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workbookProtection workbookAlgorithmName="SHA-512" workbookHashValue="CFYXjyiwPA07WeSLp6HIolo6Ul+S21K6enGukf+w4lz72PFRnVAy8nEOyCWHF99SORPOD5FoQnSRGd715nTuCA==" workbookSpinCount="100000" workbookSaltValue="zYGl3NWOBZbNq78N1Ce9/Q==" lockStructure="1"/>
  <bookViews>
    <workbookView xWindow="65416" yWindow="65416" windowWidth="29040" windowHeight="15840" tabRatio="730" activeTab="5"/>
  </bookViews>
  <sheets>
    <sheet name="Rekapitulace stavby" sheetId="1" r:id="rId1"/>
    <sheet name="ASŘ - Stavební část" sheetId="2" r:id="rId2"/>
    <sheet name="VZT - Vzduchotechnika" sheetId="3" r:id="rId3"/>
    <sheet name="ZTI - Zdravotechnika" sheetId="4" r:id="rId4"/>
    <sheet name="EI - Elektroinstalace" sheetId="5" r:id="rId5"/>
    <sheet name="SV_AV - Svítidla + auto, ..." sheetId="6" r:id="rId6"/>
    <sheet name="VON - Vedlejší o ostatní ..." sheetId="7" r:id="rId7"/>
    <sheet name="Seznam figur" sheetId="8" r:id="rId8"/>
    <sheet name="Pokyny pro vyplnění" sheetId="9" r:id="rId9"/>
  </sheets>
  <definedNames>
    <definedName name="_xlnm._FilterDatabase" localSheetId="1" hidden="1">'ASŘ - Stavební část'!$C$106:$K$2005</definedName>
    <definedName name="_xlnm._FilterDatabase" localSheetId="4" hidden="1">'EI - Elektroinstalace'!$C$88:$K$319</definedName>
    <definedName name="_xlnm._FilterDatabase" localSheetId="5" hidden="1">'SV_AV - Svítidla + auto, ...'!$C$86:$K$269</definedName>
    <definedName name="_xlnm._FilterDatabase" localSheetId="6" hidden="1">'VON - Vedlejší o ostatní ...'!$C$79:$K$87</definedName>
    <definedName name="_xlnm._FilterDatabase" localSheetId="2" hidden="1">'VZT - Vzduchotechnika'!$C$88:$K$257</definedName>
    <definedName name="_xlnm._FilterDatabase" localSheetId="3" hidden="1">'ZTI - Zdravotechnika'!$C$87:$K$347</definedName>
    <definedName name="_xlnm.Print_Area" localSheetId="1">'ASŘ - Stavební část'!$C$4:$J$39,'ASŘ - Stavební část'!$C$45:$J$88,'ASŘ - Stavební část'!$C$94:$K$2005</definedName>
    <definedName name="_xlnm.Print_Area" localSheetId="4">'EI - Elektroinstalace'!$C$4:$J$39,'EI - Elektroinstalace'!$C$45:$J$70,'EI - Elektroinstalace'!$C$76:$K$319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figur'!$C$4:$G$38</definedName>
    <definedName name="_xlnm.Print_Area" localSheetId="5">'SV_AV - Svítidla + auto, ...'!$C$4:$J$39,'SV_AV - Svítidla + auto, ...'!$C$45:$J$68,'SV_AV - Svítidla + auto, ...'!$C$74:$K$269</definedName>
    <definedName name="_xlnm.Print_Area" localSheetId="6">'VON - Vedlejší o ostatní ...'!$C$4:$J$39,'VON - Vedlejší o ostatní ...'!$C$45:$J$61,'VON - Vedlejší o ostatní ...'!$C$67:$K$87</definedName>
    <definedName name="_xlnm.Print_Area" localSheetId="2">'VZT - Vzduchotechnika'!$C$4:$J$39,'VZT - Vzduchotechnika'!$C$45:$J$70,'VZT - Vzduchotechnika'!$C$76:$K$257</definedName>
    <definedName name="_xlnm.Print_Area" localSheetId="3">'ZTI - Zdravotechnika'!$C$4:$J$39,'ZTI - Zdravotechnika'!$C$45:$J$69,'ZTI - Zdravotechnika'!$C$75:$K$347</definedName>
    <definedName name="_xlnm.Print_Titles" localSheetId="0">'Rekapitulace stavby'!$52:$52</definedName>
    <definedName name="_xlnm.Print_Titles" localSheetId="1">'ASŘ - Stavební část'!$106:$106</definedName>
    <definedName name="_xlnm.Print_Titles" localSheetId="2">'VZT - Vzduchotechnika'!$88:$88</definedName>
    <definedName name="_xlnm.Print_Titles" localSheetId="3">'ZTI - Zdravotechnika'!$87:$87</definedName>
    <definedName name="_xlnm.Print_Titles" localSheetId="4">'EI - Elektroinstalace'!$88:$88</definedName>
    <definedName name="_xlnm.Print_Titles" localSheetId="6">'VON - Vedlejší o ostatní ...'!$79:$79</definedName>
    <definedName name="_xlnm.Print_Titles" localSheetId="7">'Seznam figur'!$9:$9</definedName>
  </definedNames>
  <calcPr calcId="191029"/>
  <extLst/>
</workbook>
</file>

<file path=xl/sharedStrings.xml><?xml version="1.0" encoding="utf-8"?>
<sst xmlns="http://schemas.openxmlformats.org/spreadsheetml/2006/main" count="25095" uniqueCount="3629">
  <si>
    <t>Export Komplet</t>
  </si>
  <si>
    <t>VZ</t>
  </si>
  <si>
    <t>2.0</t>
  </si>
  <si>
    <t/>
  </si>
  <si>
    <t>False</t>
  </si>
  <si>
    <t>{0d91247d-c831-460c-9ebc-6dc20367077c}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</si>
  <si>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</si>
  <si>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</si>
  <si>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</si>
  <si>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</si>
  <si>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</si>
  <si>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</si>
  <si>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</si>
  <si>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</si>
  <si>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</si>
  <si>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531_R2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</si>
  <si>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</si>
  <si>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</si>
  <si>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Arecheopark</t>
  </si>
  <si>
    <t>KSO:</t>
  </si>
  <si>
    <t>801 49 14</t>
  </si>
  <si>
    <t>CC-CZ:</t>
  </si>
  <si>
    <t>Místo:</t>
  </si>
  <si>
    <t xml:space="preserve">Všestary </t>
  </si>
  <si>
    <t>Datum:</t>
  </si>
  <si>
    <t>27. 6. 2023</t>
  </si>
  <si>
    <t>Zadavatel:</t>
  </si>
  <si>
    <t>IČ:</t>
  </si>
  <si>
    <t>Královéhradecký kraj, Pivovarské nám. 1245, HK</t>
  </si>
  <si>
    <t>DIČ:</t>
  </si>
  <si>
    <t>Uchazeč:</t>
  </si>
  <si>
    <t>Vyplň údaj</t>
  </si>
  <si>
    <t>Projektant:</t>
  </si>
  <si>
    <t>27540863</t>
  </si>
  <si>
    <t>ARCHaPLAN s.r.o.</t>
  </si>
  <si>
    <t>CZ275 40 863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</si>
  <si>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</si>
  <si>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</si>
  <si>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</si>
  <si>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</si>
  <si>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</si>
  <si>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</si>
  <si>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</si>
  <si>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</si>
  <si>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</si>
  <si>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</si>
  <si>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</si>
  <si>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</si>
  <si>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</si>
  <si>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</si>
  <si>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</si>
  <si>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</si>
  <si>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</si>
  <si>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</si>
  <si>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</si>
  <si>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</si>
  <si>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</si>
  <si>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</si>
  <si>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</si>
  <si>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</si>
  <si>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</si>
  <si>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</si>
  <si>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</si>
  <si>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</si>
  <si>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</si>
  <si>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</si>
  <si>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</si>
  <si>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</si>
  <si>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</si>
  <si>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</si>
  <si>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</si>
  <si>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</si>
  <si>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</si>
  <si>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</si>
  <si>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</si>
  <si>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</si>
  <si>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</si>
  <si>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</si>
  <si>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</si>
  <si>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ASŘ</t>
  </si>
  <si>
    <t>Stavební část</t>
  </si>
  <si>
    <t>STA</t>
  </si>
  <si>
    <t>1</t>
  </si>
  <si>
    <t>{961136f1-0aa9-4598-a102-41467d53ecec}</t>
  </si>
  <si>
    <t>2</t>
  </si>
  <si>
    <t>VZT</t>
  </si>
  <si>
    <t>Vzduchotechnika</t>
  </si>
  <si>
    <t>{13660926-4952-46ec-91e6-51486e216087}</t>
  </si>
  <si>
    <t>ZTI</t>
  </si>
  <si>
    <t>Zdravotechnika</t>
  </si>
  <si>
    <t>{b4b2d919-345a-49e9-8ab7-6a1f6a443d52}</t>
  </si>
  <si>
    <t>EI</t>
  </si>
  <si>
    <t>Elektroinstalace</t>
  </si>
  <si>
    <t>{a4cef634-0918-406e-8551-e44bb6852570}</t>
  </si>
  <si>
    <t>SV_AV</t>
  </si>
  <si>
    <t>Svítidla + auto, video</t>
  </si>
  <si>
    <t>{847b1ccf-4c6c-400a-aeae-64afe2e0bee5}</t>
  </si>
  <si>
    <t>VON</t>
  </si>
  <si>
    <t>Vedlejší o ostatní náklady</t>
  </si>
  <si>
    <t>{c661581b-c349-4927-93b7-a385aea8f193}</t>
  </si>
  <si>
    <t>P1</t>
  </si>
  <si>
    <t>Skladba podlahy P1</t>
  </si>
  <si>
    <t>m2</t>
  </si>
  <si>
    <t>170,67</t>
  </si>
  <si>
    <t>3</t>
  </si>
  <si>
    <t>P2a</t>
  </si>
  <si>
    <t>Skladba P2a</t>
  </si>
  <si>
    <t>109,23</t>
  </si>
  <si>
    <t>KRYCÍ LIST SOUPISU PRACÍ</t>
  </si>
  <si>
    <t>Objekt:</t>
  </si>
  <si>
    <t>ASŘ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</si>
  <si>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</si>
  <si>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</si>
  <si>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</si>
  <si>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</si>
  <si>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</si>
  <si>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</si>
  <si>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</si>
  <si>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</si>
  <si>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</si>
  <si>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</si>
  <si>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</si>
  <si>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</si>
  <si>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</si>
  <si>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</si>
  <si>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</si>
  <si>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</si>
  <si>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</si>
  <si>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</si>
  <si>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</si>
  <si>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</si>
  <si>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</si>
  <si>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</si>
  <si>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</si>
  <si>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</si>
  <si>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</si>
  <si>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</si>
  <si>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</si>
  <si>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</si>
  <si>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</si>
  <si>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</si>
  <si>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</si>
  <si>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D 900 - Výtahy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</si>
  <si>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</si>
  <si>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</si>
  <si>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</si>
  <si>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</si>
  <si>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</si>
  <si>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</si>
  <si>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</si>
  <si>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</si>
  <si>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</si>
  <si>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</si>
  <si>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</si>
  <si>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</si>
  <si>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</si>
  <si>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</si>
  <si>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</si>
  <si>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</si>
  <si>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</si>
  <si>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</si>
  <si>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</si>
  <si>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v soudržných horninách třídy těžitelnosti I skupiny 3 ručně</t>
  </si>
  <si>
    <t>m3</t>
  </si>
  <si>
    <t>CS ÚRS 2023 01</t>
  </si>
  <si>
    <t>4</t>
  </si>
  <si>
    <t>1227767199</t>
  </si>
  <si>
    <t>PP</t>
  </si>
  <si>
    <t>Hloubení nezapažených jam ručně s urovnáním dna do předepsaného profilu a spádu v hornině třídy těžitelnosti I skupiny 3 soudržných</t>
  </si>
  <si>
    <t>Online PSC</t>
  </si>
  <si>
    <t>https://podminky.urs.cz/item/CS_URS_2023_01/131213701</t>
  </si>
  <si>
    <t>VV</t>
  </si>
  <si>
    <t>2,7*2,7*1,5    "výtahová šachta - zákl.deska</t>
  </si>
  <si>
    <t>16,065*0,2  "patky - 20% ručně</t>
  </si>
  <si>
    <t>Součet</t>
  </si>
  <si>
    <t>131251100</t>
  </si>
  <si>
    <t>Hloubení jam nezapažených v hornině třídy těžitelnosti I skupiny 3 objem do 20 m3 strojně</t>
  </si>
  <si>
    <t>-2116053320</t>
  </si>
  <si>
    <t>Hloubení nezapažených jam a zářezů strojně s urovnáním dna do předepsaného profilu a spádu v hornině třídy těžitelnosti I skupiny 3 do 20 m3</t>
  </si>
  <si>
    <t>https://podminky.urs.cz/item/CS_URS_2023_01/131251100</t>
  </si>
  <si>
    <t>3*(1,5*1,5*1,7)   "pro patky</t>
  </si>
  <si>
    <t>1,5*1,8*1,7    "pro patku 1300/1520mm</t>
  </si>
  <si>
    <t>16,065*0,8  "80% strojně</t>
  </si>
  <si>
    <t>132212131</t>
  </si>
  <si>
    <t>Hloubení nezapažených rýh šířky do 800 mm v soudržných horninách třídy těžitelnosti I skupiny 3 ručně</t>
  </si>
  <si>
    <t>1718262101</t>
  </si>
  <si>
    <t>Hloubení nezapažených rýh šířky do 800 mm ručně s urovnáním dna do předepsaného profilu a spádu v hornině třídy těžitelnosti I skupiny 3 soudržných</t>
  </si>
  <si>
    <t>https://podminky.urs.cz/item/CS_URS_2023_01/132212131</t>
  </si>
  <si>
    <t>0,5*1,5*1,0    "osa 1/D pro schodiště</t>
  </si>
  <si>
    <t>132212331</t>
  </si>
  <si>
    <t>Hloubení nezapažených rýh šířky do 2000 mm v soudržných horninách třídy těžitelnosti I skupiny 3 ručně</t>
  </si>
  <si>
    <t>1763015995</t>
  </si>
  <si>
    <t>Hloubení nezapažených rýh šířky přes 800 do 2 000 mm ručně s urovnáním dna do předepsaného profilu a spádu v hornině třídy těžitelnosti I skupiny 3 soudržných</t>
  </si>
  <si>
    <t>https://podminky.urs.cz/item/CS_URS_2023_01/132212331</t>
  </si>
  <si>
    <t>1,4*(0,75+10,25)*1,7  "nový základ osa 1/A-D</t>
  </si>
  <si>
    <t>26,18*0,2   "20% strojně</t>
  </si>
  <si>
    <t>5</t>
  </si>
  <si>
    <t>132251252</t>
  </si>
  <si>
    <t>Hloubení rýh nezapažených š do 2000 mm v hornině třídy těžitelnosti I skupiny 3 objem do 50 m3 strojně</t>
  </si>
  <si>
    <t>1375717154</t>
  </si>
  <si>
    <t>Hloubení nezapažených rýh šířky přes 800 do 2 000 mm strojně s urovnáním dna do předepsaného profilu a spádu v hornině třídy těžitelnosti I skupiny 3 přes 20 do 50 m3</t>
  </si>
  <si>
    <t>https://podminky.urs.cz/item/CS_URS_2023_01/132251252</t>
  </si>
  <si>
    <t>26,18*0,8   "80% strojně</t>
  </si>
  <si>
    <t>6</t>
  </si>
  <si>
    <t>162251101</t>
  </si>
  <si>
    <t>Vodorovné přemístění do 20 m výkopku/sypaniny z horniny třídy těžitelnosti I skupiny 1 až 3</t>
  </si>
  <si>
    <t>2016200173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</si>
  <si>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</si>
  <si>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https://podminky.urs.cz/item/CS_URS_2023_01/162251101</t>
  </si>
  <si>
    <t>14,148+12,852+0,75+5,236+20,944      "výkopy</t>
  </si>
  <si>
    <t>2,346+17,0+10,325   "zásypy</t>
  </si>
  <si>
    <t>7</t>
  </si>
  <si>
    <t>162751117</t>
  </si>
  <si>
    <t>Vodorovné přemístění přes 9 000 do 10000 m výkopku/sypaniny z horniny třídy těžitelnosti I skupiny 1 až 3</t>
  </si>
  <si>
    <t>-335715446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</si>
  <si>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</si>
  <si>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</si>
  <si>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-(2,346+17,0+10,325)   "zásypy</t>
  </si>
  <si>
    <t>8</t>
  </si>
  <si>
    <t>167111101</t>
  </si>
  <si>
    <t>Nakládání výkopku z hornin třídy těžitelnosti I skupiny 1 až 3 ručně</t>
  </si>
  <si>
    <t>1033747473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</si>
  <si>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</si>
  <si>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</si>
  <si>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29,671  "zásypy</t>
  </si>
  <si>
    <t>24,259 "přebyečná na skládku</t>
  </si>
  <si>
    <t>9</t>
  </si>
  <si>
    <t>171201221</t>
  </si>
  <si>
    <t>Poplatek za uložení na skládce (skládkovné) zeminy a kamení kód odpadu 17 05 04</t>
  </si>
  <si>
    <t>t</t>
  </si>
  <si>
    <t>-17007100</t>
  </si>
  <si>
    <t>Poplatek za uložení stavebního odpadu na skládce (skládkovné) zeminy a kamení zatříděného do Katalogu odpadů pod kódem 17 05 04</t>
  </si>
  <si>
    <t>https://podminky.urs.cz/item/CS_URS_2023_01/171201221</t>
  </si>
  <si>
    <t>24,259*1,8     "koeficient 1m3=1,8t</t>
  </si>
  <si>
    <t>10</t>
  </si>
  <si>
    <t>174151101</t>
  </si>
  <si>
    <t>Zásyp jam, šachet rýh nebo kolem objektů sypaninou se zhutněním</t>
  </si>
  <si>
    <t>1612648511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</si>
  <si>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</si>
  <si>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</si>
  <si>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 xml:space="preserve">0,3*(2*(2,025+2,32))*0,9  "okolo výtahové šachty </t>
  </si>
  <si>
    <t xml:space="preserve">(1,2+0,5)*10,0     "zásyp okolo nového základu - m2 * délka </t>
  </si>
  <si>
    <t>16,065-(1,99+3,75)      "patky pro sloupy</t>
  </si>
  <si>
    <t>2,65*1,2/2   "podsyp schodiště -1,500/0,000 osy 9-10/C-D</t>
  </si>
  <si>
    <t>Zakládání</t>
  </si>
  <si>
    <t>11</t>
  </si>
  <si>
    <t>213221111</t>
  </si>
  <si>
    <t>Ochranná vrstva na základové spáře z betonu prostého se zvýšenými nároky na prostředí tl do 150 mm tř. C 25/30</t>
  </si>
  <si>
    <t>-1997785115</t>
  </si>
  <si>
    <t>Ochranná vrstva na základové spáře z prostého betonu se zvýšenými nároky na prostředí tl. do 150 mm tř. C 25/30</t>
  </si>
  <si>
    <t>https://podminky.urs.cz/item/CS_URS_2023_01/213221111</t>
  </si>
  <si>
    <t>2,72*2,75*0,1  "pod výtahovou šachtou</t>
  </si>
  <si>
    <t>0,9*(0,75+10,25)*0,1    "nový základ osa 1/A-D</t>
  </si>
  <si>
    <t>0,3*1,5*0,1    "osa 1/D</t>
  </si>
  <si>
    <t>12</t>
  </si>
  <si>
    <t>271922211</t>
  </si>
  <si>
    <t>Podsyp pod základové konstrukce se zhutněním z betonového recyklátu</t>
  </si>
  <si>
    <t>-605116432</t>
  </si>
  <si>
    <t>Podsyp pod základové konstrukce se zhutněním a urovnáním povrchu z recyklátu betonového</t>
  </si>
  <si>
    <t>https://podminky.urs.cz/item/CS_URS_2023_01/271922211</t>
  </si>
  <si>
    <t>14,75*0,15  "doplnění podlahy osy 10-11/A-D  -dle skladby  -podkladní beton</t>
  </si>
  <si>
    <t>13</t>
  </si>
  <si>
    <t>273321411</t>
  </si>
  <si>
    <t>Základové desky ze ŽB bez zvýšených nároků na prostředí tř. C 20/25</t>
  </si>
  <si>
    <t>-1117366597</t>
  </si>
  <si>
    <t>Základy z betonu železového (bez výztuže) desky z betonu bez zvláštních nároků na prostředí tř. C 20/25</t>
  </si>
  <si>
    <t>https://podminky.urs.cz/item/CS_URS_2023_01/273321411</t>
  </si>
  <si>
    <t>2,52*2,55*0,15  "pod výtahovou šachtou</t>
  </si>
  <si>
    <t>1,25*10,0*0,15  "pod novým schodištěm + TM; osy 1/A-D</t>
  </si>
  <si>
    <t>14</t>
  </si>
  <si>
    <t>273351121</t>
  </si>
  <si>
    <t>Zřízení bednění základových desek</t>
  </si>
  <si>
    <t>-2072880147</t>
  </si>
  <si>
    <t>Bednění základů desek zřízení</t>
  </si>
  <si>
    <t>https://podminky.urs.cz/item/CS_URS_2023_01/273351121</t>
  </si>
  <si>
    <t>(2*(2,52+2,55))*0,15  "pod výtahovou šachtou</t>
  </si>
  <si>
    <t>7,1*0,2 "nová beton. deska 1.NP (+/- 0,000) osa 10</t>
  </si>
  <si>
    <t>(2*(10,0+1,85))*0,15  "deska pod novým schodištěm osy 1/C-D</t>
  </si>
  <si>
    <t>273351122</t>
  </si>
  <si>
    <t>Odstranění bednění základových desek</t>
  </si>
  <si>
    <t>-909163329</t>
  </si>
  <si>
    <t>Bednění základů desek odstranění</t>
  </si>
  <si>
    <t>https://podminky.urs.cz/item/CS_URS_2023_01/273351122</t>
  </si>
  <si>
    <t>16</t>
  </si>
  <si>
    <t>273361821</t>
  </si>
  <si>
    <t>Výztuž základových desek betonářskou ocelí 10 505 (R)</t>
  </si>
  <si>
    <t>-59985143</t>
  </si>
  <si>
    <t>Výztuž základů desek z betonářské oceli 10 505 (R) nebo BSt 500</t>
  </si>
  <si>
    <t>https://podminky.urs.cz/item/CS_URS_2023_01/273361821</t>
  </si>
  <si>
    <t>79,5/1000  "výkaz statiky - DESKA ŠACHTY VÝTAHU - VÝZTUŽ</t>
  </si>
  <si>
    <t>17</t>
  </si>
  <si>
    <t>273362021</t>
  </si>
  <si>
    <t>Výztuž základových desek svařovanými sítěmi Kari</t>
  </si>
  <si>
    <t>-103546416</t>
  </si>
  <si>
    <t>Výztuž základů desek ze svařovaných sítí z drátů typu KARI</t>
  </si>
  <si>
    <t>https://podminky.urs.cz/item/CS_URS_2023_01/273362021</t>
  </si>
  <si>
    <t>5,38*(2*(2,5*2,5))/1000   "výkaz statiky - deska výtahové šachty D,1,2,B-06</t>
  </si>
  <si>
    <t>3,03*(2*(2,5*2,5))/1000  "výkaz statiky - deska výtahové šachty D,1,2,B-06</t>
  </si>
  <si>
    <t>4,44*(1,25*10,0)/1000  "deska pod novým schodištěm osy 1/C-D</t>
  </si>
  <si>
    <t>18</t>
  </si>
  <si>
    <t>274313611</t>
  </si>
  <si>
    <t>Základové pásy z betonu tř. C 16/20</t>
  </si>
  <si>
    <t>279806826</t>
  </si>
  <si>
    <t>Základy z betonu prostého pasy betonu kamenem neprokládaného tř. C 16/20</t>
  </si>
  <si>
    <t>https://podminky.urs.cz/item/CS_URS_2023_01/274313611</t>
  </si>
  <si>
    <t>0,8*(0,75+10,25)*0,4    "nový základ osa 1/A-D</t>
  </si>
  <si>
    <t>0,3*1,0*0,9    "osa 1/D - pro schodiště</t>
  </si>
  <si>
    <t xml:space="preserve">Součet  </t>
  </si>
  <si>
    <t>19</t>
  </si>
  <si>
    <t>274351121</t>
  </si>
  <si>
    <t>Zřízení bednění základových pasů rovného</t>
  </si>
  <si>
    <t>1969561494</t>
  </si>
  <si>
    <t>Bednění základů pasů rovné zřízení</t>
  </si>
  <si>
    <t>https://podminky.urs.cz/item/CS_URS_2023_01/274351121</t>
  </si>
  <si>
    <t>(1,5+10,25+0,8+9,45+0,75)*0,4     "nový základ osa 1/A-D</t>
  </si>
  <si>
    <t>(2*1,0+0,3)*0,9    "osa 1/D - pro schodiště</t>
  </si>
  <si>
    <t>20</t>
  </si>
  <si>
    <t>274351122</t>
  </si>
  <si>
    <t>Odstranění bednění základových pasů rovného</t>
  </si>
  <si>
    <t>615437058</t>
  </si>
  <si>
    <t>Bednění základů pasů rovné odstranění</t>
  </si>
  <si>
    <t>https://podminky.urs.cz/item/CS_URS_2023_01/274351122</t>
  </si>
  <si>
    <t>275313611</t>
  </si>
  <si>
    <t>Základové patky z betonu tř. C 16/20</t>
  </si>
  <si>
    <t>1501486608</t>
  </si>
  <si>
    <t>Základy z betonu prostého patky a bloky z betonu kamenem neprokládaného tř. C 16/20</t>
  </si>
  <si>
    <t>https://podminky.urs.cz/item/CS_URS_2023_01/275313611</t>
  </si>
  <si>
    <t xml:space="preserve">3*(1,0*1,0*0,4)   "pro patky  1000/1000 HH-1,270 / SH - 1,670  sloupy před vtupem </t>
  </si>
  <si>
    <t xml:space="preserve">1,3*1,52*0,4    "pro patku 1300/1520mm  HH-1,270 / SH - 1,670  dtto </t>
  </si>
  <si>
    <t xml:space="preserve">Součet </t>
  </si>
  <si>
    <t>22</t>
  </si>
  <si>
    <t>279113131</t>
  </si>
  <si>
    <t>Základová zeď tl 150 mm z tvárnic ztraceného bednění včetně výplně z betonu tř. C 16/20</t>
  </si>
  <si>
    <t>-387590342</t>
  </si>
  <si>
    <t>Základové zdi z tvárnic ztraceného bednění včetně výplně z betonu bez zvláštních nároků na vliv prostředí třídy C 16/20, tloušťky zdiva 150 mm</t>
  </si>
  <si>
    <t>https://podminky.urs.cz/item/CS_URS_2023_01/279113131</t>
  </si>
  <si>
    <t>(2*(2,025+1,72))*0,95     "svislé stěny výtahové šachty  -2,500/-1,570</t>
  </si>
  <si>
    <t>(2*(2,4+2,7))*1,0       "výtahová šachta (ochrana hydroizolace)    -2,600/-1,610</t>
  </si>
  <si>
    <t>Mezisoučet</t>
  </si>
  <si>
    <t>6,75*1,3  "osa 10/A-D  - rozdělení výškových úrovní podlah</t>
  </si>
  <si>
    <t xml:space="preserve">(2*2,39)*1,3    "osa 10/A-D -mimo výtahovou šachtu   </t>
  </si>
  <si>
    <t>Mezisoučet základová zeď osa 10/A-D</t>
  </si>
  <si>
    <t>23</t>
  </si>
  <si>
    <t>279113144</t>
  </si>
  <si>
    <t>Základová zeď tl přes 250 do 300 mm z tvárnic ztraceného bednění včetně výplně z betonu tř. C 20/25</t>
  </si>
  <si>
    <t>-1293759758</t>
  </si>
  <si>
    <t>Základové zdi z tvárnic ztraceného bednění včetně výplně z betonu bez zvláštních nároků na vliv prostředí třídy C 20/25, tloušťky zdiva přes 250 do 300 mm</t>
  </si>
  <si>
    <t>https://podminky.urs.cz/item/CS_URS_2023_01/279113144</t>
  </si>
  <si>
    <t>(1,0+9,55)*1,1  "přístavba schodiště, osa 1/A-D (nad základem )</t>
  </si>
  <si>
    <t>5*((2*0,3)*1,25)    "pro nové sloupy - východní část</t>
  </si>
  <si>
    <t>24</t>
  </si>
  <si>
    <t>279361821</t>
  </si>
  <si>
    <t>Výztuž základových zdí nosných betonářskou ocelí 10 505</t>
  </si>
  <si>
    <t>520514345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</si>
  <si>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</si>
  <si>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https://podminky.urs.cz/item/CS_URS_2023_01/279361821</t>
  </si>
  <si>
    <t>32,305*20/1000   "výtahová šachta 20kg/m2</t>
  </si>
  <si>
    <t>15,355*20/1000    "základy20kg/m2</t>
  </si>
  <si>
    <t>Svislé a kompletní konstrukce</t>
  </si>
  <si>
    <t>25</t>
  </si>
  <si>
    <t>310231065R</t>
  </si>
  <si>
    <t>Zazdívka otvorů ve zdivu nadzákladovém pl přes 1 do 4 m2 cihlami děrovanými přes P10 do P15 tl 440 mm</t>
  </si>
  <si>
    <t>vlastní</t>
  </si>
  <si>
    <t>2004377062</t>
  </si>
  <si>
    <t>Zazdívka otvorů ve zdivu nadzákladovém děrovanými cihlami plochy přes 1 m2 do 4 m2 přes P10 do P15, tl. zdiva 300 mm</t>
  </si>
  <si>
    <t>2*(1,1*1,5)  "okna ve štítě osy 12/A-D</t>
  </si>
  <si>
    <t>26</t>
  </si>
  <si>
    <t>311234051</t>
  </si>
  <si>
    <t>Zdivo jednovrstvé z cihel děrovaných do P10 na maltu M5 tl 300 mm</t>
  </si>
  <si>
    <t>-197806055</t>
  </si>
  <si>
    <t>Zdivo jednovrstvé z cihel děrovaných nebroušených klasických spojených na pero a drážku na maltu M5, pevnost cihel do P10, tl. zdiva 300 mm</t>
  </si>
  <si>
    <t>https://podminky.urs.cz/item/CS_URS_2023_01/311234051</t>
  </si>
  <si>
    <t>10,0*6,15+10,0*3,75/2-2*(1,2*2,0)   "1.NP  štítová stěna - osa 1/A-E - rozšíření objektu</t>
  </si>
  <si>
    <t>1,25*1,95  "osa A/1-2 dtto +2,972/+4,900</t>
  </si>
  <si>
    <t>Mezisoučet štízová stěna - rozšíření objektu</t>
  </si>
  <si>
    <t>9,1*2,0+9,1*3,8/2-1,0*2,0   "osy 1/A-E schodiště/kerm.dílna 2.NP</t>
  </si>
  <si>
    <t>(9,1-0,45)*2,0+9,1*3,7/2-2*(1,0*2,2)  "osa 6/A-E dělící štítová stěna</t>
  </si>
  <si>
    <t>Mezisoučet 2.NP</t>
  </si>
  <si>
    <t>27</t>
  </si>
  <si>
    <t>311234111</t>
  </si>
  <si>
    <t>Zdivo jednovrstvé z cihel děrovaných do P10 na maltu M5 tl 440 mm</t>
  </si>
  <si>
    <t>-245134339</t>
  </si>
  <si>
    <t>Zdivo jednovrstvé z cihel děrovaných nebroušených klasických spojených na pero a drážku na maltu M5, pevnost cihel do P10, tl. zdiva 440 mm</t>
  </si>
  <si>
    <t>https://podminky.urs.cz/item/CS_URS_2023_01/311234111</t>
  </si>
  <si>
    <t>(45,45-2*3,45)*2,0     "osy 1-12/A  obvodová nad stropem</t>
  </si>
  <si>
    <t xml:space="preserve">12,56*2,0  "oblouk nad stropem </t>
  </si>
  <si>
    <t>24,0*2,0  "osy 6-12/D  obvodová 6-12/D</t>
  </si>
  <si>
    <t>21,75*2,0  "osy 1-5/E  obvodová nad stropem</t>
  </si>
  <si>
    <t>-((2*24,0+7,1)*2,34)   "6-12/A-D</t>
  </si>
  <si>
    <t>-(7,1*2,34)    "6/A-D</t>
  </si>
  <si>
    <t>Mezisoučet odpočet ŽB stěn  osy 6-12/A-D</t>
  </si>
  <si>
    <t>Součet 2.NP nové zdivo</t>
  </si>
  <si>
    <t>28</t>
  </si>
  <si>
    <t>311235151</t>
  </si>
  <si>
    <t>Zdivo jednovrstvé z cihel broušených do P10 na tenkovrstvou maltu tl 300 mm</t>
  </si>
  <si>
    <t>1047067361</t>
  </si>
  <si>
    <t>Zdivo jednovrstvé z cihel děrovaných broušených na celoplošnou tenkovrstvou maltu, pevnost cihel do P10, tl. zdiva 300 mm</t>
  </si>
  <si>
    <t>https://podminky.urs.cz/item/CS_URS_2023_01/311235151</t>
  </si>
  <si>
    <t>(2*3,47)*2,0  "osy 7-8 + 9/A - 2.NP</t>
  </si>
  <si>
    <t>29</t>
  </si>
  <si>
    <t>311321511</t>
  </si>
  <si>
    <t>Nosná zeď ze ŽB tř. C 20/25 bez výztuže</t>
  </si>
  <si>
    <t>-432261103</t>
  </si>
  <si>
    <t>Nadzákladové zdi z betonu železového (bez výztuže) nosné bez zvláštních nároků na vliv prostředí tř. C 20/25</t>
  </si>
  <si>
    <t>https://podminky.urs.cz/item/CS_URS_2023_01/311321511</t>
  </si>
  <si>
    <t>0,2*(2*(24,0+7,1)*2,34)   "6-12/A-D  - 2.NP</t>
  </si>
  <si>
    <t>30</t>
  </si>
  <si>
    <t>311351121</t>
  </si>
  <si>
    <t>Zřízení oboustranného bednění nosných nadzákladových zdí</t>
  </si>
  <si>
    <t>-1581987883</t>
  </si>
  <si>
    <t>Bednění nadzákladových zdí nosných rovné oboustranné za každou stranu zřízení</t>
  </si>
  <si>
    <t>https://podminky.urs.cz/item/CS_URS_2023_01/311351121</t>
  </si>
  <si>
    <t>(2*(24,0+8,0))*2,34   "6-12/A-D</t>
  </si>
  <si>
    <t>(2*(23,25+7,1))*2,34   "6-12/A-D</t>
  </si>
  <si>
    <t>31</t>
  </si>
  <si>
    <t>311351122</t>
  </si>
  <si>
    <t>Odstranění oboustranného bednění nosných nadzákladových zdí</t>
  </si>
  <si>
    <t>445802362</t>
  </si>
  <si>
    <t>Bednění nadzákladových zdí nosných rovné oboustranné za každou stranu odstranění</t>
  </si>
  <si>
    <t>https://podminky.urs.cz/item/CS_URS_2023_01/311351122</t>
  </si>
  <si>
    <t>32</t>
  </si>
  <si>
    <t>311361821</t>
  </si>
  <si>
    <t>Výztuž nosných zdí betonářskou ocelí 10 505</t>
  </si>
  <si>
    <t>524644995</t>
  </si>
  <si>
    <t>Výztuž nadzákladových zdí nosných svislých nebo odkloněných od svislice, rovných nebo oblých z betonářské oceli 10 505 (R) nebo BSt 500</t>
  </si>
  <si>
    <t>https://podminky.urs.cz/item/CS_URS_2023_01/311361821</t>
  </si>
  <si>
    <t>926,8/1000     "6-12/A-D</t>
  </si>
  <si>
    <t>33</t>
  </si>
  <si>
    <t>311362021</t>
  </si>
  <si>
    <t>Výztuž nosných zdí svařovanými sítěmi Kari</t>
  </si>
  <si>
    <t>1898661115</t>
  </si>
  <si>
    <t>Výztuž nadzákladových zdí nosných svislých nebo odkloněných od svislice, rovných nebo oblých ze svařovaných sítí z drátů typu KARI</t>
  </si>
  <si>
    <t>https://podminky.urs.cz/item/CS_URS_2023_01/311362021</t>
  </si>
  <si>
    <t>8,22*303/1000      "6-12/A-D</t>
  </si>
  <si>
    <t>34</t>
  </si>
  <si>
    <t>317142442</t>
  </si>
  <si>
    <t>Překlad nenosný pórobetonový š 150 mm v do 250 mm na tenkovrstvou maltu dl přes 1000 do 1250 mm</t>
  </si>
  <si>
    <t>kus</t>
  </si>
  <si>
    <t>-843143173</t>
  </si>
  <si>
    <t>Překlady nenosné z pórobetonu osazené do tenkého maltového lože, výšky do 250 mm, šířky překladu 150 mm, délky překladu přes 1000 do 1250 mm</t>
  </si>
  <si>
    <t>https://podminky.urs.cz/item/CS_URS_2023_01/317142442</t>
  </si>
  <si>
    <t>2+7  "P2 - 1.+2.NP</t>
  </si>
  <si>
    <t>35</t>
  </si>
  <si>
    <t>317143452</t>
  </si>
  <si>
    <t>Překlad nosný z pórobetonu ve zdech tl 300 mm dl přes 1300 do 1500 mm</t>
  </si>
  <si>
    <t>415830037</t>
  </si>
  <si>
    <t>Překlady nosné z pórobetonu osazené do tenkého maltového lože, pro zdi tl. 300 mm, délky překladu přes 1300 do 1500 mm</t>
  </si>
  <si>
    <t>https://podminky.urs.cz/item/CS_URS_2023_01/317143452</t>
  </si>
  <si>
    <t>3  "P3  2.Np</t>
  </si>
  <si>
    <t>36</t>
  </si>
  <si>
    <t>317168022</t>
  </si>
  <si>
    <t>Překlad keramický plochý š 145 mm dl 1250 mm</t>
  </si>
  <si>
    <t>60469978</t>
  </si>
  <si>
    <t>Překlady keramické ploché osazené do maltového lože, výšky překladu 71 mm šířky 145 mm, délky 1250 mm</t>
  </si>
  <si>
    <t>https://podminky.urs.cz/item/CS_URS_2023_01/317168022</t>
  </si>
  <si>
    <t xml:space="preserve">2        "108  WC </t>
  </si>
  <si>
    <t>37</t>
  </si>
  <si>
    <t>317168023</t>
  </si>
  <si>
    <t>Překlad keramický plochý š 145 mm dl 1500 mm</t>
  </si>
  <si>
    <t>-1311848584</t>
  </si>
  <si>
    <t>Překlady keramické ploché osazené do maltového lože, výšky překladu 71 mm šířky 145 mm, délky 1500 mm</t>
  </si>
  <si>
    <t>https://podminky.urs.cz/item/CS_URS_2023_01/317168023</t>
  </si>
  <si>
    <t>2  "204 WC Ž</t>
  </si>
  <si>
    <t>2  "205 WC M</t>
  </si>
  <si>
    <t xml:space="preserve">2   "206 dílna   </t>
  </si>
  <si>
    <t>1   "209 dílna</t>
  </si>
  <si>
    <t>1   "210 chodba</t>
  </si>
  <si>
    <t xml:space="preserve">Součet dveře v příčkácj </t>
  </si>
  <si>
    <t>38</t>
  </si>
  <si>
    <t>317168051</t>
  </si>
  <si>
    <t>Překlad keramický vysoký v 238 mm dl 1000 mm</t>
  </si>
  <si>
    <t>-796624071</t>
  </si>
  <si>
    <t>Překlady keramické vysoké osazené do maltového lože, šířky překladu 70 mm výšky 238 mm, délky 1000 mm</t>
  </si>
  <si>
    <t>https://podminky.urs.cz/item/CS_URS_2023_01/317168051</t>
  </si>
  <si>
    <t>2*4  "šachta VZT  m.č 103/104 sklad / pódium  1.NP</t>
  </si>
  <si>
    <t>39</t>
  </si>
  <si>
    <t>317168053</t>
  </si>
  <si>
    <t>Překlad keramický vysoký v 238 mm dl 1500 mm</t>
  </si>
  <si>
    <t>-1642216315</t>
  </si>
  <si>
    <t>Překlady keramické vysoké osazené do maltového lože, šířky překladu 70 mm výšky 238 mm, délky 1500 mm</t>
  </si>
  <si>
    <t>https://podminky.urs.cz/item/CS_URS_2023_01/317168053</t>
  </si>
  <si>
    <t>2*4  "osa  1/A-C   1.NP pod schodištěm</t>
  </si>
  <si>
    <t>40</t>
  </si>
  <si>
    <t>317168055</t>
  </si>
  <si>
    <t>Překlad keramický vysoký v 238 mm dl 2000 mm</t>
  </si>
  <si>
    <t>425414403</t>
  </si>
  <si>
    <t>Překlady keramické vysoké osazené do maltového lože, šířky překladu 70 mm výšky 238 mm, délky 2000 mm</t>
  </si>
  <si>
    <t>https://podminky.urs.cz/item/CS_URS_2023_01/317168055</t>
  </si>
  <si>
    <t>5  "dveře D1 - osy 10-11/D</t>
  </si>
  <si>
    <t>41</t>
  </si>
  <si>
    <t>317998115</t>
  </si>
  <si>
    <t>Tepelná izolace mezi překlady v 24 cm z EPS tl 100 mm</t>
  </si>
  <si>
    <t>m</t>
  </si>
  <si>
    <t>-1391714193</t>
  </si>
  <si>
    <t>Izolace tepelná mezi překlady z pěnového polystyrenu výšky 24 cm, tloušťky 100 mm</t>
  </si>
  <si>
    <t>https://podminky.urs.cz/item/CS_URS_2023_01/317998115</t>
  </si>
  <si>
    <t>2,0      "dveře D1 - osy 10-11/D</t>
  </si>
  <si>
    <t>42</t>
  </si>
  <si>
    <t>317998145</t>
  </si>
  <si>
    <t>Tepelná izolace mezi překlady jakékoliv výšky z XPS tl 100 mm</t>
  </si>
  <si>
    <t>-2102474750</t>
  </si>
  <si>
    <t>Izolace tepelná mezi překlady z extrudovaného polystyrenu jakékoliv výšky, tloušťky 100 mm</t>
  </si>
  <si>
    <t>https://podminky.urs.cz/item/CS_URS_2023_01/317998145</t>
  </si>
  <si>
    <t>15,68*0,53  "věnec pod stropem 1.NP- viz statika, řez 1 - výkres deska stropu nad 1.NP-D.1.2.B-0x</t>
  </si>
  <si>
    <t>7,43*0,33  "věnec pod stropem 1.NP- viz statika, řez 2 - výkres deska stropu nad 1.NP-D.1.2.B-0x</t>
  </si>
  <si>
    <t>15,68*0,33  "věnec pod stropem 1.NP- viz statika, řez 3 - výkres deska stropu nad 1.NP-D.1.2.B-0x</t>
  </si>
  <si>
    <t>16,6*0,33  "věnec pod stropem 1.NP- viz statika, řez 4 - výkres deska stropu nad 1.NP-D.1.2.B-0x</t>
  </si>
  <si>
    <t>7,76*0,33  "věnec pod stropem 1.NP- viz statika, řez 3 - výkres deska stropu nad 1.NP-D.1.2.B-0x</t>
  </si>
  <si>
    <t>25,0*0,2  "u schodiště západní štít - výkaz statiky</t>
  </si>
  <si>
    <t>Mezisoučet  schodiště západní štít</t>
  </si>
  <si>
    <t>43</t>
  </si>
  <si>
    <t>319201321</t>
  </si>
  <si>
    <t>Vyrovnání nerovného povrchu zdiva tl do 30 mm maltou</t>
  </si>
  <si>
    <t>1112805307</t>
  </si>
  <si>
    <t>Vyrovnání nerovného povrchu vnitřního i vnějšího zdiva bez odsekání vadných cihel, maltou (s dodáním hmot) tl. do 30 mm</t>
  </si>
  <si>
    <t>https://podminky.urs.cz/item/CS_URS_2023_01/319201321</t>
  </si>
  <si>
    <t>0,45*(2*2,7)  "dveře  D1-osy 10-11/D</t>
  </si>
  <si>
    <t>44</t>
  </si>
  <si>
    <t>339941110R</t>
  </si>
  <si>
    <t>Svařenec ocelový - sloup z ocel. TR 139,7x5 dl. 3 697 mm přišroubovaný vč. ocel.konzoly z HEA 160 dl. 1300mm</t>
  </si>
  <si>
    <t>-1429336672</t>
  </si>
  <si>
    <t>5  " 1.NP pod obloukem</t>
  </si>
  <si>
    <t>45</t>
  </si>
  <si>
    <t>342244121</t>
  </si>
  <si>
    <t>Příčka z cihel děrovaných do P10 na maltu M5 tloušťky 140 mm</t>
  </si>
  <si>
    <t>-1903159437</t>
  </si>
  <si>
    <t>Příčky jednoduché z cihel děrovaných klasických spojených na pero a drážku na maltu M5, pevnost cihel do P15, tl. příčky 140 mm</t>
  </si>
  <si>
    <t>https://podminky.urs.cz/item/CS_URS_2023_01/342244121</t>
  </si>
  <si>
    <t>(2,1*2+2,3)*2,525-2*(0,7*1,97)   "108 - WC (vstupní část)</t>
  </si>
  <si>
    <t>1,0*1,3     "108 WC - přizdívka</t>
  </si>
  <si>
    <t>Mezisoučet 1.NP</t>
  </si>
  <si>
    <t>3*33,5-3*(0,8*1,97)  "příčné příčky  m2 -  osy 2-4/B-E;;   203-209;  TM - keram.dílna</t>
  </si>
  <si>
    <t>(2*4,6+4,8)*4,5-4*(0,7*2,0)  "hyg-zařízení 204-205 WC M+Ž  -podélné stěny - prům. výška 4,5m</t>
  </si>
  <si>
    <t>(2,0+1,2)*3,5  "204+205  WC M+Ž příčné  prům. výška 3,5m</t>
  </si>
  <si>
    <t>(3*1,8)*4,5-0,8*1,97  "207-208a - sklad-WC imobil - osy 2-3/B-E  prům. výška 4,5m</t>
  </si>
  <si>
    <t xml:space="preserve">3*(1,2*1,3)  "204+205 - instalační přizdívky </t>
  </si>
  <si>
    <t>Mezisoučet 2NP</t>
  </si>
  <si>
    <t>46</t>
  </si>
  <si>
    <t>349231821</t>
  </si>
  <si>
    <t>Přizdívka ostění s ozubem z cihel tl přes 150 do 300 mm</t>
  </si>
  <si>
    <t>-952048100</t>
  </si>
  <si>
    <t>Přizdívka z cihel ostění s ozubem ve vybouraných otvorech, s vysekáním kapes pro zavázaní přes 150 do 300 mm</t>
  </si>
  <si>
    <t>https://podminky.urs.cz/item/CS_URS_2023_01/349231821</t>
  </si>
  <si>
    <t>0,45*2,7   "dveře D1 - osy 10-11/D</t>
  </si>
  <si>
    <t>Vodorovné konstrukce</t>
  </si>
  <si>
    <t>47</t>
  </si>
  <si>
    <t>411321414</t>
  </si>
  <si>
    <t>Stropy deskové ze ŽB tř. C 25/30</t>
  </si>
  <si>
    <t>1801913370</t>
  </si>
  <si>
    <t>Stropy z betonu železového (bez výztuže) stropů deskových, plochých střech, desek balkonových, desek hřibových stropů včetně hlavic hřibových sloupů tř. C 25/30</t>
  </si>
  <si>
    <t>https://podminky.urs.cz/item/CS_URS_2023_01/411321414</t>
  </si>
  <si>
    <t xml:space="preserve">0,2*(23,98*8,0+3,14*(4,0)^2/2-14,15*5,6)   "stropní deska nad 1.NP osy 5-12/A-D, odpočet otevřené galerie </t>
  </si>
  <si>
    <t>0,15*2,35*1,85  "pdesta nad schodištěm  osa 1/A-B</t>
  </si>
  <si>
    <t>48</t>
  </si>
  <si>
    <t>411351011</t>
  </si>
  <si>
    <t>Zřízení bednění stropů deskových tl přes 5 do 25 cm bez podpěrné kce</t>
  </si>
  <si>
    <t>-1782563288</t>
  </si>
  <si>
    <t>Bednění stropních konstrukcí - bez podpěrné konstrukce desek tloušťky stropní desky přes 5 do 25 cm zřízení</t>
  </si>
  <si>
    <t>https://podminky.urs.cz/item/CS_URS_2023_01/411351011</t>
  </si>
  <si>
    <t xml:space="preserve">(23,98*8,0+3,14*(4,0)^2/2-14,15*5,6)   "stropní deska nad 1.NP osy 5-12/A-D, odpočet otevřené galerie </t>
  </si>
  <si>
    <t>2,35*1,85  "pdesta nad schodištěm  osa 1/A-B</t>
  </si>
  <si>
    <t>49</t>
  </si>
  <si>
    <t>411351012</t>
  </si>
  <si>
    <t>Odstranění bednění stropů deskových tl přes 5 do 25 cm bez podpěrné kce</t>
  </si>
  <si>
    <t>945894957</t>
  </si>
  <si>
    <t>Bednění stropních konstrukcí - bez podpěrné konstrukce desek tloušťky stropní desky přes 5 do 25 cm odstranění</t>
  </si>
  <si>
    <t>https://podminky.urs.cz/item/CS_URS_2023_01/411351012</t>
  </si>
  <si>
    <t>50</t>
  </si>
  <si>
    <t>411354313</t>
  </si>
  <si>
    <t>Zřízení podpěrné konstrukce stropů výšky do 4 m tl přes 15 do 25 cm</t>
  </si>
  <si>
    <t>518911876</t>
  </si>
  <si>
    <t>Podpěrná konstrukce stropů - desek, kleneb a skořepin výška podepření do 4 m tloušťka stropu přes 15 do 25 cm zřízení</t>
  </si>
  <si>
    <t>https://podminky.urs.cz/item/CS_URS_2023_01/411354313</t>
  </si>
  <si>
    <t>1,9*1,25  "pdesta nad schodištěm  osa 1/A-B</t>
  </si>
  <si>
    <t>51</t>
  </si>
  <si>
    <t>411354314</t>
  </si>
  <si>
    <t>Odstranění podpěrné konstrukce stropů výšky do 4 m tl přes 15 do 25 cm</t>
  </si>
  <si>
    <t>-1854983064</t>
  </si>
  <si>
    <t>Podpěrná konstrukce stropů - desek, kleneb a skořepin výška podepření do 4 m tloušťka stropu přes 15 do 25 cm odstranění</t>
  </si>
  <si>
    <t>https://podminky.urs.cz/item/CS_URS_2023_01/411354314</t>
  </si>
  <si>
    <t>52</t>
  </si>
  <si>
    <t>411361821</t>
  </si>
  <si>
    <t>Výztuž stropů betonářskou ocelí 10 505</t>
  </si>
  <si>
    <t>1083585406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</si>
  <si>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
Poznámka: do ceny je promítnutý i ostatní drobný materiál, jako jsou podložky pod výztuž, distanční prvky, ocelové pásky, drát, skoby, hřeby apod.,</t>
  </si>
  <si>
    <t>https://podminky.urs.cz/item/CS_URS_2023_01/411361821</t>
  </si>
  <si>
    <t>2965,5/1000    "stropní deska osy 5-12/A-D - výkaz statiky</t>
  </si>
  <si>
    <t>53</t>
  </si>
  <si>
    <t>411362021</t>
  </si>
  <si>
    <t>Výztuž stropů svařovanými sítěmi Kari</t>
  </si>
  <si>
    <t>1646931862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</si>
  <si>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
Poznámka: do ceny je promítnutý i ostatní drobný materiál, jako jsou podložky pod výztuž, distanční prvky, ocelové pásky, drát, skoby, hřeby apod.,</t>
  </si>
  <si>
    <t>https://podminky.urs.cz/item/CS_URS_2023_01/411362021</t>
  </si>
  <si>
    <t>8,43*195,0/1000*1,3  "výkaz statiky -stropní deska nad 1.NP</t>
  </si>
  <si>
    <t>54</t>
  </si>
  <si>
    <t>413232221</t>
  </si>
  <si>
    <t>Zazdívka zhlaví válcovaných nosníků v přes 150 do 300 mm</t>
  </si>
  <si>
    <t>1775272759</t>
  </si>
  <si>
    <t>Zazdívka zhlaví stropních trámů nebo válcovaných nosníků pálenými cihlami válcovaných nosníků, výšky přes 150 do 300 mm</t>
  </si>
  <si>
    <t>https://podminky.urs.cz/item/CS_URS_2023_01/413232221</t>
  </si>
  <si>
    <t>2  "překlady nade dveřmi D1 - osy 10-11/D</t>
  </si>
  <si>
    <t>55</t>
  </si>
  <si>
    <t>417238213</t>
  </si>
  <si>
    <t>Obezdívka věnce jednostranná věncovkou keramickou v přes 210 do 250 mm včetně polystyrenu tl 100 mm</t>
  </si>
  <si>
    <t>-1830694217</t>
  </si>
  <si>
    <t>Obezdívka ztužujícího věnce keramickými věncovkami včetně tepelné izolace z pěnového polystyrenu tl. 100 mm jednostranná, výška věnce přes 210 do 250 mm</t>
  </si>
  <si>
    <t>https://podminky.urs.cz/item/CS_URS_2023_01/417238213</t>
  </si>
  <si>
    <t>8,1+2*45,45+12,6  " +4,900</t>
  </si>
  <si>
    <t>56</t>
  </si>
  <si>
    <t>417321515</t>
  </si>
  <si>
    <t>Ztužující pásy a věnce ze ŽB tř. C 25/30</t>
  </si>
  <si>
    <t>803370359</t>
  </si>
  <si>
    <t>Ztužující pásy a věnce z betonu železového (bez výztuže) tř. C 25/30</t>
  </si>
  <si>
    <t>https://podminky.urs.cz/item/CS_URS_2023_01/417321515</t>
  </si>
  <si>
    <t>0,33*15,68*0,53  "věnec pod stropem 1.NP- viz statika, řez 1 - výkres deska stropu nad 1.NP-D.1.2.B-0x</t>
  </si>
  <si>
    <t>0,33*7,43*0,33  "věnec pod stropem 1.NP- viz statika, řez 2 - výkres deska stropu nad 1.NP-D.1.2.B-0x</t>
  </si>
  <si>
    <t>0,33*15,68*0,33  "věnec pod stropem 1.NP- viz statika, řez 3 - výkres deska stropu nad 1.NP-D.1.2.B-0x</t>
  </si>
  <si>
    <t>0,33*16,6*0,33  "věnec pod stropem 1.NP- viz statika, řez 4 - výkres deska stropu nad 1.NP-D.1.2.B-0x</t>
  </si>
  <si>
    <t>0,45*7,76*0,33  "věnec pod stropem 1.NP- viz statika, řez 3 - výkres deska stropu nad 1.NP-D.1.2.B-0x</t>
  </si>
  <si>
    <t>0,45*25,0*0,2  "u schodiště západní štít - výkaz statiky</t>
  </si>
  <si>
    <t>57</t>
  </si>
  <si>
    <t>417351115</t>
  </si>
  <si>
    <t>Zřízení bednění ztužujících věnců</t>
  </si>
  <si>
    <t>849974701</t>
  </si>
  <si>
    <t>Bednění bočnic ztužujících pásů a věnců včetně vzpěr zřízení</t>
  </si>
  <si>
    <t>https://podminky.urs.cz/item/CS_URS_2023_01/417351115</t>
  </si>
  <si>
    <t>(2*(24,0+8,0))*0,35  "1.np - +2,365/+2,735 vnější osy 6-12/A-D</t>
  </si>
  <si>
    <t>(2*(23,25+7,1))*0,35  "dtto vnitřní   osy 6-12/A-D</t>
  </si>
  <si>
    <t>2*(25,0*0,2)  "u schodiště západní štít</t>
  </si>
  <si>
    <t>58</t>
  </si>
  <si>
    <t>417351116</t>
  </si>
  <si>
    <t>Odstranění bednění ztužujících věnců</t>
  </si>
  <si>
    <t>1646684286</t>
  </si>
  <si>
    <t>Bednění bočnic ztužujících pásů a věnců včetně vzpěr odstranění</t>
  </si>
  <si>
    <t>https://podminky.urs.cz/item/CS_URS_2023_01/417351116</t>
  </si>
  <si>
    <t>59</t>
  </si>
  <si>
    <t>417361821</t>
  </si>
  <si>
    <t>Výztuž ztužujících pásů a věnců betonářskou ocelí 10 505</t>
  </si>
  <si>
    <t>-27620888</t>
  </si>
  <si>
    <t>Výztuž ztužujících pásů a věnců z betonářské oceli 10 505 (R) nebo BSt 500</t>
  </si>
  <si>
    <t>https://podminky.urs.cz/item/CS_URS_2023_01/417361821</t>
  </si>
  <si>
    <t>8,219*50/1000   "50kg/m3</t>
  </si>
  <si>
    <t>60</t>
  </si>
  <si>
    <t>430321515</t>
  </si>
  <si>
    <t>Schodišťová konstrukce a rampa ze ŽB tř. C 20/25</t>
  </si>
  <si>
    <t>-831734256</t>
  </si>
  <si>
    <t>Schodišťové konstrukce a rampy z betonu železového (bez výztuže) stupně, schodnice, ramena, podesty s nosníky tř. C 20/25</t>
  </si>
  <si>
    <t>https://podminky.urs.cz/item/CS_URS_2023_01/430321515</t>
  </si>
  <si>
    <t>0,15*((2,7+0,68+2,9+1,72)*1,25)    "schodiště osa 1/A-D</t>
  </si>
  <si>
    <t>18*((0,28*0,17/2)*1,25)  "dtto stupně</t>
  </si>
  <si>
    <t>Mezisoučet osa 1/A-D</t>
  </si>
  <si>
    <t>0,2*(3,5*2,65)   "schodiště osa 9-10/C  -1,500/0,000</t>
  </si>
  <si>
    <t>9*((0,3*0,18/2)*2,65) "dtto stupně  -1,500/0,000</t>
  </si>
  <si>
    <t>Mezisoučet u výtahu  -1,500/0,000</t>
  </si>
  <si>
    <t>61</t>
  </si>
  <si>
    <t>430361821</t>
  </si>
  <si>
    <t>Výztuž schodišťové konstrukce a rampy betonářskou ocelí 10 505</t>
  </si>
  <si>
    <t>-2133239896</t>
  </si>
  <si>
    <t>Výztuž schodišťových konstrukcí a ramp stupňů, schodnic, ramen, podest s nosníky z betonářské oceli 10 505 (R) nebo BSt 500</t>
  </si>
  <si>
    <t>https://podminky.urs.cz/item/CS_URS_2023_01/430361821</t>
  </si>
  <si>
    <t>327,1/1000     "schodiště osa 1/A-D -výkaz statiky</t>
  </si>
  <si>
    <t>2,499*100/1000    "schodiště osa 9-10/C - 100kg/m3</t>
  </si>
  <si>
    <t>62</t>
  </si>
  <si>
    <t>430362021</t>
  </si>
  <si>
    <t>Výztuž schodišťové konstrukce a rampy svařovanými sítěmi Kari</t>
  </si>
  <si>
    <t>794732793</t>
  </si>
  <si>
    <t>Výztuž schodišťových konstrukcí a ramp stupňů, schodnic, ramen, podest s nosníky ze svařovaných sítí z drátů typu KARI</t>
  </si>
  <si>
    <t>https://podminky.urs.cz/item/CS_URS_2023_01/430362021</t>
  </si>
  <si>
    <t>2,036*100/1000     "schodiště osa 1/A-D - 100kg/m3</t>
  </si>
  <si>
    <t>63</t>
  </si>
  <si>
    <t>431351121</t>
  </si>
  <si>
    <t>Zřízení bednění podest schodišť a ramp přímočarých v do 4 m</t>
  </si>
  <si>
    <t>-1857490240</t>
  </si>
  <si>
    <t>Bednění podest, podstupňových desek a ramp včetně podpěrné konstrukce výšky do 4 m půdorysně přímočarých zřízení</t>
  </si>
  <si>
    <t>https://podminky.urs.cz/item/CS_URS_2023_01/431351121</t>
  </si>
  <si>
    <t xml:space="preserve">((2,7+0,68+2,9+1,72)*1,25)    "schodiště osa 1/A-D  </t>
  </si>
  <si>
    <t>3,5*2,65  "schodiště osa 9-10/C</t>
  </si>
  <si>
    <t>64</t>
  </si>
  <si>
    <t>431351122</t>
  </si>
  <si>
    <t>Odstranění bednění podest schodišť a ramp přímočarých v do 4 m</t>
  </si>
  <si>
    <t>-1200538615</t>
  </si>
  <si>
    <t>Bednění podest, podstupňových desek a ramp včetně podpěrné konstrukce výšky do 4 m půdorysně přímočarých odstranění</t>
  </si>
  <si>
    <t>https://podminky.urs.cz/item/CS_URS_2023_01/431351122</t>
  </si>
  <si>
    <t>65</t>
  </si>
  <si>
    <t>434351141</t>
  </si>
  <si>
    <t>Zřízení bednění stupňů přímočarých schodišť</t>
  </si>
  <si>
    <t>-1612589954</t>
  </si>
  <si>
    <t>Bednění stupňů betonovaných na podstupňové desce nebo na terénu půdorysně přímočarých zřízení</t>
  </si>
  <si>
    <t>https://podminky.urs.cz/item/CS_URS_2023_01/434351141</t>
  </si>
  <si>
    <t>((0,17+0,28)*1,25)*18  "stupně schodiště 1/A-D</t>
  </si>
  <si>
    <t>((0,17+0,3)*2,65)*9  "stupně schodiště u  výtahu -1,500/0,000</t>
  </si>
  <si>
    <t>66</t>
  </si>
  <si>
    <t>434351142</t>
  </si>
  <si>
    <t>Odstranění bednění stupňů přímočarých schodišť</t>
  </si>
  <si>
    <t>-1363167223</t>
  </si>
  <si>
    <t>Bednění stupňů betonovaných na podstupňové desce nebo na terénu půdorysně přímočarých odstranění</t>
  </si>
  <si>
    <t>https://podminky.urs.cz/item/CS_URS_2023_01/434351142</t>
  </si>
  <si>
    <t>Úpravy povrchů, podlahy a osazování výplní</t>
  </si>
  <si>
    <t>67</t>
  </si>
  <si>
    <t>611131106</t>
  </si>
  <si>
    <t>Cementový postřik vnitřních schodišťových konstrukcí nanášený síťovitě ručně</t>
  </si>
  <si>
    <t>-911327595</t>
  </si>
  <si>
    <t>Podkladní a spojovací vrstva vnitřních omítaných ploch cementový postřik nanášený ručně síťovitě (pokrytí plochy 50 až 75 %) schodišťových konstrukcí</t>
  </si>
  <si>
    <t>https://podminky.urs.cz/item/CS_URS_2023_01/611131106</t>
  </si>
  <si>
    <t>(2*(9,55+1,25))*5,2+9,1*3,5/2+9,1*2,3+9,1*3,5/2  "přistavěné schodiště osa 1/A-E</t>
  </si>
  <si>
    <t>-2*(1,1*2,0)  "odpočet dveří osa D+E/1   1.NP</t>
  </si>
  <si>
    <t>-1,25*2,3   "vstup na schodiště osa E/1  1.NP</t>
  </si>
  <si>
    <t>-(4,0*2,4)  "osa 1/C-E odpočet průchod</t>
  </si>
  <si>
    <t>-1,0*2,1  "dveře 2.NP osa 1/A</t>
  </si>
  <si>
    <t>68</t>
  </si>
  <si>
    <t>611321145</t>
  </si>
  <si>
    <t>Vápenocementová omítka štuková dvouvrstvá vnitřních schodišťových konstrukcí nanášená ručně</t>
  </si>
  <si>
    <t>1061130051</t>
  </si>
  <si>
    <t>Omítka vápenocementová vnitřních ploch nanášená ručně dvouvrstvá, tloušťky jádrové omítky do 10 mm a tloušťky štuku do 3 mm štuková schodišťových konstrukcí stropů, stěn, ramen nebo nosníků</t>
  </si>
  <si>
    <t>https://podminky.urs.cz/item/CS_URS_2023_01/611321145</t>
  </si>
  <si>
    <t>69</t>
  </si>
  <si>
    <t>612131102</t>
  </si>
  <si>
    <t>Cementový postřik vnitřních stěn nanášený síťovitě ručně</t>
  </si>
  <si>
    <t>1976675118</t>
  </si>
  <si>
    <t>Podkladní a spojovací vrstva vnitřních omítaných ploch cementový postřik nanášený ručně síťovitě (pokrytí plochy 50 až 75 %) stěn</t>
  </si>
  <si>
    <t>https://podminky.urs.cz/item/CS_URS_2023_01/612131102</t>
  </si>
  <si>
    <t>(2*7,85+7,1)*2,75-2*(1,9*2,6)+2*(0,15*(2*2,68+1,9))-0,7*2,0   "106+107  foyer + občerstvení</t>
  </si>
  <si>
    <t xml:space="preserve">((2*(1,0+2,1))*2,75-0,7*2,0)+((2*(1,0+2,1))*2,75-2*0,7*2,0)   "108  WC </t>
  </si>
  <si>
    <t>((16,9+4*0,15)+7,1+16,9)*2,3+7,1*2,8/2-2*(0,9*2,1)   "201 galerie</t>
  </si>
  <si>
    <t>(2*6,7+11,15)*2,3+6,7*3,5/2    "202 výstavní sál</t>
  </si>
  <si>
    <t>4,6*2,3+4,6*3,8+2*(3,9*2,3+3,9*1,6/2)-0,9*2,1+0,15*(2*2,1+0,9)   "203 TM</t>
  </si>
  <si>
    <t>((2*(1,2+2,225))*3,8-2*(0,7*2,0))+((2*(2,0+2,85))*4,3-0,7*2,)   "205 WC MŽ  prům. výška 3,8m resp. 4,3m</t>
  </si>
  <si>
    <t>((2*(1,2+2,225))*3,8-2*(0,7*2,0))+((2*(1,6+2,0))*4,3-0,7*2,0)   "205 WC M  prům. výška 3,8m resp. 4,3m</t>
  </si>
  <si>
    <t xml:space="preserve">6,375*2,3+2*(7,45*2,3+7,45*1,65/2)-2*(0,8*2,0)    "206 dílna   </t>
  </si>
  <si>
    <t>(1,8+2*3,7)*2,3+2*(3,7*1,65/2)    "207 sklad</t>
  </si>
  <si>
    <t>(2*(2,15+1,8))*3,8-0,8*2,0  "208a WC imobil prům. výška 3,8m</t>
  </si>
  <si>
    <t>(2*(1,25+1,8))*3,8-0,8*2,0   "208b úklid- průn. výška 3,8m</t>
  </si>
  <si>
    <t>(2*7,45+6,375)*2,3+2*(7,45*1,65/2)-0,8*2,0   "209 dílna</t>
  </si>
  <si>
    <t>(2*1,55+19,6)*2,3+2*((1,55*1,4)/2)   "210 chodba</t>
  </si>
  <si>
    <t>70</t>
  </si>
  <si>
    <t>612131121</t>
  </si>
  <si>
    <t>Penetrační disperzní nátěr vnitřních stěn nanášený ručně</t>
  </si>
  <si>
    <t>306997940</t>
  </si>
  <si>
    <t>Podkladní a spojovací vrstva vnitřních omítaných ploch penetrace disperzní nanášená ručně stěn</t>
  </si>
  <si>
    <t>https://podminky.urs.cz/item/CS_URS_2023_01/612131121</t>
  </si>
  <si>
    <t>(2*(4,6+7,4))*2,5 -0,9*2,0+0,2*(0,9+2*2,0)      "103 sklad</t>
  </si>
  <si>
    <t>(2*13,4+7,1)*4,235   "105 projekční sál</t>
  </si>
  <si>
    <t xml:space="preserve">(2*(1,0+2,1))*0,65+(2*(1,0+2,1))*0,65   "108  WC </t>
  </si>
  <si>
    <t>(2*6,7+11,15)*2,3+6,7*3,5/2   "202 výstavní sál</t>
  </si>
  <si>
    <t>((2*(1,2+2,225))*0,5+(2*(2,0+2,85))*0,5)   "205 WC MŽ   nad  obkladem - SV 2,5m</t>
  </si>
  <si>
    <t>(2*(1,2+2,225))*0,5+(2*(1,6+2,0))*0,5   "205 WC M  nad  obkladem - SV 2,5m</t>
  </si>
  <si>
    <t>(2*(2,15+1,8))*1,0-0,8*0,5       "208a WC imobil  nad  obkladem - SV 2,5m</t>
  </si>
  <si>
    <t>(2*(1,25+1,8))*1,0-0,8*0,5   "208b úklid-nad  obkladem - SV 2,5m</t>
  </si>
  <si>
    <t>71</t>
  </si>
  <si>
    <t>612311131</t>
  </si>
  <si>
    <t>Potažení vnitřních stěn vápenným štukem tloušťky do 3 mm</t>
  </si>
  <si>
    <t>-2102887876</t>
  </si>
  <si>
    <t>Potažení vnitřních ploch vápenným štukem tloušťky do 3 mm svislých konstrukcí stěn</t>
  </si>
  <si>
    <t>https://podminky.urs.cz/item/CS_URS_2023_01/612311131</t>
  </si>
  <si>
    <t>72</t>
  </si>
  <si>
    <t>612315412</t>
  </si>
  <si>
    <t>Oprava vnitřní vápenné hladké omítky stěn v rozsahu plochy přes 10 do 30 %</t>
  </si>
  <si>
    <t>666843465</t>
  </si>
  <si>
    <t>Oprava vápenné omítky vnitřních ploch hladké, tloušťky do 20 mm stěn, v rozsahu opravované plochy přes 10 do 30%</t>
  </si>
  <si>
    <t>https://podminky.urs.cz/item/CS_URS_2023_01/612315412</t>
  </si>
  <si>
    <t>73</t>
  </si>
  <si>
    <t>612321121</t>
  </si>
  <si>
    <t>Vápenocementová omítka hladká jednovrstvá vnitřních stěn nanášená ručně</t>
  </si>
  <si>
    <t>1986732581</t>
  </si>
  <si>
    <t>Omítka vápenocementová vnitřních ploch nanášená ručně jednovrstvá, tloušťky do 10 mm hladká svislých konstrukcí stěn</t>
  </si>
  <si>
    <t>https://podminky.urs.cz/item/CS_URS_2023_01/612321121</t>
  </si>
  <si>
    <t>Součet nové stěny</t>
  </si>
  <si>
    <t>74</t>
  </si>
  <si>
    <t>621131100</t>
  </si>
  <si>
    <t>Vápenný postřik vnějších podhledů nanášený celoplošně ručně</t>
  </si>
  <si>
    <t>-1693225157</t>
  </si>
  <si>
    <t>Podkladní a spojovací vrstva vnějších omítaných ploch vápenný postřik nanášený ručně celoplošně podhledů</t>
  </si>
  <si>
    <t>https://podminky.urs.cz/item/CS_URS_2023_01/621131100</t>
  </si>
  <si>
    <t>3,14*(4,0)^2/2     "podhled oiblouku osy 12/A-D</t>
  </si>
  <si>
    <t>75</t>
  </si>
  <si>
    <t>621211021</t>
  </si>
  <si>
    <t>Montáž kontaktního zateplení vnějších podhledů lepením a mechanickým kotvením polystyrénových desek do betonu nebo zdiva tl přes 80 do 120 mm</t>
  </si>
  <si>
    <t>CS ÚRS 2022 01</t>
  </si>
  <si>
    <t>-863264770</t>
  </si>
  <si>
    <t>Montáž kontaktního zateplení lepením a mechanickým kotvením z polystyrenových desek na vnější podhledy, na podklad betonový nebo z lehčeného betonu, z tvárnic keramických nebo vápenopískových, tloušťky desek přes 80 do 120 mm</t>
  </si>
  <si>
    <t>https://podminky.urs.cz/item/CS_URS_2022_01/621211021</t>
  </si>
  <si>
    <t>3,14*(4,0)^2 /2   "podhled oiblouku osy 12/A-D</t>
  </si>
  <si>
    <t>76</t>
  </si>
  <si>
    <t>M</t>
  </si>
  <si>
    <t>28375939</t>
  </si>
  <si>
    <t>deska EPS 70 fasádní λ=0,039 tl 120mm</t>
  </si>
  <si>
    <t>1526838603</t>
  </si>
  <si>
    <t>25,12*1,05 'Přepočtené koeficientem množství</t>
  </si>
  <si>
    <t>77</t>
  </si>
  <si>
    <t>622211021</t>
  </si>
  <si>
    <t>Montáž kontaktního zateplení vnějších stěn lepením a mechanickým kotvením polystyrénových desek do betonu a zdiva tl přes 80 do 120 mm</t>
  </si>
  <si>
    <t>1083300777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</si>
  <si>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</si>
  <si>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https://podminky.urs.cz/item/CS_URS_2022_01/622211021</t>
  </si>
  <si>
    <t>(2*24,0+12,6)*3,1    "osy 6-12/A-D 2.NP ŽB zdivo</t>
  </si>
  <si>
    <t>78</t>
  </si>
  <si>
    <t>-957917753</t>
  </si>
  <si>
    <t>187,86*1,05 'Přepočtené koeficientem množství</t>
  </si>
  <si>
    <t>79</t>
  </si>
  <si>
    <t>622251101</t>
  </si>
  <si>
    <t>Příplatek k cenám kontaktního zateplení vnějších stěn za zápustnou montáž a použití tepelněizolačních zátek z polystyrenu</t>
  </si>
  <si>
    <t>673267313</t>
  </si>
  <si>
    <t>Montáž kontaktního zateplení lepením a mechanickým kotvením Příplatek k cenám za zápustnou montáž kotev s použitím tepelněizolačních zátek na vnější stěny z polystyrenu</t>
  </si>
  <si>
    <t>https://podminky.urs.cz/item/CS_URS_2022_01/622251101</t>
  </si>
  <si>
    <t>80</t>
  </si>
  <si>
    <t>621311140R</t>
  </si>
  <si>
    <t>Vápenná nebo vápenocementová omítka vnějších podhledů silnovrstvá s vysokým procentem přirozených nerovností  nanášená ručně</t>
  </si>
  <si>
    <t>1851052321</t>
  </si>
  <si>
    <t>Vápenná nebo vápenocementová omítka vnějších podhledů silnovrstvá s vysokým procentem přirozených nerovností nanášená ručně</t>
  </si>
  <si>
    <t>81</t>
  </si>
  <si>
    <t>622131100</t>
  </si>
  <si>
    <t>Vápenný postřik vnějších stěn nanášený celoplošně ručně</t>
  </si>
  <si>
    <t>-1685229046</t>
  </si>
  <si>
    <t>Podkladní a spojovací vrstva vnějších omítaných ploch vápenný postřik nanášený ručně celoplošně stěn</t>
  </si>
  <si>
    <t>https://podminky.urs.cz/item/CS_URS_2023_01/622131100</t>
  </si>
  <si>
    <t>1,55*3,0   "osa 1/A - -0,100/+2,900 (nové zdivo v 1.NP)</t>
  </si>
  <si>
    <t>21,45*(5,427-3,0) "osy 1-6/E  - JV    +3,000/+5,427</t>
  </si>
  <si>
    <t>2,0*(5,427-2,15)+ 5,7    "osy D-E/6  štít osa 6/E+-D + plocha nad střechou D-hřeben (m2)</t>
  </si>
  <si>
    <t>19,0*(5,427-2,8)   "osy 6-1/A</t>
  </si>
  <si>
    <t>10,0*5,55+10,0*(9,05-5,55)/2-2*(1,1*2,0)+2*(0,2*(1,1+2*2,0))  "štít SZ</t>
  </si>
  <si>
    <t>Mezisoučet  osy 1-6/A-E</t>
  </si>
  <si>
    <t>24,0*(5,427-2,7)  "SV osy   A/6-12</t>
  </si>
  <si>
    <t>8,0*(2,735-2,15)-1,9*0,55+0,2*(2*1,7+2*0,55)    "štít osy  A-D/12 - JV  +2,150/+2,735</t>
  </si>
  <si>
    <t>(3,14*8,0/2)*2,45   "štít oblouk +2,735 / +5,185</t>
  </si>
  <si>
    <t>24,0*(5,185-2,15)  "JZ osy 6-12</t>
  </si>
  <si>
    <t>Mezisoučet  osy 6-12/A-D</t>
  </si>
  <si>
    <t>82</t>
  </si>
  <si>
    <t>622311140R</t>
  </si>
  <si>
    <t>Vápenná nebo vápenocementová omítka vnějších stěn silnovrstvá s vysokým procentem přirozených nerovností  nanášená ručně</t>
  </si>
  <si>
    <t>-671246815</t>
  </si>
  <si>
    <t>Vápenná nebo vápenocementová omítka vnějších stěn silnovrstvá s vysokým procentem přirozených nerovností nanášená ručně</t>
  </si>
  <si>
    <t>83</t>
  </si>
  <si>
    <t>6223252130R</t>
  </si>
  <si>
    <t xml:space="preserve">Oprava vnější vápenné nebo vápenocementové silnovrstvé  omítky s vysokým procentem přirozených nerovností  nanášená ručně  členitosti 1 stěn v rozsahu přes 30 do 50 % </t>
  </si>
  <si>
    <t>694091630</t>
  </si>
  <si>
    <t xml:space="preserve">Oprava vnější vápenné nebo vápenocementové silnovrstvé omítky s vysokým procentem přirozených nerovností nanášená ručně členitosti 1 stěn v rozsahu přes 30 do 50 % </t>
  </si>
  <si>
    <t>19,9*2,35-4*(4,6*2,35)+8*(0,3*2,35)   "osa A/1-6 stávající zdivo 1.NP</t>
  </si>
  <si>
    <t>19,9*0,65  "osy 1-6/E  - JV stávající část nad sloupy</t>
  </si>
  <si>
    <t>2,0*0,65    "osy D-E/6  štít osa 6/E+-D + plocha nad střechou D-hřeben (m2)</t>
  </si>
  <si>
    <t>19,9*3,0   "osy 6-1/A - -0,200/+2,800</t>
  </si>
  <si>
    <t xml:space="preserve">24,0*2,25-1,0*2,15+0,2*(1,6+2*2,15)      "SV osy E/6-12  -0,100/+2,150 </t>
  </si>
  <si>
    <t>8,0*2,15-1,6*2,15+0,2*(1,6+2*2,15)       "štít osy  A-D/12 - JV  +0,000/+2,150</t>
  </si>
  <si>
    <t xml:space="preserve">24,0*2,25  "JZ osy   A/6-12  -0,100/+2,150 </t>
  </si>
  <si>
    <t>5*((4*0,3)*2,2)   "sloupy psa E/1-5</t>
  </si>
  <si>
    <t>(2*4,0+14,4)*3,5+14,4*(3,5-2,2)      "101- venkovní expozice vč. plochy nad sloupy</t>
  </si>
  <si>
    <t>(5,2*2,8)-1,0*2,0  "osa  D/4-5  zapuštěná část 1.NP (mč. 103 sklad)</t>
  </si>
  <si>
    <t xml:space="preserve">2,0*2,8-1,7*2,3  "osa 6/D-E vnější vystrčený bok </t>
  </si>
  <si>
    <t>2*((0,3+2*0,65)*9,7)  "průvlaky osy 1-4/A-E</t>
  </si>
  <si>
    <t>2*((0,3+2*0,65)*2,0)  "krátké průvlkay osy D-E/4+5</t>
  </si>
  <si>
    <t>(1,7+3,7+5,5)*2,85    "102 cvičiště vykopávek</t>
  </si>
  <si>
    <t>(5,38+19,6+3,7)*2,5-3,7*2,35-4*(4,6*2,35)    "102 cvičiště vykopávek</t>
  </si>
  <si>
    <t xml:space="preserve">Mezisoučet  101+102 stávající plochy </t>
  </si>
  <si>
    <t>84</t>
  </si>
  <si>
    <t>629995101</t>
  </si>
  <si>
    <t>Očištění vnějších ploch tlakovou vodou</t>
  </si>
  <si>
    <t>-1352571960</t>
  </si>
  <si>
    <t>Očištění vnějších ploch tlakovou vodou omytím</t>
  </si>
  <si>
    <t>https://podminky.urs.cz/item/CS_URS_2023_01/629995101</t>
  </si>
  <si>
    <t>85</t>
  </si>
  <si>
    <t>631311114</t>
  </si>
  <si>
    <t>Mazanina tl přes 50 do 80 mm z betonu prostého bez zvýšených nároků na prostředí tř. C 16/20</t>
  </si>
  <si>
    <t>632323626</t>
  </si>
  <si>
    <t>Mazanina z betonu prostého bez zvýšených nároků na prostředí tl. přes 50 do 80 mm tř. C 16/20</t>
  </si>
  <si>
    <t>https://podminky.urs.cz/item/CS_URS_2023_01/631311114</t>
  </si>
  <si>
    <t>14,75*0,06  "doplnění podlahy osy 10-11/A-D  -dle skladby P3</t>
  </si>
  <si>
    <t>86</t>
  </si>
  <si>
    <t>631311121</t>
  </si>
  <si>
    <t>Doplnění dosavadních mazanin betonem prostým plochy do 1 m2 tloušťky do 80 mm</t>
  </si>
  <si>
    <t>1770793763</t>
  </si>
  <si>
    <t>Doplnění dosavadních mazanin prostým betonem s dodáním hmot, bez potěru, plochy jednotlivě do 1 m2 a tl. do 80 mm</t>
  </si>
  <si>
    <t>https://podminky.urs.cz/item/CS_URS_2023_01/631311121</t>
  </si>
  <si>
    <t>(41,0*0,05)*0,5    "50% plochy osy 10-12/A-D (vstupní části) po vybourání příček a nové kanalizaci</t>
  </si>
  <si>
    <t>34,0*0,05*0,5      "  m2 - 50% plochy osy  4-5/A-D (střední trakt) po vybourání příček  a nové kanalizaci</t>
  </si>
  <si>
    <t>87</t>
  </si>
  <si>
    <t>631311124</t>
  </si>
  <si>
    <t>Mazanina tl přes 80 do 120 mm z betonu prostého bez zvýšených nároků na prostředí tř. C 16/20</t>
  </si>
  <si>
    <t>1398379911</t>
  </si>
  <si>
    <t>Mazanina z betonu prostého bez zvýšených nároků na prostředí tl. přes 80 do 120 mm tř. C 16/20</t>
  </si>
  <si>
    <t>https://podminky.urs.cz/item/CS_URS_2023_01/631311124</t>
  </si>
  <si>
    <t>2,4*2,4*0,1  "výtahová šachta -2,500</t>
  </si>
  <si>
    <t xml:space="preserve">14,75*0,15  "doplnění podlahy osy 10-11/A-D  -dle skladby P3 </t>
  </si>
  <si>
    <t>88</t>
  </si>
  <si>
    <t>631362021</t>
  </si>
  <si>
    <t>Výztuž mazanin svařovanými sítěmi Kari</t>
  </si>
  <si>
    <t>1414488263</t>
  </si>
  <si>
    <t>Výztuž mazanin ze svařovaných sítí z drátů typu KARI</t>
  </si>
  <si>
    <t>https://podminky.urs.cz/item/CS_URS_2023_01/631362021</t>
  </si>
  <si>
    <t>0,444*2,789/1000*1,25         "doplnění podlahy osy 10-11/A-D -dle skladby P3 - KONROLA SKLADBY P3</t>
  </si>
  <si>
    <t>89</t>
  </si>
  <si>
    <t>632441213</t>
  </si>
  <si>
    <t>Potěr anhydritový samonivelační litý C20 tl přes 35 do 40 mm</t>
  </si>
  <si>
    <t>-1095813492</t>
  </si>
  <si>
    <t>Potěr anhydritový samonivelační litý tř. C 20, tl. přes 35 do 40 mm</t>
  </si>
  <si>
    <t>https://podminky.urs.cz/item/CS_URS_2023_01/632441213</t>
  </si>
  <si>
    <t>90</t>
  </si>
  <si>
    <t>632441214</t>
  </si>
  <si>
    <t>Potěr anhydritový samonivelační litý C20 tl přes 40 do 45 mm</t>
  </si>
  <si>
    <t>-211688154</t>
  </si>
  <si>
    <t>Potěr anhydritový samonivelační litý tř. C 20, tl. přes 40 do 45 mm</t>
  </si>
  <si>
    <t>https://podminky.urs.cz/item/CS_URS_2023_01/632441214</t>
  </si>
  <si>
    <t>P1  "prům.tl. 40 mm</t>
  </si>
  <si>
    <t>91</t>
  </si>
  <si>
    <t>632452411</t>
  </si>
  <si>
    <t>Doplnění cementového potěru hlazeného pl přes 1 do 4 m2 tl do 10 mm</t>
  </si>
  <si>
    <t>-2003247303</t>
  </si>
  <si>
    <t>Doplnění cementového potěru na mazaninách a betonových podkladech (s dodáním hmot), hlazeného dřevěným nebo ocelovým hladítkem, plochy jednotlivě přes 1 m2 do 4 m2 a tl. do 10 mm</t>
  </si>
  <si>
    <t>https://podminky.urs.cz/item/CS_URS_2023_01/632452411</t>
  </si>
  <si>
    <t xml:space="preserve">41,0    "m2  osy 10-12/A-D (vstupní části) po vybourání příček </t>
  </si>
  <si>
    <t xml:space="preserve">34,0      "  m2 - osy  4-5/A-D (střední trakt) po vybourání příček </t>
  </si>
  <si>
    <t>92</t>
  </si>
  <si>
    <t>632902111</t>
  </si>
  <si>
    <t>Příprava zatvrdlého povrchu betonových mazanin pro cementový potěr cementovým mlékem</t>
  </si>
  <si>
    <t>-769304723</t>
  </si>
  <si>
    <t>https://podminky.urs.cz/item/CS_URS_2023_01/632902111</t>
  </si>
  <si>
    <t>93</t>
  </si>
  <si>
    <t>634111114</t>
  </si>
  <si>
    <t>Obvodová dilatace pružnou těsnicí páskou mezi stěnou a mazaninou nebo potěrem v 100 mm</t>
  </si>
  <si>
    <t>1835078094</t>
  </si>
  <si>
    <t>Obvodová dilatace mezi stěnou a mazaninou nebo potěrem pružnou těsnicí páskou na bázi syntetického kaučuku výšky 100 mm</t>
  </si>
  <si>
    <t>https://podminky.urs.cz/item/CS_URS_2023_01/634111114</t>
  </si>
  <si>
    <t>2,1+7,1+16,9+7,1+1,5  "201 galerie</t>
  </si>
  <si>
    <t>7,1+6,75*2++11,15   "202  výstavní šál</t>
  </si>
  <si>
    <t>Součet skladba P2a</t>
  </si>
  <si>
    <t>94</t>
  </si>
  <si>
    <t>634111116</t>
  </si>
  <si>
    <t>Obvodová dilatace pružnou těsnicí páskou mezi stěnou a mazaninou nebo potěrem v 150 mm</t>
  </si>
  <si>
    <t>1656136716</t>
  </si>
  <si>
    <t>Obvodová dilatace mezi stěnou a mazaninou nebo potěrem pružnou těsnicí páskou na bázi syntetického kaučuku výšky 150 mm</t>
  </si>
  <si>
    <t>https://podminky.urs.cz/item/CS_URS_2023_01/634111116</t>
  </si>
  <si>
    <t>2*(4,6+3,9)  "203 TM</t>
  </si>
  <si>
    <t>2*(2,225+1,2)+2*(2,85+2,0)       "204  WC Ž</t>
  </si>
  <si>
    <t>2*(2,225+1,2)+2*(1,6+2,0)       "205  WC M</t>
  </si>
  <si>
    <t>2*(6,375+7,45)   "206 keram dílna</t>
  </si>
  <si>
    <t>2*(1,8+3,7)  "207 sklad</t>
  </si>
  <si>
    <t>2*(2,15+1,8)   "208a WC invalidé</t>
  </si>
  <si>
    <t>2*(1,25+1,8)  "208b úklid</t>
  </si>
  <si>
    <t>2*(6,375+7,45)  "209 dílna</t>
  </si>
  <si>
    <t>2*(1,55+19,6)   "210 chodba</t>
  </si>
  <si>
    <t>Součet 2.NP - podlaha P1</t>
  </si>
  <si>
    <t>95</t>
  </si>
  <si>
    <t>635321211</t>
  </si>
  <si>
    <t>Násyp pod podlahy z cihelného recyklátu se zhutněním</t>
  </si>
  <si>
    <t>-1711544822</t>
  </si>
  <si>
    <t>Násyp z recyklátu pod podlahy se zhutněním, z recyklátu cihelného</t>
  </si>
  <si>
    <t>https://podminky.urs.cz/item/CS_URS_2023_01/635321211</t>
  </si>
  <si>
    <t>14,75*1,23/2   "plocha m2 x výška=1,23m - 50% cihelný recyklát</t>
  </si>
  <si>
    <t>96</t>
  </si>
  <si>
    <t>635321212</t>
  </si>
  <si>
    <t>Násyp pod podlahy z betonového recyklátu se zhutněním</t>
  </si>
  <si>
    <t>-395409492</t>
  </si>
  <si>
    <t>Násyp z recyklátu pod podlahy se zhutněním, z recyklátu betonového</t>
  </si>
  <si>
    <t>https://podminky.urs.cz/item/CS_URS_2023_01/635321212</t>
  </si>
  <si>
    <t>14,75*1,23/2    "plocha m2 x výška=1,23m - 50% betonový recyklát</t>
  </si>
  <si>
    <t>97</t>
  </si>
  <si>
    <t>642942111</t>
  </si>
  <si>
    <t>Osazování zárubní nebo rámů dveřních kovových do 2,5 m2 na MC</t>
  </si>
  <si>
    <t>-2082928629</t>
  </si>
  <si>
    <t>Osazování zárubní nebo rámů kovových dveřních lisovaných nebo z úhelníků bez dveřních křídel na cementovou maltu, plochy otvoru do 2,5 m2</t>
  </si>
  <si>
    <t>https://podminky.urs.cz/item/CS_URS_2023_01/642942111</t>
  </si>
  <si>
    <t>0    "D3  900/2100 - součást dveří</t>
  </si>
  <si>
    <t>2+4  "D4  700/1970</t>
  </si>
  <si>
    <t>2+1  "D5  800/1970</t>
  </si>
  <si>
    <t>1  "D7  900/2100</t>
  </si>
  <si>
    <t>98</t>
  </si>
  <si>
    <t>55331486</t>
  </si>
  <si>
    <t>zárubeň jednokřídlá ocelová pro zdění tl stěny 110-150mm rozměru 700/1970, 2100mm</t>
  </si>
  <si>
    <t>-2054672053</t>
  </si>
  <si>
    <t>2+4  "D4</t>
  </si>
  <si>
    <t>99</t>
  </si>
  <si>
    <t>55331487</t>
  </si>
  <si>
    <t>zárubeň jednokřídlá ocelová pro zdění tl stěny 110-150mm rozměru 800/1970, 2100mm</t>
  </si>
  <si>
    <t>-1028404826</t>
  </si>
  <si>
    <t>2+1  "D5</t>
  </si>
  <si>
    <t>100</t>
  </si>
  <si>
    <t>55331488</t>
  </si>
  <si>
    <t>zárubeň jednokřídlá ocelová pro zdění tl stěny 110-150mm rozměru 900/1970, 2100mm</t>
  </si>
  <si>
    <t>1081539703</t>
  </si>
  <si>
    <t>1  "D7</t>
  </si>
  <si>
    <t>0    "D3  - součást dveří</t>
  </si>
  <si>
    <t>Ostatní konstrukce a práce, bourání</t>
  </si>
  <si>
    <t>101</t>
  </si>
  <si>
    <t>953943211</t>
  </si>
  <si>
    <t>Osazování hasicího přístroje</t>
  </si>
  <si>
    <t>610470779</t>
  </si>
  <si>
    <t>Osazování drobných kovových předmětů kotvených do stěny hasicího přístroje</t>
  </si>
  <si>
    <t>https://podminky.urs.cz/item/CS_URS_2023_01/953943211</t>
  </si>
  <si>
    <t>5   "N 1.01/N2 Archeologická expozice a zázemí</t>
  </si>
  <si>
    <t>1  "N 1.02 Sklad</t>
  </si>
  <si>
    <t>102</t>
  </si>
  <si>
    <t>44932111</t>
  </si>
  <si>
    <t>přístroj hasicí ruční práškový PG 2 LE</t>
  </si>
  <si>
    <t>1180913606</t>
  </si>
  <si>
    <t>103</t>
  </si>
  <si>
    <t>953961114</t>
  </si>
  <si>
    <t>Kotvy chemickým tmelem  (Sika AnchorFix 1) M 16 hl 125 mm do betonu, ŽB nebo kamene s vyvrtáním otvoru</t>
  </si>
  <si>
    <t>-475824939</t>
  </si>
  <si>
    <t>Kotvy chemické s vyvrtáním otvoru do betonu, železobetonu nebo tvrdého kamene tmel, velikost M 16, hloubka 125 mm (Sika AnchorFix 1)</t>
  </si>
  <si>
    <t>https://podminky.urs.cz/item/CS_URS_2023_01/953961114</t>
  </si>
  <si>
    <t>5*4  "pro ocel. sloupy pod obloukem - 5ks sloupů</t>
  </si>
  <si>
    <t>4*(6+7)  "kotvení ocel. střešních rámů</t>
  </si>
  <si>
    <t>104</t>
  </si>
  <si>
    <t>13021015</t>
  </si>
  <si>
    <t>tyč ocelová kruhová žebírková DIN 488 jakost B500B (10 505) výztuž do betonu D 16mm</t>
  </si>
  <si>
    <t>-309305701</t>
  </si>
  <si>
    <t>1,24*(5*(4*0,18))/1000*1,1    " ocel.sloupy - kotvení, viz statika beton.kce -tvar</t>
  </si>
  <si>
    <t>1,24*(4*(6+7)*0,25)/1000*1,1      "kotvení ocel. střešních rámů</t>
  </si>
  <si>
    <t>105</t>
  </si>
  <si>
    <t>953993311</t>
  </si>
  <si>
    <t>Osazení bezpečnostní, orientační nebo informační tabulky samolepicí</t>
  </si>
  <si>
    <t>-1344401757</t>
  </si>
  <si>
    <t>https://podminky.urs.cz/item/CS_URS_2023_01/953993311</t>
  </si>
  <si>
    <t>50  "předpoklad</t>
  </si>
  <si>
    <t>106</t>
  </si>
  <si>
    <t>73534562</t>
  </si>
  <si>
    <t>tabulka bezpečnostní fotoluminiscenční  200x87mm samolepící</t>
  </si>
  <si>
    <t>-1660026386</t>
  </si>
  <si>
    <t xml:space="preserve">50  "předpoklad </t>
  </si>
  <si>
    <t>107</t>
  </si>
  <si>
    <t>962031132</t>
  </si>
  <si>
    <t>Bourání příček z cihel pálených na MVC tl do 100 mm</t>
  </si>
  <si>
    <t>-355601344</t>
  </si>
  <si>
    <t>Bourání příček z cihel, tvárnic nebo příčkovek z cihel pálených, plných nebo dutých na maltu vápennou nebo vápenocementovou, tl. do 100 mm</t>
  </si>
  <si>
    <t>https://podminky.urs.cz/item/CS_URS_2023_01/962031132</t>
  </si>
  <si>
    <t>(2,6+1,9)*2,575-3*(0,7*1,97)   "podélné příčky osy 4-5</t>
  </si>
  <si>
    <t>4,6*2,575-3*(0,7*1,97)     "podélná příčka osy 4-5</t>
  </si>
  <si>
    <t>(3*0,9)*1,5  "přizdívky</t>
  </si>
  <si>
    <t>(1,8+1,8+3,7+1,5)*2,575-0,7*1,97  "svislé příčky osy 4-5</t>
  </si>
  <si>
    <t xml:space="preserve">Mezisoučet  WC Ž+M, úklid   (vstupní části) </t>
  </si>
  <si>
    <t>(3,13+2,0)*2,525+0,7*1,97   "podélné příčky osy 10-11</t>
  </si>
  <si>
    <t>(1,5*2+4,6)*2,525-3*0,7*1,97-1,9*2,35    "příčné př. osy 10-11</t>
  </si>
  <si>
    <t xml:space="preserve">Mezisoučet osy 10-11   (vstupní části) </t>
  </si>
  <si>
    <t>108</t>
  </si>
  <si>
    <t>962031133</t>
  </si>
  <si>
    <t>Bourání příček z cihel pálených na MVC tl do 150 mm</t>
  </si>
  <si>
    <t>-775075491</t>
  </si>
  <si>
    <t>Bourání příček z cihel, tvárnic nebo příčkovek z cihel pálených, plných nebo dutých na maltu vápennou nebo vápenocementovou, tl. do 150 mm</t>
  </si>
  <si>
    <t>https://podminky.urs.cz/item/CS_URS_2023_01/962031133</t>
  </si>
  <si>
    <t xml:space="preserve">(2,5+4,6)*2,525-1,0*2,35    "příčná př. osy  10-11    (vstupní části) </t>
  </si>
  <si>
    <t xml:space="preserve">6,35*2,525-0,8*1,97  "podélné osy  C    (vstupní části) </t>
  </si>
  <si>
    <t xml:space="preserve">(8,0+19,9+24,0)*0,3  "atiky (střešní nadezdívky)   </t>
  </si>
  <si>
    <t>109</t>
  </si>
  <si>
    <t>962032432</t>
  </si>
  <si>
    <t>Bourání zdiva cihelných z dutých nebo plných cihel pálených i nepálených na MV nebo MVC přes 1 m3</t>
  </si>
  <si>
    <t>584452829</t>
  </si>
  <si>
    <t>Bourání zdiva nadzákladového z cihel nebo tvárnic z dutých cihel nebo tvárnic pálených nebo nepálených, na maltu vápennou nebo vápenocementovou, objemu přes 1 m3</t>
  </si>
  <si>
    <t>https://podminky.urs.cz/item/CS_URS_2023_01/962032432</t>
  </si>
  <si>
    <t xml:space="preserve">0,45*(2,2*2,7-0,9*2,0)  "nový dveřní otvor osy 10-11/D   (vstupní části) </t>
  </si>
  <si>
    <t>110</t>
  </si>
  <si>
    <t>962033121</t>
  </si>
  <si>
    <t>Bourání zdiva z tvárnic ztraceného bednění včetně výplně z betonu přes 1 m3</t>
  </si>
  <si>
    <t>2140094763</t>
  </si>
  <si>
    <t>Bourání zdiva nadzákladového z tvárnic ztraceného bednění včetně výplně z betonu a výztuže objemu přes 1 m3</t>
  </si>
  <si>
    <t>https://podminky.urs.cz/item/CS_URS_2023_01/962033121</t>
  </si>
  <si>
    <t>0,15*((3,4+1,6)*1,5/2)  "boční podezdění rampy  mč. 106 sklad arecheologického materiálu</t>
  </si>
  <si>
    <t>0,15*(2*(1,0*1,0)) "pod mezipodestou   mč. 106 sklad arecheologického materiálu</t>
  </si>
  <si>
    <t>0,15*(1,6*0,5+1,6*0,5/2)   "z mezipodesty na podestu podél stěny dělící výškové ůrovně</t>
  </si>
  <si>
    <t xml:space="preserve">0,15*(2*(1,0*1,5))   "příčně pod podestou </t>
  </si>
  <si>
    <t>Součet   mč. 106 sklad arecheologického materiálu</t>
  </si>
  <si>
    <t>111</t>
  </si>
  <si>
    <t>963012510</t>
  </si>
  <si>
    <t>Bourání stropů z ŽB desek š do 300 mm tl do 140 mm</t>
  </si>
  <si>
    <t>-584785746</t>
  </si>
  <si>
    <t>Bourání stropů z desek nebo panelů železobetonových prefabrikovaných s dutinami z desek, š. do 300 mm tl. do 140 mm</t>
  </si>
  <si>
    <t>https://podminky.urs.cz/item/CS_URS_2023_01/963012510</t>
  </si>
  <si>
    <t>1,0*(3,4+1,0+1,6+2,0)*0,15  "bednění rampy - osy 9-11/A-D -skladba dle původní PD Os4, P4</t>
  </si>
  <si>
    <t>112</t>
  </si>
  <si>
    <t>963012520R</t>
  </si>
  <si>
    <t>Bourání stropů z ŽB desek š přes 300 mm tl přes 140 mm vč. věnce, betonové zálivky a výztuže</t>
  </si>
  <si>
    <t>-1951663496</t>
  </si>
  <si>
    <t>Bourání stropů z desek nebo panelů železobetonových prefabrikovaných s dutinami z panelů, š. přes 300 mm tl. přes 140 mm vč. věnce, betonové zálivky a výztuže</t>
  </si>
  <si>
    <t>8,0*24,0*0,25  "stropní kce nad 1.NP osy A-D/6-12</t>
  </si>
  <si>
    <t>113</t>
  </si>
  <si>
    <t>963051113</t>
  </si>
  <si>
    <t>Bourání ŽB stropů deskových tl přes 80 mm</t>
  </si>
  <si>
    <t>851462947</t>
  </si>
  <si>
    <t>Bourání železobetonových stropů deskových, tl. přes 80 mm</t>
  </si>
  <si>
    <t>https://podminky.urs.cz/item/CS_URS_2023_01/963051113</t>
  </si>
  <si>
    <t>0,6*8,0*0,1  "římsa nad vstupem A-D/12</t>
  </si>
  <si>
    <t>114</t>
  </si>
  <si>
    <t>965042141</t>
  </si>
  <si>
    <t>Bourání podkladů pod dlažby nebo mazanin betonových nebo z litého asfaltu tl do 100 mm pl přes 4 m2</t>
  </si>
  <si>
    <t>565119467</t>
  </si>
  <si>
    <t>Bourání mazanin betonových nebo z litého asfaltu tl. do 100 mm, plochy přes 4 m2</t>
  </si>
  <si>
    <t>https://podminky.urs.cz/item/CS_URS_2023_01/965042141</t>
  </si>
  <si>
    <t>1,0*(3,4+1,0+1,6+2,0)*0,05  "vrchní vrstva rampy - osy 9-11/A-D skladba dle původní PD Os4, P4</t>
  </si>
  <si>
    <t>115</t>
  </si>
  <si>
    <t>965042231</t>
  </si>
  <si>
    <t>Bourání podkladů pod dlažby nebo mazanin betonových nebo z litého asfaltu tl přes 100 mm pl do 4 m2</t>
  </si>
  <si>
    <t>-333942450</t>
  </si>
  <si>
    <t>Bourání mazanin betonových nebo z litého asfaltu tl. přes 100 mm, plochy do 4 m2</t>
  </si>
  <si>
    <t>https://podminky.urs.cz/item/CS_URS_2023_01/965042231</t>
  </si>
  <si>
    <t>2,8*3,4*0,06    "stávající podlaha pro výtahovou šachtu - původní skladba</t>
  </si>
  <si>
    <t>116</t>
  </si>
  <si>
    <t>9650441110R</t>
  </si>
  <si>
    <t>Bourání základových desek z betonu prostého</t>
  </si>
  <si>
    <t>1419578602</t>
  </si>
  <si>
    <t>2,5*3,0*0,15           "stávající podlaha pro výtahovou šachtu  - původní skladba</t>
  </si>
  <si>
    <t>117</t>
  </si>
  <si>
    <t>965049112</t>
  </si>
  <si>
    <t>Příplatek k bourání betonových mazanin za bourání mazanin se svařovanou sítí tl přes 100 mm</t>
  </si>
  <si>
    <t>1283876030</t>
  </si>
  <si>
    <t>Bourání mazanin Příplatek k cenám za bourání mazanin betonových se svařovanou sítí, tl. přes 100 mm</t>
  </si>
  <si>
    <t>https://podminky.urs.cz/item/CS_URS_2023_01/965049112</t>
  </si>
  <si>
    <t>2,6*2,6*0,15   "stávající podlaha pro výtahovou šachtu</t>
  </si>
  <si>
    <t>118</t>
  </si>
  <si>
    <t>968062375</t>
  </si>
  <si>
    <t>Vybourání dřevěných rámů oken zdvojených včetně křídel pl do 2 m2</t>
  </si>
  <si>
    <t>1190997964</t>
  </si>
  <si>
    <t>Vybourání dřevěných rámů oken s křídly, dveřních zárubní, vrat, stěn, ostění nebo obkladů rámů oken s křídly zdvojených, plochy do 2 m2</t>
  </si>
  <si>
    <t>https://podminky.urs.cz/item/CS_URS_2023_01/968062375</t>
  </si>
  <si>
    <t xml:space="preserve">1,0*1,5  "110 příruční sklad   (vstupní části) </t>
  </si>
  <si>
    <t xml:space="preserve">1,0*1,5  "107 denní místnost   (vstupní části) </t>
  </si>
  <si>
    <t>119</t>
  </si>
  <si>
    <t>968072455</t>
  </si>
  <si>
    <t>Vybourání kovových dveřních zárubní pl do 2 m2</t>
  </si>
  <si>
    <t>-528406042</t>
  </si>
  <si>
    <t>Vybourání kovových rámů oken s křídly, dveřních zárubní, vrat, stěn, ostění nebo obkladů dveřních zárubní, plochy do 2 m2</t>
  </si>
  <si>
    <t>https://podminky.urs.cz/item/CS_URS_2023_01/968072455</t>
  </si>
  <si>
    <t xml:space="preserve">7*(0,7*1,97)  "osy 4-5  (vstupní části) </t>
  </si>
  <si>
    <t xml:space="preserve">3*(0,7*1,97)  "osy 10-11/A-C   (vstupní části) </t>
  </si>
  <si>
    <t xml:space="preserve">0,8*1,97  "osy C/11   (vstupní části) </t>
  </si>
  <si>
    <t xml:space="preserve">0,9*1,97    "osy 10-11/D   (vstupní části) </t>
  </si>
  <si>
    <t>120</t>
  </si>
  <si>
    <t>968072456</t>
  </si>
  <si>
    <t>Vybourání kovových dveřních zárubní pl přes 2 m2</t>
  </si>
  <si>
    <t>-328132196</t>
  </si>
  <si>
    <t>Vybourání kovových rámů oken s křídly, dveřních zárubní, vrat, stěn, ostění nebo obkladů dveřních zárubní, plochy přes 2 m2</t>
  </si>
  <si>
    <t>https://podminky.urs.cz/item/CS_URS_2023_01/968072456</t>
  </si>
  <si>
    <t xml:space="preserve">2*(1,9*2,35)   "108+111  osy 10-12/B-C   (vstupní části) </t>
  </si>
  <si>
    <t xml:space="preserve">2,0*2,7   "osy B-C/12   (vstupní části) </t>
  </si>
  <si>
    <t>121</t>
  </si>
  <si>
    <t>972054491</t>
  </si>
  <si>
    <t>Vybourání otvorů v ŽB stropech nebo klenbách pl do 1 m2 tl přes 80 mm</t>
  </si>
  <si>
    <t>284903840</t>
  </si>
  <si>
    <t>Vybourání otvorů ve stropech nebo klenbách železobetonových bez odstranění podlahy a násypu, plochy do 1 m2, tl. přes 80 mm</t>
  </si>
  <si>
    <t>https://podminky.urs.cz/item/CS_URS_2023_01/972054491</t>
  </si>
  <si>
    <t>0,9*0,3*0,2  "prostup pro VZT potrubí osa 5/D</t>
  </si>
  <si>
    <t>122</t>
  </si>
  <si>
    <t>973031844</t>
  </si>
  <si>
    <t>Vysekání kapes ve zdivu cihelném na MC pro zavázání zdí tl do 300 mm</t>
  </si>
  <si>
    <t>788833930</t>
  </si>
  <si>
    <t>Vysekání výklenků nebo kapes ve zdivu z cihel na maltu cementovou kapes pro zavázání nových zdí, tl. do 300 mm</t>
  </si>
  <si>
    <t>https://podminky.urs.cz/item/CS_URS_2023_01/973031844</t>
  </si>
  <si>
    <t>2,500  "1.NP prodloužení objektu  - osa 1/A</t>
  </si>
  <si>
    <t>123</t>
  </si>
  <si>
    <t>974031666</t>
  </si>
  <si>
    <t>Vysekání rýh ve zdivu cihelném pro vtahování nosníků hl do 150 mm v do 250 mm</t>
  </si>
  <si>
    <t>975588709</t>
  </si>
  <si>
    <t>Vysekání rýh ve zdivu cihelném na maltu vápennou nebo vápenocementovou pro vtahování nosníků do zdí, před vybouráním otvoru do hl. 150 mm, při v. nosníku do 250 mm</t>
  </si>
  <si>
    <t>https://podminky.urs.cz/item/CS_URS_2023_01/974031666</t>
  </si>
  <si>
    <t xml:space="preserve">3*2,5  "překlad nad dveře osa  10-11/D   (vstupní části) </t>
  </si>
  <si>
    <t>124</t>
  </si>
  <si>
    <t>977151124</t>
  </si>
  <si>
    <t>Jádrové vrty diamantovými korunkami do stavebních materiálů D přes 150 do 180 mm</t>
  </si>
  <si>
    <t>-1383000758</t>
  </si>
  <si>
    <t>Jádrové vrty diamantovými korunkami do stavebních materiálů (železobetonu, betonu, cihel, obkladů, dlažeb, kamene) průměru přes 150 do 180 mm</t>
  </si>
  <si>
    <t>https://podminky.urs.cz/item/CS_URS_2023_01/977151124</t>
  </si>
  <si>
    <t>0,45  "m.č. 108  WC -  pro ventilátor</t>
  </si>
  <si>
    <t>125</t>
  </si>
  <si>
    <t>977311113</t>
  </si>
  <si>
    <t>Řezání stávajících betonových mazanin nevyztužených hl do 150 mm</t>
  </si>
  <si>
    <t>-158008817</t>
  </si>
  <si>
    <t>Řezání stávajících betonových mazanin bez vyztužení hloubky přes 100 do 150 mm</t>
  </si>
  <si>
    <t>https://podminky.urs.cz/item/CS_URS_2023_01/977311113</t>
  </si>
  <si>
    <t>2*(2,5+3,0)         "výtahová šachta</t>
  </si>
  <si>
    <t>2*(2,8+3,4)     "nová výtahová šachta - pro napojení hydroizolace</t>
  </si>
  <si>
    <t>126</t>
  </si>
  <si>
    <t>978013191</t>
  </si>
  <si>
    <t>Otlučení (osekání) vnitřní vápenné nebo vápenocementové omítky stěn v rozsahu přes 50 do 100 %</t>
  </si>
  <si>
    <t>293859597</t>
  </si>
  <si>
    <t>Otlučení vápenných nebo vápenocementových omítek vnitřních ploch stěn s vyškrabáním spar, s očištěním zdiva, v rozsahu přes 50 do 100 %</t>
  </si>
  <si>
    <t>https://podminky.urs.cz/item/CS_URS_2023_01/978013191</t>
  </si>
  <si>
    <t>(5,6+2,25)*2,75  "osa D/10-12+osa 12/B-C</t>
  </si>
  <si>
    <t>127</t>
  </si>
  <si>
    <t>985331112</t>
  </si>
  <si>
    <t>Dodatečné vlepování betonářské výztuže D 10 mm do cementové aktivované malty včetně vyvrtání otvoru</t>
  </si>
  <si>
    <t>-2133085854</t>
  </si>
  <si>
    <t>Dodatečné vlepování betonářské výztuže včetně vyvrtání a vyčištění otvoru cementovou aktivovanou maltou průměr výztuže 10 mm</t>
  </si>
  <si>
    <t>https://podminky.urs.cz/item/CS_URS_2023_01/985331112</t>
  </si>
  <si>
    <t>4*(2*0,3)  "osa 10/A-D provázání základů</t>
  </si>
  <si>
    <t>4*0,3    "osa 1/A-D provázání základů</t>
  </si>
  <si>
    <t>128</t>
  </si>
  <si>
    <t>13021012</t>
  </si>
  <si>
    <t>tyč ocelová kruhová žebírková DIN 488 jakost B500B (10 505) výztuž do betonu D 10mm</t>
  </si>
  <si>
    <t>109516030</t>
  </si>
  <si>
    <t>0,617*3,6/1000*1,1    " provázání základů</t>
  </si>
  <si>
    <t>Lešení a stavební výtahy</t>
  </si>
  <si>
    <t>129</t>
  </si>
  <si>
    <t>941111121</t>
  </si>
  <si>
    <t>Montáž lešení řadového trubkového lehkého s podlahami zatížení do 200 kg/m2 š přes 0,9 do 1,2 m v do 10 m</t>
  </si>
  <si>
    <t>-1357053471</t>
  </si>
  <si>
    <t>Montáž lešení řadového trubkového lehkého pracovního s podlahami s provozním zatížením tř. 3 do 200 kg/m2 šířky tř. W09 přes 0,9 do 1,2 m, výšky do 10 m</t>
  </si>
  <si>
    <t>https://podminky.urs.cz/item/CS_URS_2023_01/941111121</t>
  </si>
  <si>
    <t>56,0*4,5   "zadní strana osa A</t>
  </si>
  <si>
    <t>10,0*4,8+10,0*3,3/2    "štít se schodištěm  osa 1</t>
  </si>
  <si>
    <t>24,5*3,8+25,0*3,8         "SV přední strana - osa E</t>
  </si>
  <si>
    <t>10,0*1,5+(3,15*8,0/2)*4,5   "štítová oblouková strana  A-E/12</t>
  </si>
  <si>
    <t>130</t>
  </si>
  <si>
    <t>941111221</t>
  </si>
  <si>
    <t>Příplatek k lešení řadovému trubkovému lehkému s podlahami š 1,2 m v 10 m za první a ZKD den použití</t>
  </si>
  <si>
    <t>278732812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</si>
  <si>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</si>
  <si>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https://podminky.urs.cz/item/CS_URS_2023_01/941111221</t>
  </si>
  <si>
    <t>576,3*59  "dalších 59 dní</t>
  </si>
  <si>
    <t>131</t>
  </si>
  <si>
    <t>941111821</t>
  </si>
  <si>
    <t>Demontáž lešení řadového trubkového lehkého s podlahami zatížení do 200 kg/m2 š přes 0,9 do 1,2 m v do 10 m</t>
  </si>
  <si>
    <t>-1779426095</t>
  </si>
  <si>
    <t>Demontáž lešení řadového trubkového lehkého pracovního s podlahami s provozním zatížením tř. 3 do 200 kg/m2 šířky tř. W09 přes 0,9 do 1,2 m, výšky do 10 m</t>
  </si>
  <si>
    <t>https://podminky.urs.cz/item/CS_URS_2023_01/941111821</t>
  </si>
  <si>
    <t>132</t>
  </si>
  <si>
    <t>943211111</t>
  </si>
  <si>
    <t>Montáž lešení prostorového rámového lehkého s podlahami zatížení do 200 kg/m2 v do 10 m</t>
  </si>
  <si>
    <t>-856584339</t>
  </si>
  <si>
    <t>Montáž lešení prostorového rámového lehkého pracovního s podlahami s provozním zatížením tř. 3 do 200 kg/m2, výšky do 10 m</t>
  </si>
  <si>
    <t>https://podminky.urs.cz/item/CS_URS_2023_01/943211111</t>
  </si>
  <si>
    <t>3,14*(4,0)^2 /2   "fasáda oblouk</t>
  </si>
  <si>
    <t>133</t>
  </si>
  <si>
    <t>943211211</t>
  </si>
  <si>
    <t>Příplatek k lešení prostorovému rámovému lehkému s podlahami v do 10 m za první a ZKD den použití</t>
  </si>
  <si>
    <t>-1396318827</t>
  </si>
  <si>
    <t>Montáž lešení prostorového rámového lehkého pracovního s podlahami Příplatek za první a každý další den použití lešení k ceně -1111</t>
  </si>
  <si>
    <t>https://podminky.urs.cz/item/CS_URS_2023_01/943211211</t>
  </si>
  <si>
    <t>25,12*59  "dalších 59 dní</t>
  </si>
  <si>
    <t>134</t>
  </si>
  <si>
    <t>943211811</t>
  </si>
  <si>
    <t>Demontáž lešení prostorového rámového lehkého s podlahami zatížení do 200 kg/m2 v do 10 m</t>
  </si>
  <si>
    <t>1509071152</t>
  </si>
  <si>
    <t>Demontáž lešení prostorového rámového lehkého pracovního s podlahami s provozním zatížením tř. 3 do 200 kg/m2, výšky do 10 m</t>
  </si>
  <si>
    <t>https://podminky.urs.cz/item/CS_URS_2023_01/943211811</t>
  </si>
  <si>
    <t>135</t>
  </si>
  <si>
    <t>944511111</t>
  </si>
  <si>
    <t>Montáž ochranné sítě z textilie z umělých vláken</t>
  </si>
  <si>
    <t>375348560</t>
  </si>
  <si>
    <t>Montáž ochranné sítě zavěšené na konstrukci lešení z textilie z umělých vláken</t>
  </si>
  <si>
    <t>https://podminky.urs.cz/item/CS_URS_2023_01/944511111</t>
  </si>
  <si>
    <t>136</t>
  </si>
  <si>
    <t>944511211</t>
  </si>
  <si>
    <t>Příplatek k ochranné síti za první a ZKD den použití</t>
  </si>
  <si>
    <t>376830556</t>
  </si>
  <si>
    <t>Montáž ochranné sítě Příplatek za první a každý další den použití sítě k ceně -1111</t>
  </si>
  <si>
    <t>https://podminky.urs.cz/item/CS_URS_2023_01/944511211</t>
  </si>
  <si>
    <t>576,3*59</t>
  </si>
  <si>
    <t>137</t>
  </si>
  <si>
    <t>944511811</t>
  </si>
  <si>
    <t>Demontáž ochranné sítě z textilie z umělých vláken</t>
  </si>
  <si>
    <t>1243251721</t>
  </si>
  <si>
    <t>Demontáž ochranné sítě zavěšené na konstrukci lešení z textilie z umělých vláken</t>
  </si>
  <si>
    <t>https://podminky.urs.cz/item/CS_URS_2023_01/944511811</t>
  </si>
  <si>
    <t>138</t>
  </si>
  <si>
    <t>949101112</t>
  </si>
  <si>
    <t>Lešení pomocné pro objekty pozemních staveb s lešeňovou podlahou v přes 1,9 do 3,5 m zatížení do 150 kg/m2</t>
  </si>
  <si>
    <t>-840857881</t>
  </si>
  <si>
    <t>Lešení pomocné pracovní pro objekty pozemních staveb pro zatížení do 150 kg/m2, o výšce lešeňové podlahy přes 1,9 do 3,5 m</t>
  </si>
  <si>
    <t>https://podminky.urs.cz/item/CS_URS_2023_01/949101112</t>
  </si>
  <si>
    <t>316,87  "1.NP</t>
  </si>
  <si>
    <t>278,91    "2.NP</t>
  </si>
  <si>
    <t>997</t>
  </si>
  <si>
    <t>Přesun sutě</t>
  </si>
  <si>
    <t>139</t>
  </si>
  <si>
    <t>997006005</t>
  </si>
  <si>
    <t>Drcení stavebního odpadu ze zdiva z cihel a kamene s dopravou do 100 m a naložením</t>
  </si>
  <si>
    <t>-1079398773</t>
  </si>
  <si>
    <t>Úprava stavebního odpadu drcení s dopravou na vzdálenost do 100 m a naložením do drtícího zařízení ze zdiva cihelného, kamenného a smíšeného</t>
  </si>
  <si>
    <t>https://podminky.urs.cz/item/CS_URS_2023_01/997006005</t>
  </si>
  <si>
    <t>1,8*(14,75*1,23/2)*1,2    " cihelný recyklát dle potřeb zásypů +20% rezerva  (1m3=1,8t)</t>
  </si>
  <si>
    <t>140</t>
  </si>
  <si>
    <t>997006006</t>
  </si>
  <si>
    <t>Drcení stavebního odpadu ze zdiva z betonu prostého s dopravou do 100 m a naložením</t>
  </si>
  <si>
    <t>-1705990274</t>
  </si>
  <si>
    <t>Úprava stavebního odpadu drcení s dopravou na vzdálenost do 100 m a naložením do drtícího zařízení ze zdiva betonového</t>
  </si>
  <si>
    <t>https://podminky.urs.cz/item/CS_URS_2023_01/997006006</t>
  </si>
  <si>
    <t>2,5*(14,75*1,23/2)*1,2     " betonový recyklát  dle potřeb zásypů +20% rezerva   (1m3=2,5t)</t>
  </si>
  <si>
    <t>141</t>
  </si>
  <si>
    <t>997013113</t>
  </si>
  <si>
    <t>Vnitrostaveništní doprava suti a vybouraných hmot pro budovy v přes 9 do 12 m s použitím mechanizace  (50% celkového množství)</t>
  </si>
  <si>
    <t>1287395097</t>
  </si>
  <si>
    <t>Vnitrostaveništní doprava suti a vybouraných hmot vodorovně do 50 m svisle s použitím mechanizace pro budovy a haly výšky přes 9 do 12 m (50% celkového množství)</t>
  </si>
  <si>
    <t>https://podminky.urs.cz/item/CS_URS_2023_01/997013113</t>
  </si>
  <si>
    <t>126,715*0,5 'Přepočtené koeficientem množství</t>
  </si>
  <si>
    <t>142</t>
  </si>
  <si>
    <t>997013153</t>
  </si>
  <si>
    <t>Vnitrostaveništní doprava suti a vybouraných hmot pro budovy v přes 9 do 12 m s omezením mechanizace   (50% celkového množství)</t>
  </si>
  <si>
    <t>1981457283</t>
  </si>
  <si>
    <t>Vnitrostaveništní doprava suti a vybouraných hmot vodorovně do 50 m svisle s omezením mechanizace pro budovy a haly výšky přes 9 do 12 m (50% celkového množství)</t>
  </si>
  <si>
    <t>https://podminky.urs.cz/item/CS_URS_2023_01/997013153</t>
  </si>
  <si>
    <t>143</t>
  </si>
  <si>
    <t>997013501</t>
  </si>
  <si>
    <t>Odvoz suti a vybouraných hmot na skládku nebo meziskládku do 1 km se složením</t>
  </si>
  <si>
    <t>-1826402957</t>
  </si>
  <si>
    <t>Odvoz suti a vybouraných hmot na skládku nebo meziskládku se složením, na vzdálenost do 1 km</t>
  </si>
  <si>
    <t>https://podminky.urs.cz/item/CS_URS_2023_01/997013501</t>
  </si>
  <si>
    <t>127,054     "celkové množství suti</t>
  </si>
  <si>
    <t>-19,589  "cihelný recyklát</t>
  </si>
  <si>
    <t>-27,215   "betonový recyklát</t>
  </si>
  <si>
    <t>144</t>
  </si>
  <si>
    <t>997013509</t>
  </si>
  <si>
    <t>Příplatek k odvozu suti a vybouraných hmot na skládku ZKD 1 km přes 1 km</t>
  </si>
  <si>
    <t>1367402808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</si>
  <si>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</si>
  <si>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</si>
  <si>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127,054  "celkové množství suti</t>
  </si>
  <si>
    <t>80,25*19  "dalších 19 km</t>
  </si>
  <si>
    <t>145</t>
  </si>
  <si>
    <t>997013601</t>
  </si>
  <si>
    <t>Poplatek za uložení na skládce (skládkovné) stavebního odpadu betonového kód odpadu 17 01 01</t>
  </si>
  <si>
    <t>-1195267176</t>
  </si>
  <si>
    <t>Poplatek za uložení stavebního odpadu na skládce (skládkovné) z prostého betonu zatříděného do Katalogu odpadů pod kódem 17 01 01</t>
  </si>
  <si>
    <t>https://podminky.urs.cz/item/CS_URS_2023_01/997013601</t>
  </si>
  <si>
    <t>88,019-27,214  "betonová suť, odpočet drcení pro zásypy</t>
  </si>
  <si>
    <t>146</t>
  </si>
  <si>
    <t>997013603</t>
  </si>
  <si>
    <t>Poplatek za uložení na skládce (skládkovné) stavebního odpadu cihelného kód odpadu 17 01 02</t>
  </si>
  <si>
    <t>-539558748</t>
  </si>
  <si>
    <t>Poplatek za uložení stavebního odpadu na skládce (skládkovné) cihelného zatříděného do Katalogu odpadů pod kódem 17 01 02</t>
  </si>
  <si>
    <t>https://podminky.urs.cz/item/CS_URS_2023_01/997013603</t>
  </si>
  <si>
    <t>28,058-19,594   "cinelná suť, odpočet cihelný recyklát pro zásypy</t>
  </si>
  <si>
    <t>147</t>
  </si>
  <si>
    <t>997013631</t>
  </si>
  <si>
    <t>Poplatek za uložení na skládce (skládkovné) stavebního odpadu směsného kód odpadu 17 09 04</t>
  </si>
  <si>
    <t>30546407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</si>
  <si>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</si>
  <si>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</si>
  <si>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84,052  "celkové množství k odvozu</t>
  </si>
  <si>
    <t>-60,809  "beton</t>
  </si>
  <si>
    <t>-8,464  "cihelný odpad</t>
  </si>
  <si>
    <t>-11,595  "izolační materiály</t>
  </si>
  <si>
    <t>148</t>
  </si>
  <si>
    <t>997013814</t>
  </si>
  <si>
    <t>Poplatek za uložení na skládce (skládkovné) stavebního odpadu izolací kód odpadu 17 06 04</t>
  </si>
  <si>
    <t>775049258</t>
  </si>
  <si>
    <t>Poplatek za uložení stavebního odpadu na skládce (skládkovné) z izolačních materiálů zatříděného do Katalogu odpadů pod kódem 17 06 04</t>
  </si>
  <si>
    <t>https://podminky.urs.cz/item/CS_URS_2023_01/997013814</t>
  </si>
  <si>
    <t>0,023  "odpady kap. 711</t>
  </si>
  <si>
    <t>1,464  "odpady kap 712</t>
  </si>
  <si>
    <t>6,307  "odpady kap 713</t>
  </si>
  <si>
    <t>998</t>
  </si>
  <si>
    <t>Přesun hmot</t>
  </si>
  <si>
    <t>149</t>
  </si>
  <si>
    <t>998011002</t>
  </si>
  <si>
    <t>Přesun hmot pro budovy zděné v přes 6 do 12 m</t>
  </si>
  <si>
    <t>-716156003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</si>
  <si>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</si>
  <si>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</si>
  <si>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</si>
  <si>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</si>
  <si>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</si>
  <si>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</si>
  <si>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150</t>
  </si>
  <si>
    <t>711111001</t>
  </si>
  <si>
    <t>Provedení izolace proti zemní vlhkosti vodorovné za studena nátěrem penetračním</t>
  </si>
  <si>
    <t>797019901</t>
  </si>
  <si>
    <t>Provedení izolace proti zemní vlhkosti natěradly a tmely za studena na ploše vodorovné V nátěrem penetračním</t>
  </si>
  <si>
    <t>https://podminky.urs.cz/item/CS_URS_2023_01/711111001</t>
  </si>
  <si>
    <t>2,6*2,6  "pod výtahovou šachtou</t>
  </si>
  <si>
    <t>14,75  "doplnění podlahy osy 10-11/A-D  -dle skladby P3</t>
  </si>
  <si>
    <t>1,25*10,0   "pod novým schodištěm + TM; osy 1/A-D</t>
  </si>
  <si>
    <t>151</t>
  </si>
  <si>
    <t>711112001</t>
  </si>
  <si>
    <t>Provedení izolace proti zemní vlhkosti svislé za studena nátěrem penetračním</t>
  </si>
  <si>
    <t>-1116432956</t>
  </si>
  <si>
    <t>Provedení izolace proti zemní vlhkosti natěradly a tmely za studena na ploše svislé S nátěrem penetračním</t>
  </si>
  <si>
    <t>https://podminky.urs.cz/item/CS_URS_2023_01/711112001</t>
  </si>
  <si>
    <t>(4*2,6)*1,0       "výtahová šachta</t>
  </si>
  <si>
    <t>152</t>
  </si>
  <si>
    <t>11163150</t>
  </si>
  <si>
    <t>lak penetrační asfaltový</t>
  </si>
  <si>
    <t>-1091428389</t>
  </si>
  <si>
    <t>(34,01+10,4)*0,00033</t>
  </si>
  <si>
    <t>153</t>
  </si>
  <si>
    <t>711131811</t>
  </si>
  <si>
    <t>Odstranění izolace proti zemní vlhkosti vodorovné - 2x modifikovaný asfaltový pás</t>
  </si>
  <si>
    <t>345288782</t>
  </si>
  <si>
    <t>Odstranění izolace proti zemní vlhkosti na ploše vodorovné V - 2x modifikovaný asfaltový pás</t>
  </si>
  <si>
    <t>https://podminky.urs.cz/item/CS_URS_2023_01/711131811</t>
  </si>
  <si>
    <t>2,4*2,4    "stávající podlaha pro výtahovou šachtu</t>
  </si>
  <si>
    <t>154</t>
  </si>
  <si>
    <t>711141559</t>
  </si>
  <si>
    <t>Provedení izolace proti zemní vlhkosti pásy přitavením vodorovné NAIP</t>
  </si>
  <si>
    <t>1640558688</t>
  </si>
  <si>
    <t>Provedení izolace proti zemní vlhkosti pásy přitavením NAIP na ploše vodorovné V</t>
  </si>
  <si>
    <t>https://podminky.urs.cz/item/CS_URS_2023_01/711141559</t>
  </si>
  <si>
    <t>2*(2,6*2,6)  "pod výtahovou šachtou</t>
  </si>
  <si>
    <t>2*14,75    "doplnění podlahy osy 10-11/A-D  -dle skladby P3</t>
  </si>
  <si>
    <t>2*(1,25*10,0)   "pod novým schodištěm + TM; osy 1/A-D</t>
  </si>
  <si>
    <t>155</t>
  </si>
  <si>
    <t>711142559</t>
  </si>
  <si>
    <t>Provedení izolace proti zemní vlhkosti pásy přitavením svislé NAIP</t>
  </si>
  <si>
    <t>1567602012</t>
  </si>
  <si>
    <t>Provedení izolace proti zemní vlhkosti pásy přitavením NAIP na ploše svislé S</t>
  </si>
  <si>
    <t>https://podminky.urs.cz/item/CS_URS_2023_01/711142559</t>
  </si>
  <si>
    <t>2*((4*2,6)*1,0)       "výtahová šachta</t>
  </si>
  <si>
    <t>156</t>
  </si>
  <si>
    <t>62832001</t>
  </si>
  <si>
    <t>pás asfaltový natavitelný oxidovaný tl 3,5mm typu V60 S35 s vložkou ze skleněné rohože, s jemnozrnným minerálním posypem</t>
  </si>
  <si>
    <t>-1023968799</t>
  </si>
  <si>
    <t xml:space="preserve">(68,02+20,8)*1,15   "+15% prořezy </t>
  </si>
  <si>
    <t>102,143*1,1655 'Přepočtené koeficientem množství</t>
  </si>
  <si>
    <t>157</t>
  </si>
  <si>
    <t>711144099R</t>
  </si>
  <si>
    <t>Napoení nových izolací proti zemní vlhkosti  na stávající vč. dodávky materiálu</t>
  </si>
  <si>
    <t>soub</t>
  </si>
  <si>
    <t>135128161</t>
  </si>
  <si>
    <t>Napoení nových izolací proti zemní vlhkosti na stávající vč. dodávky materiálu</t>
  </si>
  <si>
    <t>158</t>
  </si>
  <si>
    <t>998711102</t>
  </si>
  <si>
    <t>Přesun hmot tonážní pro izolace proti vodě, vlhkosti a plynům v objektech v přes 6 do 12 m</t>
  </si>
  <si>
    <t>2081518684</t>
  </si>
  <si>
    <t>Přesun hmot pro izolace proti vodě, vlhkosti a plynům stanovený z hmotnosti přesunovaného materiálu vodorovná dopravní vzdálenost do 50 m v objektech výšky přes 6 do 12 m</t>
  </si>
  <si>
    <t>https://podminky.urs.cz/item/CS_URS_2023_01/998711102</t>
  </si>
  <si>
    <t>712</t>
  </si>
  <si>
    <t>Povlakové krytiny</t>
  </si>
  <si>
    <t>159</t>
  </si>
  <si>
    <t>712363803</t>
  </si>
  <si>
    <t>Odstranění povlakové krytiny mechanicky kotvené do betonu, budova v do 18 m</t>
  </si>
  <si>
    <t>-187101027</t>
  </si>
  <si>
    <t>Odstranění povlakové krytiny střech plochých do 10° s mechanicky kotvenou izolací pro jakoukoli tloušťku izolace budovy výšky do 18 m, kotvené do betonu</t>
  </si>
  <si>
    <t>https://podminky.urs.cz/item/CS_URS_2023_01/712363803</t>
  </si>
  <si>
    <t>25,0*8,35   "osy 6-12/A-D   původní skladba S2</t>
  </si>
  <si>
    <t>25,0*(0,5+0,15)  "dtto vytažení na atiku</t>
  </si>
  <si>
    <t>0,6*8,0     "římsa nad vstupem A-D/12</t>
  </si>
  <si>
    <t>Mezisoučet  střecha 6-12/A-D</t>
  </si>
  <si>
    <t>19,8*8,0  "osy 1-6/A-D  původní skladba S1</t>
  </si>
  <si>
    <t>(8,0+20,2)*(0,5+0,15)  "dtto vytažení na atiku</t>
  </si>
  <si>
    <t>Mezisoučet střecha 1-5/A-D</t>
  </si>
  <si>
    <t>713</t>
  </si>
  <si>
    <t>Izolace tepelné</t>
  </si>
  <si>
    <t>160</t>
  </si>
  <si>
    <t>713120811</t>
  </si>
  <si>
    <t>Odstranění tepelné izolace podlah volně kladené z vláknitých materiálů suchých tl do 100 mm</t>
  </si>
  <si>
    <t>599305939</t>
  </si>
  <si>
    <t>Odstranění tepelné izolace podlah z rohoží, pásů, dílců, desek, bloků podlah volně kladených nebo mezi trámy z vláknitých materiálů suchých, tloušťka izolace do 100 mm</t>
  </si>
  <si>
    <t>https://podminky.urs.cz/item/CS_URS_2023_01/713120811</t>
  </si>
  <si>
    <t>2,6*2,6   "pro výtahovou šachtu</t>
  </si>
  <si>
    <t>161</t>
  </si>
  <si>
    <t>713121111</t>
  </si>
  <si>
    <t>Montáž izolace tepelné podlah volně kladenými rohožemi, pásy, dílci, deskami 1 vrstva</t>
  </si>
  <si>
    <t>1756318817</t>
  </si>
  <si>
    <t>Montáž tepelné izolace podlah rohožemi, pásy, deskami, dílci, bloky (izolační materiál ve specifikaci) kladenými volně jednovrstvá</t>
  </si>
  <si>
    <t>https://podminky.urs.cz/item/CS_URS_2023_01/713121111</t>
  </si>
  <si>
    <t>P1*0,25   "25% jednovrstvá +75% dvouvrstvá</t>
  </si>
  <si>
    <t>14,75    "doplnění podlahy osy 10-12/A-D  -dle stávající skladby P3</t>
  </si>
  <si>
    <t>162</t>
  </si>
  <si>
    <t>28372305</t>
  </si>
  <si>
    <t>deska EPS 100 pro konstrukce s běžným zatížením λ=0,037 tl 50mm</t>
  </si>
  <si>
    <t>4009224</t>
  </si>
  <si>
    <t>P1*0,25*1,02  "25% jednovrstvá +75% dvouvrstvá</t>
  </si>
  <si>
    <t>P2a*1,02  "+2%prořez</t>
  </si>
  <si>
    <t>163</t>
  </si>
  <si>
    <t>28372303</t>
  </si>
  <si>
    <t>deska EPS 100 pro konstrukce s běžným zatížením λ=0,037 tl 40mm</t>
  </si>
  <si>
    <t>-675387561</t>
  </si>
  <si>
    <t>14,75*1,02    "doplnění podlahy osy 10-12/A-D  -dle stávající skladby P3 + 2% prořez</t>
  </si>
  <si>
    <t>15,045*1,02 'Přepočtené koeficientem množství</t>
  </si>
  <si>
    <t>164</t>
  </si>
  <si>
    <t>713121121</t>
  </si>
  <si>
    <t>Montáž izolace tepelné podlah volně kladenými rohožemi, pásy, dílci, deskami 2 vrstvy</t>
  </si>
  <si>
    <t>242881109</t>
  </si>
  <si>
    <t>Montáž tepelné izolace podlah rohožemi, pásy, deskami, dílci, bloky (izolační materiál ve specifikaci) kladenými volně dvouvrstvá</t>
  </si>
  <si>
    <t>https://podminky.urs.cz/item/CS_URS_2023_01/713121121</t>
  </si>
  <si>
    <t>P1*0,75   "75% dvouvrstvá, 25% jednovrstvá</t>
  </si>
  <si>
    <t>165</t>
  </si>
  <si>
    <t>28372301</t>
  </si>
  <si>
    <t>deska EPS 100 pro konstrukce s běžným zatížením λ=0,037 tl 20mm</t>
  </si>
  <si>
    <t>-387230875</t>
  </si>
  <si>
    <t>P1*0,75*1,02   "75% dvouvrstvá, +2% prořez</t>
  </si>
  <si>
    <t>166</t>
  </si>
  <si>
    <t>28372309</t>
  </si>
  <si>
    <t>deska EPS 100 pro konstrukce s běžným zatížením λ=0,037 tl 100mm</t>
  </si>
  <si>
    <t>-1924417815</t>
  </si>
  <si>
    <t>167</t>
  </si>
  <si>
    <t>713140813</t>
  </si>
  <si>
    <t>Odstranění tepelné izolace střech nadstřešní volně kladené z vláknitých materiálů suchých tl přes 100 mm</t>
  </si>
  <si>
    <t>1102538944</t>
  </si>
  <si>
    <t>Odstranění tepelné izolace střech plochých z rohoží, pásů, dílců, desek, bloků nadstřešních izolací volně položených z vláknitých materiálů suchých, tloušťka izolace přes 100 mm</t>
  </si>
  <si>
    <t>https://podminky.urs.cz/item/CS_URS_2023_01/713140813</t>
  </si>
  <si>
    <t>25,0*8,35   "psy 6-12/1-4   původní skladba S2</t>
  </si>
  <si>
    <t>25,0*(0,15+0,5)  "D/6-12    dtto podbití</t>
  </si>
  <si>
    <t>Mezisoučet původní S2</t>
  </si>
  <si>
    <t>168</t>
  </si>
  <si>
    <t>713151111</t>
  </si>
  <si>
    <t>Montáž izolace tepelné střech šikmých kladené volně mezi krokve rohoží, pásů, desek</t>
  </si>
  <si>
    <t>-1538839710</t>
  </si>
  <si>
    <t>Montáž tepelné izolace střech šikmých rohožemi, pásy, deskami (izolační materiál ve specifikaci) kladenými volně mezi krokve</t>
  </si>
  <si>
    <t>https://podminky.urs.cz/item/CS_URS_2023_01/713151111</t>
  </si>
  <si>
    <t>22,75*6,3    "osy 1-6/A-B</t>
  </si>
  <si>
    <t>23,25*6,3   "osy 1-6/C-E</t>
  </si>
  <si>
    <t>2*(23,7*5,1)       "část  nižší osy  6-12/A-D</t>
  </si>
  <si>
    <t>(3,14*4,0*4,8)/2   "oblouk</t>
  </si>
  <si>
    <t>169</t>
  </si>
  <si>
    <t>713151121</t>
  </si>
  <si>
    <t>Montáž izolace tepelné střech šikmých kladené volně pod krokve rohoží, pásů, desek</t>
  </si>
  <si>
    <t>1137387628</t>
  </si>
  <si>
    <t>Montáž tepelné izolace střech šikmých rohožemi, pásy, deskami (izolační materiál ve specifikaci) kladenými volně pod krokve</t>
  </si>
  <si>
    <t>https://podminky.urs.cz/item/CS_URS_2023_01/713151121</t>
  </si>
  <si>
    <t>170</t>
  </si>
  <si>
    <t>63148010</t>
  </si>
  <si>
    <t>deska tepelně izolační minerální univerzální λ=0,038-0,039  tl 180mm</t>
  </si>
  <si>
    <t>526693924</t>
  </si>
  <si>
    <t>množství*koeficient</t>
  </si>
  <si>
    <t>561,681*1,02   "+2% prořez</t>
  </si>
  <si>
    <t>572,915*1,05 'Přepočtené koeficientem množství</t>
  </si>
  <si>
    <t>171</t>
  </si>
  <si>
    <t>63141190</t>
  </si>
  <si>
    <t>deska tepelně izolační minerální do šikmých střech a stěn  λ=0,035-0,038 tl 120mm</t>
  </si>
  <si>
    <t>1209877083</t>
  </si>
  <si>
    <t>172</t>
  </si>
  <si>
    <t>63141196R</t>
  </si>
  <si>
    <t>deska tepelně izolační minerální do šikmých střech a stěn  λ=0,035-0,038 tl 180mm</t>
  </si>
  <si>
    <t>497237052</t>
  </si>
  <si>
    <t>173</t>
  </si>
  <si>
    <t>713191132</t>
  </si>
  <si>
    <t>Montáž izolace tepelné podlah, stropů vrchem nebo střech překrytí separační fólií z PE</t>
  </si>
  <si>
    <t>227580215</t>
  </si>
  <si>
    <t>Montáž tepelné izolace stavebních konstrukcí - doplňky a konstrukční součásti podlah, stropů vrchem nebo střech překrytím fólií separační z PE</t>
  </si>
  <si>
    <t>https://podminky.urs.cz/item/CS_URS_2023_01/713191132</t>
  </si>
  <si>
    <t>14,75    "doplnění podlahy osy 10-11/A-D  -dle stávající skladby P3</t>
  </si>
  <si>
    <t>174</t>
  </si>
  <si>
    <t>28323100</t>
  </si>
  <si>
    <t>fólie LDPE (750 kg/m3) proti zemní vlhkosti nad úrovní terénu tl 0,8mm</t>
  </si>
  <si>
    <t>356791233</t>
  </si>
  <si>
    <t>294,65*1,15</t>
  </si>
  <si>
    <t>175</t>
  </si>
  <si>
    <t>713300801R</t>
  </si>
  <si>
    <t xml:space="preserve">Odstranění parotěsné zábrany </t>
  </si>
  <si>
    <t>-796753834</t>
  </si>
  <si>
    <t>Odstranění tepelné izolace těles povrchové úpravy pásy nebo fólie ploch rovných</t>
  </si>
  <si>
    <t>176</t>
  </si>
  <si>
    <t>998713102</t>
  </si>
  <si>
    <t>Přesun hmot tonážní pro izolace tepelné v objektech v přes 6 do 12 m</t>
  </si>
  <si>
    <t>-305720287</t>
  </si>
  <si>
    <t>Přesun hmot pro izolace tepelné stanovený z hmotnosti přesunovaného materiálu vodorovná dopravní vzdálenost do 50 m v objektech výšky přes 6 m do 12 m</t>
  </si>
  <si>
    <t>https://podminky.urs.cz/item/CS_URS_2023_01/998713102</t>
  </si>
  <si>
    <t>725</t>
  </si>
  <si>
    <t>Zdravotechnika - zařizovací předměty</t>
  </si>
  <si>
    <t>177</t>
  </si>
  <si>
    <t>725291551R</t>
  </si>
  <si>
    <t>Doplňky zařízení koupelen a záchodů nerezové dávkovač tekutého mýdla na 350 ml - ozn. A3</t>
  </si>
  <si>
    <t>soubor</t>
  </si>
  <si>
    <t>850416488</t>
  </si>
  <si>
    <t>1+2  "ozn. A3</t>
  </si>
  <si>
    <t>178</t>
  </si>
  <si>
    <t>725291621</t>
  </si>
  <si>
    <t>Doplňky zařízení koupelen a záchodů nerezové zásobník toaletních papírů - ozn. A6</t>
  </si>
  <si>
    <t>1761434979</t>
  </si>
  <si>
    <t>Doplňky zařízení koupelen a záchodů nerezové zásobník toaletních papírů d=300 mm - ozn. A6</t>
  </si>
  <si>
    <t>https://podminky.urs.cz/item/CS_URS_2023_01/725291621</t>
  </si>
  <si>
    <t xml:space="preserve">1      "ozn.A3  - m.č 108 WC </t>
  </si>
  <si>
    <t>3     "ozn.A3  - m.č 204+ 205 WC Ž+M</t>
  </si>
  <si>
    <t>179</t>
  </si>
  <si>
    <t>725291631</t>
  </si>
  <si>
    <t>Doplňky zařízení koupelen a záchodů nerezové zásobník papírových ručníků - ozn. A4</t>
  </si>
  <si>
    <t>-964111564</t>
  </si>
  <si>
    <t>Doplňky zařízení koupelen a záchodů nerezové zásobník papírových ručníků</t>
  </si>
  <si>
    <t>https://podminky.urs.cz/item/CS_URS_2023_01/725291631</t>
  </si>
  <si>
    <t>2     "ozn.A3  - m.č 204+ 205 WC Ž+M</t>
  </si>
  <si>
    <t>180</t>
  </si>
  <si>
    <t>725291662R</t>
  </si>
  <si>
    <t>Doplňky zařízení koupelen a záchodů nerezové provedení, štětka WC volně stojící - ozn. A7</t>
  </si>
  <si>
    <t>1377896697</t>
  </si>
  <si>
    <t>762</t>
  </si>
  <si>
    <t>Konstrukce tesařské</t>
  </si>
  <si>
    <t>181</t>
  </si>
  <si>
    <t>762083122</t>
  </si>
  <si>
    <t>Impregnace řeziva proti dřevokaznému hmyzu, houbám a plísním máčením třída ohrožení 3 a 4</t>
  </si>
  <si>
    <t>-233778836</t>
  </si>
  <si>
    <t>Impregnace řeziva máčením proti dřevokaznému hmyzu, houbám a plísním, třída ohrožení 3 a 4 (dřevo v exteriéru)</t>
  </si>
  <si>
    <t>https://podminky.urs.cz/item/CS_URS_2023_01/762083122</t>
  </si>
  <si>
    <t>15,554  "řezivo krov</t>
  </si>
  <si>
    <t>11,029   "latě</t>
  </si>
  <si>
    <t>2,117    "kontralatě</t>
  </si>
  <si>
    <t>182</t>
  </si>
  <si>
    <t>762085111</t>
  </si>
  <si>
    <t>Montáž svorníků nebo šroubů dl do 150 mm</t>
  </si>
  <si>
    <t>-2072468264</t>
  </si>
  <si>
    <t>Montáž ocelových spojovacích prostředků (materiál ve specifikaci) svorníků nebo šroubů délky do 150 mm</t>
  </si>
  <si>
    <t>https://podminky.urs.cz/item/CS_URS_2023_01/762085111</t>
  </si>
  <si>
    <t>2*(12*18)  "A-E/1-6</t>
  </si>
  <si>
    <t>2*(13*14)  "6-12/A-D</t>
  </si>
  <si>
    <t>183</t>
  </si>
  <si>
    <t>13021013</t>
  </si>
  <si>
    <t>tyč ocelová kruhová žebírková DIN 488 jakost B500B (10 505) výztuž do betonu D 12mm</t>
  </si>
  <si>
    <t>336340289</t>
  </si>
  <si>
    <t>0,39*796*0,25/1000*1,1  "kotvení krokví po vlašsku</t>
  </si>
  <si>
    <t>184</t>
  </si>
  <si>
    <t>762332131</t>
  </si>
  <si>
    <t>Montáž vázaných kcí krovů pravidelných z hraněného řeziva průřezové pl do 120 cm2</t>
  </si>
  <si>
    <t>2130811753</t>
  </si>
  <si>
    <t>Montáž vázaných konstrukcí krovů střech pultových, sedlových, valbových, stanových čtvercového nebo obdélníkového půdorysu z řeziva hraněného průřezové plochy do 120 cm2</t>
  </si>
  <si>
    <t>https://podminky.urs.cz/item/CS_URS_2023_01/762332131</t>
  </si>
  <si>
    <t>23,25*14+3,5*8+1,5*4+1,35*4+6,0*4+1,5*48+1,5*50+23,5*6+19,8*4+1,8*4+2,0*4+3,5*8+9,2*4+1,8*44+6,5*13   "krokve  50/240</t>
  </si>
  <si>
    <t>2,85*2+3,4*22+2,1*2+3,3*2   "pozednice  120/100</t>
  </si>
  <si>
    <t>185</t>
  </si>
  <si>
    <t>60512130</t>
  </si>
  <si>
    <t>hranol stavební řezivo průřezu do 224cm2 do dl 6m</t>
  </si>
  <si>
    <t>1858282015</t>
  </si>
  <si>
    <t>0,05*0,24*(23,25*14+3,5*8+1,5*4+1,35*4+6,0*4+1,5*48+1,5*50+23,5*6+19,8*4+1,8*4+2,0*4+3,5*8+9,2*4+1,8*44+6,5*13)*1,1   "krokve  50/240</t>
  </si>
  <si>
    <t>0,1*0,12*(2,85*2+3,4*22+2,1*2+3,3*2)*1,1   "pozednice  120/100</t>
  </si>
  <si>
    <t>14,402*1,08 'Přepočtené koeficientem množství</t>
  </si>
  <si>
    <t>186</t>
  </si>
  <si>
    <t>762342314</t>
  </si>
  <si>
    <t>Montáž laťování na střechách složitých sklonu do 60° osové vzdálenosti přes 150 do 360 mm</t>
  </si>
  <si>
    <t>-1655263145</t>
  </si>
  <si>
    <t>Montáž laťování střech složitých sklonu do 60° při osové vzdálenosti latí přes 150 do 360 mm</t>
  </si>
  <si>
    <t>https://podminky.urs.cz/item/CS_URS_2023_01/762342314</t>
  </si>
  <si>
    <t>22,75*7,5+0,5*1,5   "část vyšší - osy 1-6/A-C</t>
  </si>
  <si>
    <t>23,25*7,35    "část vyšší - osy 1-6/C-E</t>
  </si>
  <si>
    <t>Mezisoučet část vyšší - osy 1/6</t>
  </si>
  <si>
    <t>2*(23,7*6,15)   "část  nižší osy  6-12/A-D</t>
  </si>
  <si>
    <t>(3,14*5,0*6,5)/2  "oblouk</t>
  </si>
  <si>
    <t>Mezisoučet část vyšší - osy 6-12 vč.oblouku</t>
  </si>
  <si>
    <t>187</t>
  </si>
  <si>
    <t>60514114</t>
  </si>
  <si>
    <t>řezivo jehličnaté lať impregnovaná dl 4 m</t>
  </si>
  <si>
    <t>-357001214</t>
  </si>
  <si>
    <t>0,04*0,05*4795,0*1,15  "latě 40/50, předpokl. délka 4795m  +15% prořez</t>
  </si>
  <si>
    <t>188</t>
  </si>
  <si>
    <t>762342441</t>
  </si>
  <si>
    <t>Montáž lišt trojúhelníkových sklonu do 60°</t>
  </si>
  <si>
    <t>-2102304194</t>
  </si>
  <si>
    <t>Montáž laťování montáž lišt trojúhelníkových</t>
  </si>
  <si>
    <t>https://podminky.urs.cz/item/CS_URS_2023_01/762342441</t>
  </si>
  <si>
    <t>7,5*23+7,5*24+1,5     "část vyšší - osy 1-6/A-C</t>
  </si>
  <si>
    <t>2*(25*6,15)   "část  nižší osy  6-12/A-D</t>
  </si>
  <si>
    <t>5,65*15  "oblouk osy 6-12</t>
  </si>
  <si>
    <t>189</t>
  </si>
  <si>
    <t>60512131</t>
  </si>
  <si>
    <t>hranol stavební řezivo průřezu do 224cm2 dl 6-8m</t>
  </si>
  <si>
    <t>-1173750533</t>
  </si>
  <si>
    <t>0,04*0,05*746,25*1,15   "kontralatě + 8% prořez</t>
  </si>
  <si>
    <t>190</t>
  </si>
  <si>
    <t>762395000</t>
  </si>
  <si>
    <t>Spojovací prostředky krovů, bednění, laťování, nadstřešních konstrukcí</t>
  </si>
  <si>
    <t>49136088</t>
  </si>
  <si>
    <t>Spojovací prostředky krovů, bednění a laťování, nadstřešních konstrukcí svory, prkna, hřebíky, pásová ocel, vruty</t>
  </si>
  <si>
    <t>https://podminky.urs.cz/item/CS_URS_2023_01/762395000</t>
  </si>
  <si>
    <t>15,554+11,029+1,716    "krokve, latě, kontralatě</t>
  </si>
  <si>
    <t>191</t>
  </si>
  <si>
    <t>998762102</t>
  </si>
  <si>
    <t>Přesun hmot tonážní pro kce tesařské v objektech v přes 6 do 12 m</t>
  </si>
  <si>
    <t>-1245468560</t>
  </si>
  <si>
    <t>Přesun hmot pro konstrukce tesařské stanovený z hmotnosti přesunovaného materiálu vodorovná dopravní vzdálenost do 50 m v objektech výšky přes 6 do 12 m</t>
  </si>
  <si>
    <t>https://podminky.urs.cz/item/CS_URS_2023_01/998762102</t>
  </si>
  <si>
    <t>763</t>
  </si>
  <si>
    <t>Konstrukce suché výstavby</t>
  </si>
  <si>
    <t>192</t>
  </si>
  <si>
    <t>7631214670.KNF</t>
  </si>
  <si>
    <t>SDK stěna předsazená W 626 tl 130 mm profil CW+UW 100 desky  2x WHITE (A2) 12,5 TI  80 mm</t>
  </si>
  <si>
    <t>916307033</t>
  </si>
  <si>
    <t>SDK stěna předsazená W 626 tl 130 mm profil CW+UW 100 desky 2x WHITE (A2) 12,5 TI 80 mm</t>
  </si>
  <si>
    <t>(16,9-(2*3,5))*2,5  "201 - galerie osa 6-10/A</t>
  </si>
  <si>
    <t>16,9*2,5  "201 - galerie osa 6-10/D</t>
  </si>
  <si>
    <t>2*(6,7*2,5)  "202 výstavvní sál osy A+D/10-12</t>
  </si>
  <si>
    <t>11,15*2,5   "202 výstavvní sál osy A+D/10-12</t>
  </si>
  <si>
    <t>193</t>
  </si>
  <si>
    <t>763121752</t>
  </si>
  <si>
    <t>Příplatek k SDK stěně předsazené za zakřivení do plynulého oblouku</t>
  </si>
  <si>
    <t>821205032</t>
  </si>
  <si>
    <t>Stěna předsazená ze sádrokartonových desek Příplatek k cenám za zakřivení stěny (plynulý oblouk)</t>
  </si>
  <si>
    <t>https://podminky.urs.cz/item/CS_URS_2022_01/763121752</t>
  </si>
  <si>
    <t>194</t>
  </si>
  <si>
    <t>763131431</t>
  </si>
  <si>
    <t>SDK podhled deska 1xDF 12,5 bez izolace dvouvrstvá spodní kce profil CD+UD REI do 90</t>
  </si>
  <si>
    <t>-429899009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</si>
  <si>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</si>
  <si>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https://podminky.urs.cz/item/CS_URS_2023_01/763131431</t>
  </si>
  <si>
    <t>17,94   "203   TM</t>
  </si>
  <si>
    <t>8,49  "204    WC Ž</t>
  </si>
  <si>
    <t>5,99  "205   WC M</t>
  </si>
  <si>
    <t>6,66   "207   WC invalidé</t>
  </si>
  <si>
    <t>3,87    "208a   WC invalidé</t>
  </si>
  <si>
    <t>2,25      "208b   úklid</t>
  </si>
  <si>
    <t>195</t>
  </si>
  <si>
    <t>763161721</t>
  </si>
  <si>
    <t>SDK podkroví deska 1xDF 12,5 bez TI REI 15 dvouvrstvá spodní kce profil CD+UD na krokvových závěsech (TI =  samostatná položka v 713)</t>
  </si>
  <si>
    <t>-689731311</t>
  </si>
  <si>
    <t>Podkroví ze sádrokartonových desek dvouvrstvá spodní konstrukce z ocelových profilů CD, UD na krokvových závěsech jednoduše opláštěná deskou protipožární DF, tl. 12,5 mm, bez TI, REI 15 (TI = samostatná položka v 713)</t>
  </si>
  <si>
    <t>https://podminky.urs.cz/item/CS_URS_2023_01/763161721</t>
  </si>
  <si>
    <t>2*(19,6*5,7)   "osy 1-6/A-E bez nového schodiště</t>
  </si>
  <si>
    <t>2*(23,7*4,65)   "6-12/A-D</t>
  </si>
  <si>
    <t>-45,2  "odpočet rovných podhledů</t>
  </si>
  <si>
    <t>196</t>
  </si>
  <si>
    <t>763164551</t>
  </si>
  <si>
    <t>SDK obklad kcí tvaru L š přes 0,8 m desky 1xA 12,5</t>
  </si>
  <si>
    <t>-737363745</t>
  </si>
  <si>
    <t>Obklad konstrukcí sádrokartonovými deskami včetně ochranných úhelníků ve tvaru L rozvinuté šíře přes 0,8 m, opláštěný deskou standardní A, tl. 12,5 mm</t>
  </si>
  <si>
    <t>https://podminky.urs.cz/item/CS_URS_2023_01/763164551</t>
  </si>
  <si>
    <t xml:space="preserve">(0,65+0,9)*2,6  "mč. 103 -sklad opláštění VZT potrubí </t>
  </si>
  <si>
    <t>197</t>
  </si>
  <si>
    <t>763411111</t>
  </si>
  <si>
    <t>Sanitární příčky do mokrého prostředí, desky s HPL - laminátem tl 19,6 mm - ozn. A1, A2</t>
  </si>
  <si>
    <t>-1817955651</t>
  </si>
  <si>
    <t xml:space="preserve">Sanitární příčky vhodné do mokrého prostředí dělící z dřevotřískových desek s HPL-laminátem tl. 19,6 mm ozn. A1, A2
Ozn. A1, A2 
- DĚLÍCÍ SANITÁRNÍ STĚNA 
- RÁM HLINÍKOVÝ
- PROFIL A VÝPLŇ VYSOCEODOLNÁ HPL DESKA S OBOUSTRANNÝM MELAMINOVÝM POTAHEM VČETNĚ NOSNÉ KONSTRUKCE
- PODROBNÉ ŘEŠENÍ,ROZMĚRY APROVEDENÍ DÍLENSKÁ DOKUMENTACE
- KOTVENO DO STĚNY A PODLAHY
- BARVA - BÍLÁ
</t>
  </si>
  <si>
    <t>https://podminky.urs.cz/item/CS_URS_2023_01/763411111</t>
  </si>
  <si>
    <t>1,6*2,1-0,7*1,9   "ozn.A1  - m.č 205 WC M</t>
  </si>
  <si>
    <t>(1,475+2,0)*2,0-2*(0,7*1,9)   "ozn. A2 - 204  WC Ž</t>
  </si>
  <si>
    <t>198</t>
  </si>
  <si>
    <t>763411121</t>
  </si>
  <si>
    <t>Dveře sanitárních příček, desky s HPL - laminátem tl 19,6 mm, š do 800 mm, v do 2000 mm - ozn. A1</t>
  </si>
  <si>
    <t>94375117</t>
  </si>
  <si>
    <t>Sanitární příčky vhodné do mokrého prostředí dveře vnitřní do sanitárních příček šířky do 800 mm, výšky do 2 000 mm z dřevotřískových desek s HPL-laminátem včetně nerezového kování tl. 19,6 mm ozn. A1
- OSAZENY DO DĚLÍCÍ SANITÁRNÍ STĚNY (RÁM HLINÍKOVÝ, PROFIL A VÝPLŇ VYSOCEODOLNÁ HPL DESKA S OBOUSTRANNÝM MELAMINOVÝM POTAHEM VČETNĚ NOSNÉ KONSTRUKCE)
- DVEŘE STEJNÝ MATERIÁL, ŠÍŘKA 700mm, VÝŠKA 1 870mm (1 970mm), WC KOVÁNÍ
- PODROBNÉ ŘEŠENÍ,ROZMĚRY A PROVEDENÍ DÍLENSKÁ DOKUMENTACE
- BARVA - ŠEDÁ / ANTRACITOVÁ</t>
  </si>
  <si>
    <t>https://podminky.urs.cz/item/CS_URS_2023_01/763411121</t>
  </si>
  <si>
    <t>1      "ozn.A1  - m.č 205 WC M</t>
  </si>
  <si>
    <t>2     "ozn.A1  - m.č 204 WC Ž</t>
  </si>
  <si>
    <t>199</t>
  </si>
  <si>
    <t>998763302</t>
  </si>
  <si>
    <t>Přesun hmot tonážní pro sádrokartonové konstrukce v objektech v přes 6 do 12 m</t>
  </si>
  <si>
    <t>1416416930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</si>
  <si>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</si>
  <si>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https://podminky.urs.cz/item/CS_URS_2023_01/998763302</t>
  </si>
  <si>
    <t>764</t>
  </si>
  <si>
    <t>Konstrukce klempířské</t>
  </si>
  <si>
    <t>200</t>
  </si>
  <si>
    <t>764002840R</t>
  </si>
  <si>
    <t xml:space="preserve">Demontáž střešních klepířských prvků  </t>
  </si>
  <si>
    <t>2146829648</t>
  </si>
  <si>
    <t>Demontáž klempířských konstrukcí oplechování horních ploch zdí a nadezdívek do suti</t>
  </si>
  <si>
    <t>4*24,0+3*8,0  "střecha S1 osy 6-12/A-D - předpoklad</t>
  </si>
  <si>
    <t>3*(20,2+8,0)  "střecha S1 osy 1-6/A-D - předpoklad</t>
  </si>
  <si>
    <t xml:space="preserve">Součet - předpoklad </t>
  </si>
  <si>
    <t>201</t>
  </si>
  <si>
    <t>764002841</t>
  </si>
  <si>
    <t>Demontáž oplechování horních ploch zdí a nadezdívek do suti</t>
  </si>
  <si>
    <t>1930862582</t>
  </si>
  <si>
    <t>https://podminky.urs.cz/item/CS_URS_2023_01/764002841</t>
  </si>
  <si>
    <t>43,9+2*10,0  "stavájící atiky</t>
  </si>
  <si>
    <t>202</t>
  </si>
  <si>
    <t>764002851</t>
  </si>
  <si>
    <t>Demontáž oplechování parapetů do suti</t>
  </si>
  <si>
    <t>-1026188828</t>
  </si>
  <si>
    <t>Demontáž klempířských konstrukcí oplechování parapetů do suti</t>
  </si>
  <si>
    <t>https://podminky.urs.cz/item/CS_URS_2023_01/764002851</t>
  </si>
  <si>
    <t>2*1,0  "okna SZ</t>
  </si>
  <si>
    <t>203</t>
  </si>
  <si>
    <t>764004861</t>
  </si>
  <si>
    <t>Demontáž svodu do suti</t>
  </si>
  <si>
    <t>1580377629</t>
  </si>
  <si>
    <t>Demontáž klempířských konstrukcí svodu do suti</t>
  </si>
  <si>
    <t>https://podminky.urs.cz/item/CS_URS_2023_01/764004861</t>
  </si>
  <si>
    <t xml:space="preserve">3,5*8     "stavájící </t>
  </si>
  <si>
    <t>204</t>
  </si>
  <si>
    <t>764011613</t>
  </si>
  <si>
    <t>Podkladní plech z Pz s upraveným povrchem rš 250 mm - ozn. K2</t>
  </si>
  <si>
    <t>-680563298</t>
  </si>
  <si>
    <t>Podkladní plech z pozinkovaného plechu s povrchovou úpravou rš 250 mm - K2
- LAKOVANÝ PLECH - PROFILU L
-TL. 0,6 mm
- RŠ 330 mm
- BARVA ŠEDÁ</t>
  </si>
  <si>
    <t>https://podminky.urs.cz/item/CS_URS_2023_01/764011613</t>
  </si>
  <si>
    <t>110,1    "K2</t>
  </si>
  <si>
    <t>205</t>
  </si>
  <si>
    <t>764212633</t>
  </si>
  <si>
    <t>Oplechování štítu závětrnou lištou z Pz s povrchovou úpravou rš 250 mm - ozm. K4</t>
  </si>
  <si>
    <t>-1801344198</t>
  </si>
  <si>
    <t>Oplechování střešních prvků z pozinkovaného plechu s povrchovou úpravou štítu závětrnou lištou rš 250 mm
- LAKOVANÝ PLECH 
- ZÁVĚTRNÁ LIŠTA NA VOLNÉM OKRAJI STŘECHY
- TL. 0,6 mm
- RŠ 250 mm
- BARVA ŠEDÁ</t>
  </si>
  <si>
    <t>https://podminky.urs.cz/item/CS_URS_2023_01/764212633</t>
  </si>
  <si>
    <t>19,0  "K4</t>
  </si>
  <si>
    <t>206</t>
  </si>
  <si>
    <t>764218606</t>
  </si>
  <si>
    <t>Oplechování rovné římsy mechanicky kotvené z Pz s upraveným povrchem rš 500 mm</t>
  </si>
  <si>
    <t>-174887426</t>
  </si>
  <si>
    <t>Oplechování říms a ozdobných prvků z pozinkovaného plechu s povrchovou úpravou rovných, bez rohů mechanicky kotvené rš 500 mm</t>
  </si>
  <si>
    <t>https://podminky.urs.cz/item/CS_URS_2022_01/764218606</t>
  </si>
  <si>
    <t>5,6+14,15+(5,6-1,1)   "lem galerie (svislé čelo stropuú m.č 20 galerie</t>
  </si>
  <si>
    <t>207</t>
  </si>
  <si>
    <t>764311614</t>
  </si>
  <si>
    <t>Lemování rovných zdí střech s krytinou skládanou z Pz s povrchovou úpravou rš 330 mm - ozn. K1</t>
  </si>
  <si>
    <t>-758329778</t>
  </si>
  <si>
    <t>Lemování zdí z pozinkovaného plechu s povrchovou úpravou boční nebo horní rovné, střech s krytinou skládanou mimo prejzovou rš 330 mm</t>
  </si>
  <si>
    <t>https://podminky.urs.cz/item/CS_URS_2023_01/764311614</t>
  </si>
  <si>
    <t>5,0  "K1</t>
  </si>
  <si>
    <t>208</t>
  </si>
  <si>
    <t>764511602</t>
  </si>
  <si>
    <t>Žlab podokapní půlkruhový z Pz s povrchovou úpravou rš 330 mm - ozn. K2</t>
  </si>
  <si>
    <t>-877445389</t>
  </si>
  <si>
    <t>Žlab podokapní z pozinkovaného plechu s povrchovou úpravou včetně háků a čel půlkruhový rš 330 mm
- LAKOVANÝ PLECH TL. 0,6 mm, RŠ 330 mm, 
(VNĚJŠÍ DEŠŤOVÝ ŽLAB VČETNĚ UCHYCENÍ, ŽLAB KULATÝ)</t>
  </si>
  <si>
    <t>https://podminky.urs.cz/item/CS_URS_2023_01/764511602</t>
  </si>
  <si>
    <t>110,1  "K2</t>
  </si>
  <si>
    <t>209</t>
  </si>
  <si>
    <t>764511642</t>
  </si>
  <si>
    <t>Kotlík oválný (trychtýřový) pro podokapní žlaby z Pz s povrchovou úpravou 330/100 mm - ozn.-K3</t>
  </si>
  <si>
    <t>-103686835</t>
  </si>
  <si>
    <t>Žlab podokapní z pozinkovaného plechu s povrchovou úpravou včetně háků a čel kotlík oválný (trychtýřový), rš žlabu/průměr svodu 330/100 mm</t>
  </si>
  <si>
    <t>https://podminky.urs.cz/item/CS_URS_2023_01/764511642</t>
  </si>
  <si>
    <t>6  "6x svod</t>
  </si>
  <si>
    <t>210</t>
  </si>
  <si>
    <t>764518622</t>
  </si>
  <si>
    <t>Svody kruhové včetně objímek, kolen, odskoků z Pz s povrchovou úpravou průměru 100 mm - ozn. K3</t>
  </si>
  <si>
    <t>-904930926</t>
  </si>
  <si>
    <t xml:space="preserve">Svod z pozinkovaného plechu s upraveným povrchem včetně objímek, kolen a odskoků kruhový, průměru 100 mm
- LAKOVANÝ PLECH TL. 0,6 mm
- DN 100, BARVA ŠEDÁ
- VČETNĚ UCHYCENÍ. KOTLÍKU A NAPOJOVACÍCH KOLEN
</t>
  </si>
  <si>
    <t>https://podminky.urs.cz/item/CS_URS_2023_01/764518622</t>
  </si>
  <si>
    <t>6,7*8  "K3</t>
  </si>
  <si>
    <t>211</t>
  </si>
  <si>
    <t>998764102</t>
  </si>
  <si>
    <t>Přesun hmot tonážní pro konstrukce klempířské v objektech v přes 6 do 12 m</t>
  </si>
  <si>
    <t>724951442</t>
  </si>
  <si>
    <t>Přesun hmot pro konstrukce klempířské stanovený z hmotnosti přesunovaného materiálu vodorovná dopravní vzdálenost do 50 m v objektech výšky přes 6 do 12 m</t>
  </si>
  <si>
    <t>https://podminky.urs.cz/item/CS_URS_2023_01/998764102</t>
  </si>
  <si>
    <t>765</t>
  </si>
  <si>
    <t>Krytina skládaná</t>
  </si>
  <si>
    <t>212</t>
  </si>
  <si>
    <t>765113016</t>
  </si>
  <si>
    <t>Krytina keramická drážková maloformátová (přes 12 ks/m2 - bobrovka) engobovaná sklonu do 30° na sucho</t>
  </si>
  <si>
    <t>-153688724</t>
  </si>
  <si>
    <t>Krytina keramická drážková sklonu střechy do 30° na sucho maloformátová (přes 12ks/m2) engobovaná</t>
  </si>
  <si>
    <t>https://podminky.urs.cz/item/CS_URS_2023_01/765113016</t>
  </si>
  <si>
    <t>((3,14*(5,0)^2)+3,14*5,0*5,5)/2    "oblouk</t>
  </si>
  <si>
    <t>213</t>
  </si>
  <si>
    <t>765113121</t>
  </si>
  <si>
    <t>Krytina keramická okapová hrana s větrací mřížkou jednoduchou</t>
  </si>
  <si>
    <t>-790732755</t>
  </si>
  <si>
    <t>Krytina keramická drážková sklonu střechy do 30° okapová hrana s větrací mřížkou jednoduchou</t>
  </si>
  <si>
    <t>https://podminky.urs.cz/item/CS_URS_2023_01/765113121</t>
  </si>
  <si>
    <t>22,75+0,5    "část vyšší - osy 1-6/A-C</t>
  </si>
  <si>
    <t>2*23,7            "část  nižší osy  6-12/A-D</t>
  </si>
  <si>
    <t>3,14*10,0/2    "oblouk</t>
  </si>
  <si>
    <t>214</t>
  </si>
  <si>
    <t>765113561</t>
  </si>
  <si>
    <t>Krytina keramická štítová hrana na sucho závětrnou lištou</t>
  </si>
  <si>
    <t>-1462755107</t>
  </si>
  <si>
    <t>Krytina keramická drážková sklonu střechy do 30° štítová hrana na sucho lištou závětrnou</t>
  </si>
  <si>
    <t>https://podminky.urs.cz/item/CS_URS_2023_01/765113561</t>
  </si>
  <si>
    <t>2*7,5  "západní štít</t>
  </si>
  <si>
    <t>7,5+1,5   "východní štít</t>
  </si>
  <si>
    <t>215</t>
  </si>
  <si>
    <t>765113911</t>
  </si>
  <si>
    <t>Příplatek ke krytině keramické za sklon přes 30° do 40°</t>
  </si>
  <si>
    <t>994255527</t>
  </si>
  <si>
    <t>Krytina keramická drážková sklonu střechy do 30° Příplatek cenám za sklon přes 30° do 40°</t>
  </si>
  <si>
    <t>https://podminky.urs.cz/item/CS_URS_2023_01/765113911</t>
  </si>
  <si>
    <t>216</t>
  </si>
  <si>
    <t>765114313</t>
  </si>
  <si>
    <t>Krytina keramická bobrovka hřeben z hřebenáčů engobovaných na sucho s větracím pásem olověným</t>
  </si>
  <si>
    <t>-212345007</t>
  </si>
  <si>
    <t>Krytina keramická hladká bobrovka sklonu střechy do 30° hřeben na sucho s větracím pásem kovovým, z hřebenáčů engobovaných</t>
  </si>
  <si>
    <t>https://podminky.urs.cz/item/CS_URS_2023_01/765114313</t>
  </si>
  <si>
    <t>22,75  "vyšší část osy 1-5</t>
  </si>
  <si>
    <t>23,45   "nižší část osy 6-12</t>
  </si>
  <si>
    <t>217</t>
  </si>
  <si>
    <t>765191021</t>
  </si>
  <si>
    <t>Montáž pojistné hydroizolační nebo parotěsné fólie kladené ve sklonu přes 20° s lepenými spoji na krokve</t>
  </si>
  <si>
    <t>754705682</t>
  </si>
  <si>
    <t>Montáž pojistné hydroizolační nebo parotěsné fólie kladené ve sklonu přes 20° s lepenými přesahy na krokve</t>
  </si>
  <si>
    <t>https://podminky.urs.cz/item/CS_URS_2023_01/765191021</t>
  </si>
  <si>
    <t>218</t>
  </si>
  <si>
    <t>28329250</t>
  </si>
  <si>
    <t>fólie nekontaktní nízkodifuzně propustná PE mikroperforovaná pro doplňkovou hydroizolační vrstvu třípláštových střech (reakce na oheň - třída F) 110g/m2</t>
  </si>
  <si>
    <t>-2021933737</t>
  </si>
  <si>
    <t xml:space="preserve">716,198*1,15 </t>
  </si>
  <si>
    <t>823,628*1,15 'Přepočtené koeficientem množství</t>
  </si>
  <si>
    <t>219</t>
  </si>
  <si>
    <t>765191031</t>
  </si>
  <si>
    <t>Lepení těsnících pásků pod kontralatě</t>
  </si>
  <si>
    <t>1875702938</t>
  </si>
  <si>
    <t>Montáž pojistné hydroizolační nebo parotěsné fólie lepení těsnících pásků pod kontralatě</t>
  </si>
  <si>
    <t>https://podminky.urs.cz/item/CS_URS_2023_01/765191031</t>
  </si>
  <si>
    <t>7,5*62+1,5     "část vyšší - osy 1-6/A-C</t>
  </si>
  <si>
    <t>2*(30*6,15)   "část  nižší osy  6-12/A-D</t>
  </si>
  <si>
    <t>220</t>
  </si>
  <si>
    <t>28329303</t>
  </si>
  <si>
    <t>páska těsnící jednostranně lepící butylkaučuková pod kontralatě š 50mm</t>
  </si>
  <si>
    <t>-428482589</t>
  </si>
  <si>
    <t>920,275*1,1</t>
  </si>
  <si>
    <t>221</t>
  </si>
  <si>
    <t>765191071</t>
  </si>
  <si>
    <t>Montáž pojistné hydroizolační nebo parotěsné fólie okapu</t>
  </si>
  <si>
    <t>-1724550441</t>
  </si>
  <si>
    <t>Montáž pojistné hydroizolační nebo parotěsné fólie okapu přesahem na okapnici</t>
  </si>
  <si>
    <t>https://podminky.urs.cz/item/CS_URS_2023_01/765191071</t>
  </si>
  <si>
    <t>222</t>
  </si>
  <si>
    <t>765191091</t>
  </si>
  <si>
    <t>Příplatek k cenám montáž pojistné hydroizolační nebo parotěsné fólie za sklon přes 30°</t>
  </si>
  <si>
    <t>1440263700</t>
  </si>
  <si>
    <t>Montáž pojistné hydroizolační nebo parotěsné fólie Příplatek k cenám montáže na bednění nebo tepelnou izolaci za sklon přes 30°</t>
  </si>
  <si>
    <t>https://podminky.urs.cz/item/CS_URS_2023_01/765191091</t>
  </si>
  <si>
    <t>223</t>
  </si>
  <si>
    <t>998765102</t>
  </si>
  <si>
    <t>Přesun hmot tonážní pro krytiny skládané v objektech v přes 6 do 12 m</t>
  </si>
  <si>
    <t>-787238280</t>
  </si>
  <si>
    <t>Přesun hmot pro krytiny skládané stanovený z hmotnosti přesunovaného materiálu vodorovná dopravní vzdálenost do 50 m na objektech výšky přes 6 do 12 m</t>
  </si>
  <si>
    <t>https://podminky.urs.cz/item/CS_URS_2023_01/998765102</t>
  </si>
  <si>
    <t>766</t>
  </si>
  <si>
    <t>Konstrukce truhlářské</t>
  </si>
  <si>
    <t>224</t>
  </si>
  <si>
    <t>766221120</t>
  </si>
  <si>
    <t>D+M dřevěného schodiště -1,500/-0,500 pro přístup na pódium - stupnice, podstupnice, schodnice vč. povrchové úpravy, kotvení, spojovacího materiálu</t>
  </si>
  <si>
    <t>ks</t>
  </si>
  <si>
    <t>1659407982</t>
  </si>
  <si>
    <t>2   "104/105  - podium /projekční sál</t>
  </si>
  <si>
    <t>225</t>
  </si>
  <si>
    <t>766221130R</t>
  </si>
  <si>
    <t>Montáž a dodávka tříramenného interiérového schodiště 0,000/ + 3,000 - ocelová nosná konstrukce vč. povrchové úpravy, stupnice,podstupnice, podesty z dřevěné spárovky - vč.povrchové úpravy, kotvení, spojovacích prostředků - kompletní konstrukce</t>
  </si>
  <si>
    <t xml:space="preserve">ks </t>
  </si>
  <si>
    <t>-425435330</t>
  </si>
  <si>
    <t>1  "okolo výtahu  osy  9-10/B-C</t>
  </si>
  <si>
    <t>226</t>
  </si>
  <si>
    <t>7664343300R</t>
  </si>
  <si>
    <t>Imitace dřevěných sloupů nepravidelného tvaru - obklad ocelových sloupů  vč. kotvení, spojovacích prostředků,povrchové úpravy</t>
  </si>
  <si>
    <t>380067436</t>
  </si>
  <si>
    <t>Imitace dřevěných sloupů nepravidelného tvaru - obklad ocelových sloupů vč. kotvení, spojovacích prostředků,povrchové úpravy</t>
  </si>
  <si>
    <t>5*3,5    "pod obloukem  5ks</t>
  </si>
  <si>
    <t>227</t>
  </si>
  <si>
    <t>7664343310R</t>
  </si>
  <si>
    <t>Imitace dřevěných nepravidelných sloupů vsazených nasvislo do obvodové stěny kotvené  do zdiva/betonu vč. kotvení, spojovacích prostředků,povrchové úpravy</t>
  </si>
  <si>
    <t>1888408664</t>
  </si>
  <si>
    <t>Imitace dřevěných nepravidelných sloupů vsazených nasvislo do obvodové stěny kotvené do zdiva/betonu vč. kotvení, spojovacích prostředků,povrchové úpravy</t>
  </si>
  <si>
    <t xml:space="preserve">5*6,0   "pod obloukem </t>
  </si>
  <si>
    <t>11,0*5,35   "ve stěnš  osa A/1-12  půdorys 1.NP</t>
  </si>
  <si>
    <t>7*5,35      "ve stěně osa D+E/6-12</t>
  </si>
  <si>
    <t>228</t>
  </si>
  <si>
    <t>766660001</t>
  </si>
  <si>
    <t>Montáž dveřních křídel otvíravých jednokřídlových š do 0,8 m do ocelové zárubně - oun. D4, D5</t>
  </si>
  <si>
    <t>306424446</t>
  </si>
  <si>
    <t>Montáž dveřních křídel dřevěných nebo plastových otevíravých do ocelové zárubně povrchově upravených jednokřídlových, šířky do 800 mm</t>
  </si>
  <si>
    <t>https://podminky.urs.cz/item/CS_URS_2023_01/766660001</t>
  </si>
  <si>
    <t>229</t>
  </si>
  <si>
    <t>61160051</t>
  </si>
  <si>
    <t>dveře jednokřídlé dřevěné bez povrchové úpravy plné 700x1970mm (nátěr samostatná položka) - ozn. D4</t>
  </si>
  <si>
    <t>1257140891</t>
  </si>
  <si>
    <t>dveře jednokřídlé dřevěné bez povrchové úpravy plné 700x1970mm (nátěr samostatná položka) - ozn. D4
VNITŘNÍ DŘEVĚNÉ DVEŘE - SOCIÁLKY
- JEDNOKŘÍDLÉ, PLNÉ DVEŘE DO SOCIÁLNÍHO ZÁZEMÍ
- DŘEVĚNÝ KOMPOZIT S VOŠTINOVOU VÝPLNÍ
- POVRCHOVÁ ÚPRAVA V ANTRACITOVÉ (KOVOVÉ) BARVĚ
- KOVÁNÍ NEREZOVÉ KLIKA/KLIKA SOUČÁSTÍ DODÁVKY DVEŘÍ
- ZAMYKATELNÉ
- ZÁRUBEŇ OCELOVÁ, SYSTÉMOVÁ
- OSAZENY DO ZDĚNÉ STĚNY
- ODSTÍNY A BARVY BUDOU ODSOUHLASENY INVESTOREM, STAVEBNÍM A AUTORSKÝM DOZOREM (ALT. DTTO STÁVAJÍCÍ)</t>
  </si>
  <si>
    <t>2+4    "D4</t>
  </si>
  <si>
    <t>230</t>
  </si>
  <si>
    <t>61160052</t>
  </si>
  <si>
    <t>dveře jednokřídlé dřevěné bez povrchové úpravy plné 800x1970mm  (nátěr samostatná položka) - ozn. D5</t>
  </si>
  <si>
    <t>1205336752</t>
  </si>
  <si>
    <t>dveře jednokřídlé dřevěné bez povrchové úpravy plné 800x1970mm (nátěr samostatná položka) - ozn. D5</t>
  </si>
  <si>
    <t>231</t>
  </si>
  <si>
    <t>766660002</t>
  </si>
  <si>
    <t>Montáž dveřních křídel otvíravých jednokřídlových š přes 0,8 m do ocelové zárubně - ozn. D7</t>
  </si>
  <si>
    <t>-1263559102</t>
  </si>
  <si>
    <t>Montáž dveřních křídel dřevěných nebo plastových otevíravých do ocelové zárubně povrchově upravených jednokřídlových, šířky přes 800 mm</t>
  </si>
  <si>
    <t>https://podminky.urs.cz/item/CS_URS_2023_01/766660002</t>
  </si>
  <si>
    <t>232</t>
  </si>
  <si>
    <t>61160053</t>
  </si>
  <si>
    <t>dveře jednokřídlé dřevěné bez povrchové úpravy plné 900x1970mm (nátěr samostatná položka) - ozn. D7</t>
  </si>
  <si>
    <t>-1107121973</t>
  </si>
  <si>
    <t>1   "D7</t>
  </si>
  <si>
    <t>233</t>
  </si>
  <si>
    <t>766671025</t>
  </si>
  <si>
    <t>Montáž střešního okna do krytiny tvarované 78 x 140 cm</t>
  </si>
  <si>
    <t>1589516350</t>
  </si>
  <si>
    <t>Montáž střešních oken dřevěných nebo plastových kyvných, výklopných/kyvných s okenním rámem a lemováním, s plisovaným límcem, s napojením na krytinu do krytiny tvarované, rozměru 78 x 140 cm</t>
  </si>
  <si>
    <t>https://podminky.urs.cz/item/CS_URS_2023_01/766671025</t>
  </si>
  <si>
    <t>28+4   "O1+O2</t>
  </si>
  <si>
    <t>234</t>
  </si>
  <si>
    <t>ROT.635521</t>
  </si>
  <si>
    <t>Střešní okno kyvné dřevohliníkové rozměr rámu 74x140cm - ozn. O1</t>
  </si>
  <si>
    <t>ÚRS</t>
  </si>
  <si>
    <t>-191815051</t>
  </si>
  <si>
    <t>Střešní okno kyvné dřevohliníkové rozměr rámu 74x140cm
- STŘEŠNÍ OKNO DŘEVOHLINÍKOVÉ
- OTEVÍRÁNÍ KYVNÉ (OSA VE STŘEDNÍ ČÁSTI OKNA)
- OVLÁDÁNÍ SPODNÍ
- CELOOBVODOVÉ KOVÁNÍ
- ZASKLENÍ IZOLAČNÍM DVOJSKLEM S PŘERUŠENÝM TEPELNÝM MOSTEM
- OKNO MUSÍ UMOŽŇOVAT MIKROVENTILACI
- POJISTKA NA CHYBNÉ MANIPULACE
- VNĚJŠÍ ČÁST KOVOVÁ, VNITŘNÍ DŘEVĚNÁ</t>
  </si>
  <si>
    <t>28  "O1</t>
  </si>
  <si>
    <t>235</t>
  </si>
  <si>
    <t>ROT.641596</t>
  </si>
  <si>
    <t>Střešní okno výklopné/kyvné dřevohliníkové rozměr rámu 74x140cm - ozn. O2</t>
  </si>
  <si>
    <t>265629213</t>
  </si>
  <si>
    <t>Střešní okno výklopné/kyvné dřevohliníkové rozměr rámu 74x140cm - on. O2
- STŘEŠNÍ OKNO DŘEVOHLINÍKOVÉ
- OTEVÍRÁNÍ VÝKLOPNĚ - KYVNÉ (OSA V HORNÍ ČÁSTI OKNA)
- OVLÁDÁNÍ SPODNÍ
- CELOOBVODOVÉ KOVÁNÍ
- ZASKLENÍ IZOLAČNÍM DVOJSKLEM S PŘERUŠENÝM TEPELNÝM MOSTEM
- OKNO MUSÍ UMOŽŇOVAT MIKROVENTILACI
- POJISTKA NA CHYBNÉ MANIPULACE
- VNĚJŠÍ ČÁST KOVOVÁ, VNITŘNÍ DŘEVĚNÁ</t>
  </si>
  <si>
    <t>4  "O2</t>
  </si>
  <si>
    <t>236</t>
  </si>
  <si>
    <t>61124164</t>
  </si>
  <si>
    <t>lemování střešních oken 78x140cm</t>
  </si>
  <si>
    <t>-1165053844</t>
  </si>
  <si>
    <t>28+4  "O1+O2</t>
  </si>
  <si>
    <t>237</t>
  </si>
  <si>
    <t>61124234</t>
  </si>
  <si>
    <t>manžeta z parotěsné fólie pro střešní okno 78x140cm</t>
  </si>
  <si>
    <t>179303299</t>
  </si>
  <si>
    <t>238</t>
  </si>
  <si>
    <t>61124061</t>
  </si>
  <si>
    <t>zateplovací sada střešních oken rám 78x140cm</t>
  </si>
  <si>
    <t>sada</t>
  </si>
  <si>
    <t>-747166452</t>
  </si>
  <si>
    <t>239</t>
  </si>
  <si>
    <t>766691914</t>
  </si>
  <si>
    <t>Vyvěšení nebo zavěšení dřevěných křídel dveří pl do 2 m2</t>
  </si>
  <si>
    <t>-932997543</t>
  </si>
  <si>
    <t>Ostatní práce vyvěšení nebo zavěšení křídel s případným uložením a opětovným zavěšením po provedení stavebních změn dřevěných dveřních, plochy do 2 m2</t>
  </si>
  <si>
    <t>https://podminky.urs.cz/item/CS_URS_2023_01/766691914</t>
  </si>
  <si>
    <t>7    " osy 4-5</t>
  </si>
  <si>
    <t>5  "osy 10-12</t>
  </si>
  <si>
    <t xml:space="preserve">6  "osy 10-12 - dvoukřídlové dveře </t>
  </si>
  <si>
    <t>1  "D2 - pro úpavu křídla</t>
  </si>
  <si>
    <t xml:space="preserve">Součet   (vstupní části) </t>
  </si>
  <si>
    <t>240</t>
  </si>
  <si>
    <t>998766102</t>
  </si>
  <si>
    <t>Přesun hmot tonážní pro kce truhlářské v objektech v přes 6 do 12 m</t>
  </si>
  <si>
    <t>-1908764849</t>
  </si>
  <si>
    <t>Přesun hmot pro konstrukce truhlářské stanovený z hmotnosti přesunovaného materiálu vodorovná dopravní vzdálenost do 50 m v objektech výšky přes 6 do 12 m</t>
  </si>
  <si>
    <t>https://podminky.urs.cz/item/CS_URS_2023_01/998766102</t>
  </si>
  <si>
    <t>767</t>
  </si>
  <si>
    <t>Konstrukce zámečnické</t>
  </si>
  <si>
    <t>241</t>
  </si>
  <si>
    <t>767161111</t>
  </si>
  <si>
    <t>Montáž zábradlí rovného z trubek do zdi hm do 20 kg</t>
  </si>
  <si>
    <t>-1160087327</t>
  </si>
  <si>
    <t>Montáž zábradlí rovného z trubek nebo tenkostěnných profilů do zdiva, hmotnosti 1 m zábradlí do 20 kg
Poznámka: - VÁHA 1 bm = 14 kg</t>
  </si>
  <si>
    <t>https://podminky.urs.cz/item/CS_URS_2023_01/767161111</t>
  </si>
  <si>
    <t>1,5  "1.NP</t>
  </si>
  <si>
    <t>5,6+14,2+1,2+1,15        "2.NP</t>
  </si>
  <si>
    <t>242</t>
  </si>
  <si>
    <t>55342285.Z1</t>
  </si>
  <si>
    <t>zábradlí rovné z pásoviny a nerezového X-tend pletiva , výšky 1 100 mm, vč. povrchové úpravy -nátěr kovářskou černí  - ozn. Z1</t>
  </si>
  <si>
    <t>-710410280</t>
  </si>
  <si>
    <t>zábradlí rovné z pásoviny a nerezového X-tend pletiva , výšky 1 100 mm, vč. povrchové úpravy -nátěr kovářskou černí  - ozn. Z1
 OCELOVÉ ZÁBRADLÍ Z PÁSOVINY A PLETIVA
- VÝŠKA 1 100 mm
- VNITŘNÍ ZÁBRADLÍ PODÉL OCHOZU A SCHODIŠŤ
- KONSTRUKCE Z KOVU - PÁSOVINA Š. 100mm, TL. 10mm 
- NÁTĚR KOVÁŘSKÁ ČERŇ
- VÝPLET Z NEREZOVÉ SÍTĚ - X-TEND, OKA cca 100-150mm
- ZÁBRADLÍ KOTVENO DO OCELOVÉ KONSTRUKCE OCHOZU NEBO SCHODIŠTĚ
- PŘED VÝROBOU BUDE ZHOTOVENA DÍLENSKÁ DOKUMENTACE A ODSOUHLASENA INVESTOREM
- SLOUPKY PO cca 2 m, DÉLKA 1 200mm
- MADLO + SLOUPEK  - PLOCHÁ TYČ - PÁSOVINA Š. 100mm, TL. 10mm,
- HMOTNOST 7,85 kg/m, 
- VÁHA 1 bm = 14 kg</t>
  </si>
  <si>
    <t>243</t>
  </si>
  <si>
    <t>767163211</t>
  </si>
  <si>
    <t>Montáž přímého kovového zábradlí z dílců do ocelové konstrukce  na schodišti</t>
  </si>
  <si>
    <t>-719585904</t>
  </si>
  <si>
    <t>Montáž kompletního kovového zábradlí přímého z dílců na schodišti kotveného do ocelové konstrukce</t>
  </si>
  <si>
    <t>https://podminky.urs.cz/item/CS_URS_2023_01/767163211</t>
  </si>
  <si>
    <t>13,2  "schodišťové zábradlí</t>
  </si>
  <si>
    <t>244</t>
  </si>
  <si>
    <t>55342285.Z2</t>
  </si>
  <si>
    <t>zábradlí schodišťové z pásoviny a nerezového X-tend pletiva , výšky 1 100 mm, vč. povrchové úpravy -nátěr kovářskou černí  - ozn. Z1</t>
  </si>
  <si>
    <t>873090556</t>
  </si>
  <si>
    <t>zábradlí schodišťové z pásoviny a nerezového X-tend pletiva , výšky 1 100 mm, vč. povrchové úpravy -nátěr kovářskou černí  - ozn. Z1
 OCELOVÉ ZÁBRADLÍ Z PÁSOVINY A PLETIVA
- VÝŠKA 1 100 mm
- VNITŘNÍ ZÁBRADLÍ PODÉL OCHOZU A SCHODIŠŤ
- KONSTRUKCE Z KOVU - PÁSOVINA Š. 100mm, TL. 10mm 
- NÁTĚR KOVÁŘSKÁ ČERŇ
- VÝPLET Z NEREZOVÉ SÍTĚ - X-TEND, OKA cca 100-150mm
- ZÁBRADLÍ KOTVENO DO OCELOVÉ KONSTRUKCE OCHOZU NEBO SCHODIŠTĚ
- PŘED VÝROBOU BUDE ZHOTOVENA DÍLENSKÁ DOKUMENTACE A ODSOUHLASENA INVESTOREM
- SLOUPKY PO cca 2 m, DÉLKA 1 200mm
- MADLO + SLOUPEK  - PLOCHÁ TYČ - PÁSOVINA Š. 100mm, TL. 10mm,
- HMOTNOST 7,85 kg/m, 
- VÁHA 1 bm = 14 kg</t>
  </si>
  <si>
    <t>13,2   "schodiště</t>
  </si>
  <si>
    <t>245</t>
  </si>
  <si>
    <t>767541122</t>
  </si>
  <si>
    <t>Nosná konstrukce pro zdvojené podlahy s lehkým provozem modulu 600x600mm z kovových rektifikačných stojek výšky přes 700 do 800 mm</t>
  </si>
  <si>
    <t>-1764617450</t>
  </si>
  <si>
    <t>Nosná konstrukce pro zdvojené podlahy (včetně dodávky materiálu) pro prostory s lehkým provozem z kovových rektifikačních stojek modulu 600 x 600 mm výšky přes 700 do 800 mm</t>
  </si>
  <si>
    <t>https://podminky.urs.cz/item/CS_URS_2023_01/767541122</t>
  </si>
  <si>
    <t>15,28           "104 - podium</t>
  </si>
  <si>
    <t>246</t>
  </si>
  <si>
    <t>767541911</t>
  </si>
  <si>
    <t xml:space="preserve">Zaklopení čela pódia výšky 800 mm vč. pomocné konstrukce </t>
  </si>
  <si>
    <t>270280924</t>
  </si>
  <si>
    <t>5,3*1,0+2*(1,2*0,7)          "104 - podium</t>
  </si>
  <si>
    <t>247</t>
  </si>
  <si>
    <t>60721002</t>
  </si>
  <si>
    <t>deska dřevotřísková pro zdvojené podlahy spodní strana Al, horní strana Al tl 30mm 600x600mm</t>
  </si>
  <si>
    <t>1351415634</t>
  </si>
  <si>
    <t>(15,28+6,98)*1,1</t>
  </si>
  <si>
    <t>24,486*1,05 'Přepočtené koeficientem množství</t>
  </si>
  <si>
    <t>248</t>
  </si>
  <si>
    <t>767640221</t>
  </si>
  <si>
    <t>Montáž dveří ocelových nebo hliníkových vchodových dvoukřídlových bez nadsvětlíku - ozn. D1</t>
  </si>
  <si>
    <t>2114807094</t>
  </si>
  <si>
    <t>Montáž dveří ocelových nebo hliníkových vchodových dvoukřídlových bez nadsvětlíku - ozn. D1
Poznámka :sou započteny i náklady na montáž dveří včetně zárubní nebo ocelových rámů.</t>
  </si>
  <si>
    <t>https://podminky.urs.cz/item/CS_URS_2023_01/767640221</t>
  </si>
  <si>
    <t>2  "D1</t>
  </si>
  <si>
    <t>249</t>
  </si>
  <si>
    <t>55341330.D1</t>
  </si>
  <si>
    <t>dveře dvoukřídlé s kruhovým prosklením rozměru 1900x2680 mm vč. zárubně (rámu) - ozn. D1</t>
  </si>
  <si>
    <t>1897774722</t>
  </si>
  <si>
    <t>dveře dvoukřídlé s kruhovým prosklením rozměru 1900x2680 mm vč. zárubně (rámu) - ozn. D1
DVOUKŘÍDLÉ VSTUPNÍ DVEŘE OTEVÍRAVÉ
- KOVOVÉ, S KRUHOVÝMI PROSKLENÝMI ČÁSTMI
- ZÁMEK VLOŽKOVÝ BEZPEČNOSTNÍ
- BARVA SVĚTLE ŠEDÝ KOV
- KOVÁNÍ KLIKA/KLIKA SOUČÁSTÍ DODÁVKY DVEŘÍ
- IZOLAČNÍ
- OSAZENY DO ZDĚNÉ STĚNY, BEZ OSTĚNÍ
- ODSTÍNY A BARVY BUDOU ODSOUHLASENY
INVESTOREM, STAVEBNÍM A AUTORSKÝM DOZOREM</t>
  </si>
  <si>
    <t>2*(1,9*2,68)   "D1  1900/2680</t>
  </si>
  <si>
    <t>250</t>
  </si>
  <si>
    <t>767640311</t>
  </si>
  <si>
    <t>Montáž dveří ocelových nebo hliníkových vnitřních jednokřídlových - ozn. D3, D8, D9</t>
  </si>
  <si>
    <t>1482154792</t>
  </si>
  <si>
    <t>https://podminky.urs.cz/item/CS_URS_2023_01/767640311</t>
  </si>
  <si>
    <t>1  "D3</t>
  </si>
  <si>
    <t>1  "D8</t>
  </si>
  <si>
    <t>1  "D9</t>
  </si>
  <si>
    <t>251</t>
  </si>
  <si>
    <t>553411320R</t>
  </si>
  <si>
    <t>dveře jednokřídlé ocelové s výplní z Tahokovu 1100x1970mm vč. zárubně (rámu) - ozn. D8</t>
  </si>
  <si>
    <t>-1679688415</t>
  </si>
  <si>
    <t>dveře jednokřídlé ocelové s výplní z Tahokovu 1100x1970mm vč. zárubně (rámu) - ozn. D8
- JEDNOKŘÍDLOVÉ VSTUPNÍ DVEŘE OTEVÍRAVÉ 
- KOVOVÉ  S VÝPLNÍ Z TAHOKOVU
- ZÁMEK VLOŽKOVÝ BEZPEČNOSTNÍ 
- BARVA: RÁM + ZÁRUBEŇ SVĚTLE ŠEDÝ KOV , VÝPLŇ TAHOKOV - POZINK
- KOVÁNÍ KLIKA/KLIKA SOUČÁSTÍ DODÁVKY DVEŘÍ</t>
  </si>
  <si>
    <t>252</t>
  </si>
  <si>
    <t>553411560R</t>
  </si>
  <si>
    <t>dveře jednokřídlé ocelové vchodové s izolací rozm. 900x 2100mm vč. zárubně (rámu)   - ozn.D3</t>
  </si>
  <si>
    <t>-150196657</t>
  </si>
  <si>
    <t>dveře jednokřídlé ocelové vchodové s izolací rozm. 900x 2100mm vč. zárubně (rámu)   - ozn.D3
- JEDNOKŘÍDLÉ VSTUPNÍ DVEŘE 2.NP
- KOVOVÉ, PLNÉ
- ZÁMEK VLOŽKOVÝ BEZPEČNOSTNÍ 
- BARVA SVĚTLE ŠEDÝ KOV
- KOVÁNÍ KLIKA/KLIKA SOUČÁSTÍ DODÁVKY DVEŘÍ
- IZOLAČNÍ
- OSAZENY DO ZDĚNÉ STĚNY, S OSTĚNÍM
- ODSTÍNY A BARVY BUDOU ODSOUHLASENY INVESTOREM, STAVEBNÍM A AUTORSKÝM DOZOREM</t>
  </si>
  <si>
    <t>1   "D3</t>
  </si>
  <si>
    <t>253</t>
  </si>
  <si>
    <t>553411570R</t>
  </si>
  <si>
    <t>dveře jednokřídlé ocelové vchodové 1100x1970mm s PO EW 15DP1-C vč. zárubně (rámu) a kování a samozavírače  - ozn. D9</t>
  </si>
  <si>
    <t>-249829820</t>
  </si>
  <si>
    <t>dveře jednokřídlé ocelové vchodové 1100x1970mm s PO EW 15DP1-C vč. zárubně (rámu) a kování a samozavírače  - ozn. D9
- JEDNOKŘÍDLOVÉ VSTUPNÍ DVEŘE OTEVÍRAVÉ S      PO EW 15 DP3-C
- KOVOVÉ PLNÉ
- ZÁMEK VLOŽKOVÝ BEZPEČNOSTNÍ 
- BARVA SVĚTLE ŠEDÝ KOV
- KOVÁNÍ KLIKA/KLIKA SOUČÁSTÍ DODÁVKY DVEŘÍ
 - SAMOZAVÍRAČ 
- OSAZENY DO ZDĚNÉ STĚNY</t>
  </si>
  <si>
    <t>254</t>
  </si>
  <si>
    <t>767658929R</t>
  </si>
  <si>
    <t>Oprava a údržba dveří - úprava dveřního křídla dle požadavku architekta a celkového arch. řešení stavby - ozn.D2</t>
  </si>
  <si>
    <t>1908122153</t>
  </si>
  <si>
    <t>Oprava a údržba dveří - úprava dveřního křídla dle požadavku architekta a celkového arch. řešení stavby - ozn.D2
JEDNOKŘÍDLÉ DVEŘE DO SKLADU
- JEDNÁ SE POUZE O ÚPRAVU DVEŘNÍHO KŘÍDLA STÁVAJÍCÍCH DVEŘÍ DO VZHLEDU DLE POŽADAVKU ARCHITEKTA A CELKOVÉHO ARCHITEKTONICKÉHO ŘEŠENÍ STAVBY
- DVEŘNÍ KŘÍDLO PLNÉ
- ZÁMEK VLOŽKOVÝ BEZPEČNOSTNÍ
- BARVA SVĚTLE ŠEDÝ KOV
- KOVÁNÍ KLIKA/KLIKA SOUČÁSTÍ DODÁVKY DVEŘÍ
- IZOLAČNÍ
- ODSTÍNY A BARVY BUDOU ODSOUHLASENY INVESTOREM, STAVEBNÍM A AUTORSKÝM DOZOREM
POPIS STÁV. DVEŘNÍHO KŘÍDLA
- VSTUPNÍ VNĚJŠÍ OCELOVÉ JDNOKŘÍDLOVÉ DVEŘE
- ŽÁROVĚ ZINKOVANÝ OCELOVÝ PLECH TL.1,5mm,
- POLODRÁŽKA, VÝPLŇ PUR, TL. KŘÍDLA 50mm,
- VLOŽKOVÝ ZÁMEK, BEZPEČNOSTNÍ KOVÁNÍ
- KLIKA-KLIKA
- RAL 7024</t>
  </si>
  <si>
    <t>1  "D2</t>
  </si>
  <si>
    <t>255</t>
  </si>
  <si>
    <t>767810115R</t>
  </si>
  <si>
    <t xml:space="preserve">Montáž mřížek větracích čtyřhranných rozn 5000 x175mm </t>
  </si>
  <si>
    <t>837455923</t>
  </si>
  <si>
    <t xml:space="preserve">Montáž větracích mřížek ocelových čtyřhranných rozn 5000 x175mm </t>
  </si>
  <si>
    <t>1   "mč 104 pod pódium</t>
  </si>
  <si>
    <t>256</t>
  </si>
  <si>
    <t>55341430R</t>
  </si>
  <si>
    <t>mřížka větrací nerezová rozměr 5000 x175 mm</t>
  </si>
  <si>
    <t>-189710143</t>
  </si>
  <si>
    <t>257</t>
  </si>
  <si>
    <t>767966121</t>
  </si>
  <si>
    <t>Montáž ochranného madla na stěnu pomocí hmoždinek včetně rohových a ukončovacích systémových profilů</t>
  </si>
  <si>
    <t>-1765780633</t>
  </si>
  <si>
    <t>20,2  "schodišťové madlo ozn. Z2</t>
  </si>
  <si>
    <t>3,5+1,2   "schodiště -1,500/0,000</t>
  </si>
  <si>
    <t>258</t>
  </si>
  <si>
    <t>55343050.Z2</t>
  </si>
  <si>
    <t>vnitřní ocelové madlo z pásoviny 100/10mm, nátěr kovářská čerň - ozn. Z2</t>
  </si>
  <si>
    <t>266705409</t>
  </si>
  <si>
    <t>vnitřní ocelové madlo z pásoviny 100/10mm, nátěr kovářská čerň - ozn. Z2
- OCELOVÉ MADLO Z PÁSOVINY
- VA VÝŠCE 1 100 mm
- VNITŘNÍ MADLO PODÉL SCHODIŠŤ
- KONSTRUKCE Z KOVU - PÁSOVINA Š. 100mm, TL. 10mm - NÁTĚR KOVÁŘSKÁ ČERŇ
- MADLO KOTVENO DO STĚNY, K VÝTAKOVÉ ŠACHTĚ
- NÁTĚR KONSTRUKCE KOVÁŘSKÁ ČERŇ
- PŘED VÝROBOU BUDE ZHOTOVENA DÍLENSKÁ DOKUMENTACE A ODSOUHLASENA INVESTOREM
MADLO - PLOCHÁ TYČ - PÁSOVINA Š. 100mm, TL. 10mm,
HMOTNOST 7,85 kg/m + KOTVENÍ
- VÁHA 1 bm = 8 kg</t>
  </si>
  <si>
    <t>20,2  "z2</t>
  </si>
  <si>
    <t>259</t>
  </si>
  <si>
    <t>55343050.Zx</t>
  </si>
  <si>
    <t>vnitřní ocelové madlo z pásoviny 100/10mm, nátěr kovářská čerň</t>
  </si>
  <si>
    <t>-1180668758</t>
  </si>
  <si>
    <t>vnitřní ocelové madlo z pásoviny 100/10mm, nátěr kovářská čerň 
- OCELOVÉ MADLO Z PÁSOVINY
- VA VÝŠCE 1 100 mm
- VNITŘNÍ MADLO PODÉL SCHODIŠŤ
- KONSTRUKCE Z KOVU - PÁSOVINA Š. 100mm, TL. 10mm - NÁTĚR KOVÁŘSKÁ ČERŇ
- MADLO KOTVENO DO STĚNY NEBO STUPŇŮ
- NÁTĚR KONSTRUKCE KOVÁŘSKÁ ČERŇ
- PŘED VÝROBOU BUDE ZHOTOVENA DÍLENSKÁ DOKUMENTACE A ODSOUHLASENA INVESTOREM
MADLO - PLOCHÁ TYČ - PÁSOVINA Š. 100mm, TL. 10mm,
HMOTNOST 7,85 kg/m + KOTVENÍ
- VÁHA 1 bm = 8 kg</t>
  </si>
  <si>
    <t>260</t>
  </si>
  <si>
    <t>767995110R</t>
  </si>
  <si>
    <t>D+M ocelových rámů vč. povrchové úpravy</t>
  </si>
  <si>
    <t>kg</t>
  </si>
  <si>
    <t>-692610160</t>
  </si>
  <si>
    <t xml:space="preserve">6140*1,1          "ocelové rámy HE160A;    202 bm  ;  +10 = prořez              </t>
  </si>
  <si>
    <t>(98,15+161,75)*1,1        "dtto   P10 + P4 ;   1,23 m2  + 5,15 m2</t>
  </si>
  <si>
    <t>261</t>
  </si>
  <si>
    <t>7679951150R</t>
  </si>
  <si>
    <t>Pomocná ocelová konstrukce pro ukotvení celoskleněné příčky (ozn. A11) vč. uchycení, závěsů, povrchové úpravy,... - provedení dle požadavků dodavatele celoskleněné příčky</t>
  </si>
  <si>
    <t>kpl</t>
  </si>
  <si>
    <t>-825724093</t>
  </si>
  <si>
    <t>262</t>
  </si>
  <si>
    <t>7679951160R</t>
  </si>
  <si>
    <t>Pomocná ocelová konstrukce pro ukotvení celoskleněné příčky (ozn. A12) vč. uchycení, závěsů, povrchové úpravy,... - provedení dle požadavků dodavatele celoskleněné příčky</t>
  </si>
  <si>
    <t>1730807928</t>
  </si>
  <si>
    <t>263</t>
  </si>
  <si>
    <t>998767102</t>
  </si>
  <si>
    <t>Přesun hmot tonážní pro zámečnické konstrukce v objektech v přes 6 do 12 m</t>
  </si>
  <si>
    <t>-1827241737</t>
  </si>
  <si>
    <t>Přesun hmot pro zámečnické konstrukce stanovený z hmotnosti přesunovaného materiálu vodorovná dopravní vzdálenost do 50 m v objektech výšky přes 6 do 12 m</t>
  </si>
  <si>
    <t>https://podminky.urs.cz/item/CS_URS_2023_01/998767102</t>
  </si>
  <si>
    <t>771</t>
  </si>
  <si>
    <t>Podlahy z dlaždic</t>
  </si>
  <si>
    <t>264</t>
  </si>
  <si>
    <t>771121011</t>
  </si>
  <si>
    <t>Nátěr penetrační na podlahu</t>
  </si>
  <si>
    <t>2028191916</t>
  </si>
  <si>
    <t>Příprava podkladu před provedením dlažby nátěr penetrační na podlahu</t>
  </si>
  <si>
    <t>https://podminky.urs.cz/item/CS_URS_2023_01/771121011</t>
  </si>
  <si>
    <t>34,04   "103 sklad</t>
  </si>
  <si>
    <t xml:space="preserve">94,06  "105 projekční sál </t>
  </si>
  <si>
    <t>45,85   "106 foyer</t>
  </si>
  <si>
    <t>5,18   "107 občerstvení</t>
  </si>
  <si>
    <t>4,17   "108  WC</t>
  </si>
  <si>
    <t>Mezisoučet 1NP</t>
  </si>
  <si>
    <t>40,87+2*(3,5*0,15)   "201   galerie vč. výklenků</t>
  </si>
  <si>
    <t>67,37  "202   výstavní sál</t>
  </si>
  <si>
    <t>47,49   "206    dílna</t>
  </si>
  <si>
    <t>47,49    "209 dílna</t>
  </si>
  <si>
    <t>30,49   "210   chodba</t>
  </si>
  <si>
    <t>21,25*(0,28+0,17)  "schodiště západní</t>
  </si>
  <si>
    <t>1,25*(2,21+0,96+1,62)   "podesty schodiště západní štít</t>
  </si>
  <si>
    <t>Mezisoučet schodiště západní štít</t>
  </si>
  <si>
    <t xml:space="preserve">26,5*(0,3+0,17)   "schodiště  okolo výtahu </t>
  </si>
  <si>
    <t xml:space="preserve">Mezisoučet schodiště  okolo výtahu </t>
  </si>
  <si>
    <t>(243,47+12,22)*0,1  "soklíky</t>
  </si>
  <si>
    <t>265</t>
  </si>
  <si>
    <t>771161022</t>
  </si>
  <si>
    <t>Montáž profilu pro schodové hrany nebo ukončení dlažby</t>
  </si>
  <si>
    <t>-1850508735</t>
  </si>
  <si>
    <t>Příprava podkladu před provedením dlažby montáž profilu ukončujícího profilu pro schodové hrany a ukončení dlažby</t>
  </si>
  <si>
    <t>https://podminky.urs.cz/item/CS_URS_2023_01/771161022</t>
  </si>
  <si>
    <t>0,7*3</t>
  </si>
  <si>
    <t>0,8*6</t>
  </si>
  <si>
    <t>0,9*2</t>
  </si>
  <si>
    <t>10*2,65 "hrana stupňu okolo výtahu</t>
  </si>
  <si>
    <t>2*(9*1,25)  "hrany stupňů nové schodiště - západní štít</t>
  </si>
  <si>
    <t>266</t>
  </si>
  <si>
    <t>59054133</t>
  </si>
  <si>
    <t>profil ukončovací pro vnější hrany obkladů hliník leskle eloxovaný chromem 10x2500mm</t>
  </si>
  <si>
    <t>641566526</t>
  </si>
  <si>
    <t>57,7*1,1</t>
  </si>
  <si>
    <t>63,47*1,1 'Přepočtené koeficientem množství</t>
  </si>
  <si>
    <t>267</t>
  </si>
  <si>
    <t>771274113</t>
  </si>
  <si>
    <t>Montáž obkladů stupnic z dlaždic keramických flexibilní lepidlo š přes 250 do 300 mm</t>
  </si>
  <si>
    <t>-1148157395</t>
  </si>
  <si>
    <t>Montáž obkladů schodišť z dlaždic keramických lepených flexibilním lepidlem stupnic hladkých, šířky přes 250 do 300 mm</t>
  </si>
  <si>
    <t>https://podminky.urs.cz/item/CS_URS_2023_01/771274113</t>
  </si>
  <si>
    <t>8*1,25+9*1,25  "schodiště západní štít</t>
  </si>
  <si>
    <t>10*2,65   "okolo výtahu</t>
  </si>
  <si>
    <t>268</t>
  </si>
  <si>
    <t>771274232</t>
  </si>
  <si>
    <t>Montáž obkladů podstupnic z dlaždic hladkých keramických flexibilní lepidlo v přes 150 do 200 mm</t>
  </si>
  <si>
    <t>-1163347281</t>
  </si>
  <si>
    <t>Montáž obkladů schodišť z dlaždic keramických lepených flexibilním lepidlem podstupnic hladkých, výšky přes 150 do 200 mm</t>
  </si>
  <si>
    <t>https://podminky.urs.cz/item/CS_URS_2023_01/771274232</t>
  </si>
  <si>
    <t>269</t>
  </si>
  <si>
    <t>59761003</t>
  </si>
  <si>
    <t>dlažba keramická hutná hladká do interiéru přes 9 do 12ks/m2</t>
  </si>
  <si>
    <t>1024188659</t>
  </si>
  <si>
    <t>množství* zvýšený koeficient</t>
  </si>
  <si>
    <t>21,5*0,28*1,25  "stupnice</t>
  </si>
  <si>
    <t>21,25*0,17*1,25   "podstupnice</t>
  </si>
  <si>
    <t>Mezisoučet -1,500/0,000</t>
  </si>
  <si>
    <t>26,5*0,3*1,25   "okolo výtahu stupnice</t>
  </si>
  <si>
    <t>26,5*0,17*1,25   "okolo výtahu  podstupnice</t>
  </si>
  <si>
    <t>Mezisoučet okolo výtahu</t>
  </si>
  <si>
    <t>27,61*1,1 'Přepočtené koeficientem množství</t>
  </si>
  <si>
    <t>270</t>
  </si>
  <si>
    <t>771474112</t>
  </si>
  <si>
    <t>Montáž soklů z dlaždic keramických rovných flexibilní lepidlo v přes 65 do 90 mm</t>
  </si>
  <si>
    <t>2090393694</t>
  </si>
  <si>
    <t>Montáž soklů z dlaždic keramických lepených flexibilním lepidlem rovných, výšky přes 65 do 90 mm</t>
  </si>
  <si>
    <t>https://podminky.urs.cz/item/CS_URS_2023_01/771474112</t>
  </si>
  <si>
    <t>2*(4,6+7,4)-0,9    "103 sklad</t>
  </si>
  <si>
    <t xml:space="preserve">2*(15,4+7,1)    "105 projekční sál </t>
  </si>
  <si>
    <t>7,85+4,8+1,95+2,3+5,6-2,0-0,7-2,0   "106  foyer + 107 občerstvení</t>
  </si>
  <si>
    <t>0     "108  WC</t>
  </si>
  <si>
    <t>Mezisoučet  1.NP</t>
  </si>
  <si>
    <t>2,1+7,1+16,9+4*0,15+1,5  "201 galerie mimo skleněné příčky</t>
  </si>
  <si>
    <t>6,75*2+11,15   "202  výstavní šál</t>
  </si>
  <si>
    <t>2*(4,6+3,9)-0,9  "203 TM</t>
  </si>
  <si>
    <t>(6,375+2*7,45)-2*0,8   "206 keram dílna</t>
  </si>
  <si>
    <t>2*(1,8+3,7)-2*0,8  "207 sklad</t>
  </si>
  <si>
    <t>(6,375+2*7,45)  "209 dílna</t>
  </si>
  <si>
    <t>(2*1,55+19,6+2,4+4,8)   "210 chodba bez skleněných příček</t>
  </si>
  <si>
    <t>Mezisoučet  2.NP</t>
  </si>
  <si>
    <t>1,25+2*1,9-0,9  "podesta schodiště západní štít</t>
  </si>
  <si>
    <t>2*0,96  "dtto mezipodesta</t>
  </si>
  <si>
    <t>2*2,1-1,9  "dtto spodní podesta</t>
  </si>
  <si>
    <t>Mezisoučet podesty schodiště</t>
  </si>
  <si>
    <t>271</t>
  </si>
  <si>
    <t>771474122</t>
  </si>
  <si>
    <t>Montáž soklů z dlaždic keramických schodišťových šikmých flexibilní lepidlo v přes 65 do 90 mm</t>
  </si>
  <si>
    <t>1563755239</t>
  </si>
  <si>
    <t>Montáž soklů z dlaždic keramických lepených flexibilním lepidlem schodišťových šikmých, výšky přes 65 do 90 mm</t>
  </si>
  <si>
    <t>https://podminky.urs.cz/item/CS_URS_2023_01/771474122</t>
  </si>
  <si>
    <t>2*(2,24+2,52)  "západní schodiště</t>
  </si>
  <si>
    <t>2,7  "schodiště -1,500/0,000</t>
  </si>
  <si>
    <t>272</t>
  </si>
  <si>
    <t>59761275</t>
  </si>
  <si>
    <t>sokl-dlažba keramická slinutá hladká do interiéru i exteriéru 330x80mm</t>
  </si>
  <si>
    <t>-1714801367</t>
  </si>
  <si>
    <t>(243,47+12,22)/0,3*1,1</t>
  </si>
  <si>
    <t>938     "zaokrouhleno</t>
  </si>
  <si>
    <t>273</t>
  </si>
  <si>
    <t>771573810</t>
  </si>
  <si>
    <t>Demontáž podlah z dlaždic keramických lepených</t>
  </si>
  <si>
    <t>-1940592484</t>
  </si>
  <si>
    <t>https://podminky.urs.cz/item/CS_URS_2023_01/771573810</t>
  </si>
  <si>
    <t>16,56   "105 šatna studenti</t>
  </si>
  <si>
    <t>7,54  "103  WC M</t>
  </si>
  <si>
    <t>6,85  "104  WC Ž</t>
  </si>
  <si>
    <t>1,62  "112 úklid</t>
  </si>
  <si>
    <t>Mezisoučet  hyg.zařízení osy 4-5  střední trakt</t>
  </si>
  <si>
    <t xml:space="preserve">15,04  "107 denní místost </t>
  </si>
  <si>
    <t>9,39   "108 chodba</t>
  </si>
  <si>
    <t>4,53  "109 WC +sprcha</t>
  </si>
  <si>
    <t>4,8   "110 příruční sklad</t>
  </si>
  <si>
    <t>4,43   "111 vstup</t>
  </si>
  <si>
    <t xml:space="preserve">Mezisoučet  osy 10-12  (vstupní části) </t>
  </si>
  <si>
    <t>274</t>
  </si>
  <si>
    <t>771574112</t>
  </si>
  <si>
    <t>Montáž podlah keramických hladkých lepených flexibilním lepidlem přes 9 do 12 ks/m2</t>
  </si>
  <si>
    <t>-663187625</t>
  </si>
  <si>
    <t>Montáž podlah z dlaždic keramických lepených flexibilním lepidlem maloformátových hladkých přes 9 do 12 ks/m2</t>
  </si>
  <si>
    <t>https://podminky.urs.cz/item/CS_URS_2023_01/771574112</t>
  </si>
  <si>
    <t>275</t>
  </si>
  <si>
    <t>-1298927684</t>
  </si>
  <si>
    <t xml:space="preserve">469,248*1,1     </t>
  </si>
  <si>
    <t>516,173*1,1 'Přepočtené koeficientem množství</t>
  </si>
  <si>
    <t>276</t>
  </si>
  <si>
    <t>771577111</t>
  </si>
  <si>
    <t>Příplatek k montáži podlah keramických lepených flexibilním lepidlem za plochu do 5 m2</t>
  </si>
  <si>
    <t>323688384</t>
  </si>
  <si>
    <t>Montáž podlah z dlaždic keramických lepených flexibilním lepidlem Příplatek k cenám za plochu do 5 m2 jednotlivě</t>
  </si>
  <si>
    <t>https://podminky.urs.cz/item/CS_URS_2023_01/771577111</t>
  </si>
  <si>
    <t>277</t>
  </si>
  <si>
    <t>998771102</t>
  </si>
  <si>
    <t>Přesun hmot tonážní pro podlahy z dlaždic v objektech v přes 6 do 12 m</t>
  </si>
  <si>
    <t>-800201673</t>
  </si>
  <si>
    <t>Přesun hmot pro podlahy z dlaždic stanovený z hmotnosti přesunovaného materiálu vodorovná dopravní vzdálenost do 50 m v objektech výšky přes 6 do 12 m</t>
  </si>
  <si>
    <t>https://podminky.urs.cz/item/CS_URS_2023_01/998771102</t>
  </si>
  <si>
    <t>781</t>
  </si>
  <si>
    <t>Dokončovací práce - obklady</t>
  </si>
  <si>
    <t>278</t>
  </si>
  <si>
    <t>781121011</t>
  </si>
  <si>
    <t>Nátěr penetrační na stěnu</t>
  </si>
  <si>
    <t>-1291422627</t>
  </si>
  <si>
    <t>Příprava podkladu před provedením obkladu nátěr penetrační na stěnu</t>
  </si>
  <si>
    <t>https://podminky.urs.cz/item/CS_URS_2023_01/781121011</t>
  </si>
  <si>
    <t>(2*(1,0+2,1))*2,1-2*(0,7*1,97)   "108  WC předsíňka</t>
  </si>
  <si>
    <t>(2*(1,0+2,1))*2,1-0,7*1,97  "108  WC kabinka</t>
  </si>
  <si>
    <t xml:space="preserve">((2*(1,2+2,225))*2,1-2*(0,7*2,0))+((2*(2,0+2,85))*2,1-0,7*2,0)   "204 WC Ž  </t>
  </si>
  <si>
    <t xml:space="preserve">((2*(1,2+2,225))*2,1-2*(0,7*2,0))+((2*(1,6+2,0))*2,1-0,7*2,0)   "205 WC M </t>
  </si>
  <si>
    <t xml:space="preserve">(2*(2,15+1,8))*1,5-0,8*1,5  "208a WC imobil </t>
  </si>
  <si>
    <t>(2*(1,25+1,8))*1,5-0,8*1,5   "208b úklid-</t>
  </si>
  <si>
    <t>279</t>
  </si>
  <si>
    <t>781473810</t>
  </si>
  <si>
    <t>Demontáž obkladů z obkladaček keramických lepených</t>
  </si>
  <si>
    <t>269260483</t>
  </si>
  <si>
    <t>Demontáž obkladů z dlaždic keramických lepených</t>
  </si>
  <si>
    <t>https://podminky.urs.cz/item/CS_URS_2023_01/781473810</t>
  </si>
  <si>
    <t>(1,8+1,8+0,9+2,6+2*0,9+1,5+2,1)*2,1   "obklad na ponechaných stěnách - osy 4-5</t>
  </si>
  <si>
    <t>(0,98+1,15+0,8)*2,1  "obklad obvod. zeď osa A/-</t>
  </si>
  <si>
    <t>(2,0+2,4)*1,5  "110 přirční sklad v.o. 1,500</t>
  </si>
  <si>
    <t xml:space="preserve">Součet  (vstupní části) </t>
  </si>
  <si>
    <t>280</t>
  </si>
  <si>
    <t>781474111</t>
  </si>
  <si>
    <t>Montáž obkladů vnitřních keramických hladkých přes 6 do 9 ks/m2 lepených flexibilním lepidlem</t>
  </si>
  <si>
    <t>-18210398</t>
  </si>
  <si>
    <t>Montáž obkladů vnitřních stěn z dlaždic keramických lepených flexibilním lepidlem maloformátových hladkých přes 6 do 9 ks/m2</t>
  </si>
  <si>
    <t>https://podminky.urs.cz/item/CS_URS_2023_01/781474111</t>
  </si>
  <si>
    <t xml:space="preserve">((2*(1,2+2,225))*2,1-2*(0,7*2,0))+((2*(2,0+2,85))*2,1-0,7*2,0)   "205 WC MŽ  </t>
  </si>
  <si>
    <t>281</t>
  </si>
  <si>
    <t>59761026</t>
  </si>
  <si>
    <t>obklad keramický hladký do 12ks/m2</t>
  </si>
  <si>
    <t>-1279282744</t>
  </si>
  <si>
    <t>105,999*1,1</t>
  </si>
  <si>
    <t>116,599*1,1 'Přepočtené koeficientem množství</t>
  </si>
  <si>
    <t>282</t>
  </si>
  <si>
    <t>781491021</t>
  </si>
  <si>
    <t>Montáž zrcadel plochy do 1 m2 lepených silikonovým tmelem na keramický obklad</t>
  </si>
  <si>
    <t>33174356</t>
  </si>
  <si>
    <t>Montáž zrcadel lepených silikonovým tmelem na keramický obklad, plochy do 1 m2</t>
  </si>
  <si>
    <t>https://podminky.urs.cz/item/CS_URS_2023_01/781491021</t>
  </si>
  <si>
    <t xml:space="preserve">3*(0,5*0,8)  "A5 </t>
  </si>
  <si>
    <t>283</t>
  </si>
  <si>
    <t>63465122.A5</t>
  </si>
  <si>
    <t>zrcadlo čiré tl 3mm max rozměr 500 x 800 mm - ozn. A5</t>
  </si>
  <si>
    <t>1522978201</t>
  </si>
  <si>
    <t xml:space="preserve">3    "A5 </t>
  </si>
  <si>
    <t>284</t>
  </si>
  <si>
    <t>998781102</t>
  </si>
  <si>
    <t>Přesun hmot tonážní pro obklady keramické v objektech v přes 6 do 12 m</t>
  </si>
  <si>
    <t>-299747409</t>
  </si>
  <si>
    <t>Přesun hmot pro obklady keramické stanovený z hmotnosti přesunovaného materiálu vodorovná dopravní vzdálenost do 50 m v objektech výšky přes 6 do 12 m</t>
  </si>
  <si>
    <t>https://podminky.urs.cz/item/CS_URS_2023_01/998781102</t>
  </si>
  <si>
    <t>783</t>
  </si>
  <si>
    <t>Dokončovací práce - nátěry</t>
  </si>
  <si>
    <t>285</t>
  </si>
  <si>
    <t>783101203</t>
  </si>
  <si>
    <t>Jemné obroušení podkladu truhlářských konstrukcí před provedením nátěru</t>
  </si>
  <si>
    <t>-143964128</t>
  </si>
  <si>
    <t>Příprava podkladu truhlářských konstrukcí před provedením nátěru broušení smirkovým papírem nebo plátnem jemné</t>
  </si>
  <si>
    <t>https://podminky.urs.cz/item/CS_URS_2023_01/783101203</t>
  </si>
  <si>
    <t>7*(2*(0,95*2,025))   "dveře D4</t>
  </si>
  <si>
    <t>2*(2*(0,85+2,025))  "dveře D5</t>
  </si>
  <si>
    <t>2*(2*(0,95+2,125))  "dveře D7</t>
  </si>
  <si>
    <t>286</t>
  </si>
  <si>
    <t>783114101</t>
  </si>
  <si>
    <t>Základní jednonásobný syntetický nátěr truhlářských konstrukcí</t>
  </si>
  <si>
    <t>1671474047</t>
  </si>
  <si>
    <t>Základní nátěr truhlářských konstrukcí jednonásobný syntetický</t>
  </si>
  <si>
    <t>https://podminky.urs.cz/item/CS_URS_2023_01/783114101</t>
  </si>
  <si>
    <t>287</t>
  </si>
  <si>
    <t>783117101</t>
  </si>
  <si>
    <t>Krycí jednonásobný syntetický nátěr truhlářských konstrukcí</t>
  </si>
  <si>
    <t>1569486734</t>
  </si>
  <si>
    <t>Krycí nátěr truhlářských konstrukcí jednonásobný syntetický
- barva antracitová (kovová)</t>
  </si>
  <si>
    <t>https://podminky.urs.cz/item/CS_URS_2023_01/783117101</t>
  </si>
  <si>
    <t>288</t>
  </si>
  <si>
    <t>783301311</t>
  </si>
  <si>
    <t>Odmaštění zámečnických konstrukcí vodou ředitelným odmašťovačem</t>
  </si>
  <si>
    <t>1903181114</t>
  </si>
  <si>
    <t>Příprava podkladu zámečnických konstrukcí před provedením nátěru odmaštění odmašťovačem vodou ředitelným</t>
  </si>
  <si>
    <t>https://podminky.urs.cz/item/CS_URS_2023_01/783301311</t>
  </si>
  <si>
    <t>(2*(1,95*2,705))   "dveře D1</t>
  </si>
  <si>
    <t>1*(2*(0,95*2,125))  "dveře D3</t>
  </si>
  <si>
    <t>(2*(1,15+2,025))*0,75  "dveře D8 - dlemetodiky ÚRS - celozasklených se odečítá 25 % této plochy</t>
  </si>
  <si>
    <t>(2*(1,125+2,025))  "dveře D9</t>
  </si>
  <si>
    <t>289</t>
  </si>
  <si>
    <t>783314101</t>
  </si>
  <si>
    <t>Základní jednonásobný syntetický nátěr zámečnických konstrukcí</t>
  </si>
  <si>
    <t>2045361787</t>
  </si>
  <si>
    <t>Základní nátěr zámečnických konstrukcí jednonásobný syntetický</t>
  </si>
  <si>
    <t>https://podminky.urs.cz/item/CS_URS_2023_01/783314101</t>
  </si>
  <si>
    <t>290</t>
  </si>
  <si>
    <t>783315101</t>
  </si>
  <si>
    <t>Mezinátěr jednonásobný syntetický standardní zámečnických konstrukcí</t>
  </si>
  <si>
    <t>-721912017</t>
  </si>
  <si>
    <t>Mezinátěr zámečnických konstrukcí jednonásobný syntetický standardní</t>
  </si>
  <si>
    <t>https://podminky.urs.cz/item/CS_URS_2023_01/783315101</t>
  </si>
  <si>
    <t>291</t>
  </si>
  <si>
    <t>783317101</t>
  </si>
  <si>
    <t>Krycí jednonásobný syntetický standardní nátěr zámečnických konstrukcí</t>
  </si>
  <si>
    <t>125488992</t>
  </si>
  <si>
    <t>Krycí nátěr (email) zámečnických konstrukcí jednonásobný syntetický standardní</t>
  </si>
  <si>
    <t>https://podminky.urs.cz/item/CS_URS_2023_01/783317101</t>
  </si>
  <si>
    <t>784</t>
  </si>
  <si>
    <t>Dokončovací práce - malby a tapety</t>
  </si>
  <si>
    <t>292</t>
  </si>
  <si>
    <t>784181101</t>
  </si>
  <si>
    <t>Základní akrylátová jednonásobná bezbarvá penetrace podkladu v místnostech v do 3,80 m</t>
  </si>
  <si>
    <t>1536158860</t>
  </si>
  <si>
    <t>Penetrace podkladu jednonásobná základní akrylátová bezbarvá v místnostech výšky do 3,80 m</t>
  </si>
  <si>
    <t>https://podminky.urs.cz/item/CS_URS_2023_01/784181101</t>
  </si>
  <si>
    <t>(2*7,85+7,1)*2,75-2*(1,9*2,6)          "106+107  foyer + občerstvení</t>
  </si>
  <si>
    <t xml:space="preserve">(2*(1,0+2,1))*0,65+(2*(1,0+2,1))*0,65       "108  WC </t>
  </si>
  <si>
    <t>((16,9+4*0,15)+7,1+16,9)*2,3+7,1*2,8/2   "201 galerie</t>
  </si>
  <si>
    <t>(2*6,7+11,15)*2,3  "202 výstavní sál</t>
  </si>
  <si>
    <t>4,6*2,3+4,6*3,8+3,9*2,3+2,3*1,6/2        "203 TM</t>
  </si>
  <si>
    <t xml:space="preserve">6,375*2,3+2*(7,45*2,3+7,45*1,65/2)    "206 dílna   </t>
  </si>
  <si>
    <t>(2*(2,15+1,8))*1,0       "208a WC imobil  nad  obkladem - SV 2,5m</t>
  </si>
  <si>
    <t>(2*(1,25+1,8))*1,0  "208b úklid-nad  obkladem - SV 2,5m</t>
  </si>
  <si>
    <t>(2*7,45+6,375)*2,3+2*(7,45*1,65/2)  "209 dílna</t>
  </si>
  <si>
    <t>-231,536  "odpočet místnosti v 3,8-5,0m</t>
  </si>
  <si>
    <t xml:space="preserve">Mezisoučet  odpočet obkladů </t>
  </si>
  <si>
    <t>94,06   "105  projekční sál</t>
  </si>
  <si>
    <t>5,18     "občerstvení</t>
  </si>
  <si>
    <t>4,17  "WC</t>
  </si>
  <si>
    <t>Mezisoučet stropy 1.NP</t>
  </si>
  <si>
    <t>8,49  "204   WC Ž</t>
  </si>
  <si>
    <t>5,99  "WC M</t>
  </si>
  <si>
    <t>3,87    "208a WC imobil</t>
  </si>
  <si>
    <t>2,25    "208b úklid</t>
  </si>
  <si>
    <t>1,9*19,6  "210  cchodba</t>
  </si>
  <si>
    <t>Mezisoučet  podhledy 2.NP</t>
  </si>
  <si>
    <t>293</t>
  </si>
  <si>
    <t>784181103</t>
  </si>
  <si>
    <t>Základní akrylátová jednonásobná bezbarvá penetrace podkladu v místnostech v přes 3,80 do 5,00 m</t>
  </si>
  <si>
    <t>1603246521</t>
  </si>
  <si>
    <t>Penetrace podkladu jednonásobná základní akrylátová bezbarvá v místnostech výšky přes 3,80 do 5,00 m</t>
  </si>
  <si>
    <t>https://podminky.urs.cz/item/CS_URS_2023_01/784181103</t>
  </si>
  <si>
    <t>7,1*2,8/2   "201 galerie</t>
  </si>
  <si>
    <t>6,7*2,3+6,5*3,5/2   "202 výstavní sál</t>
  </si>
  <si>
    <t>2*(3,9*2,3+3,9*1,6/2)        "203 TM</t>
  </si>
  <si>
    <t xml:space="preserve">2*(7,45*2,3+7,45*1,65/2)    "206 dílna   </t>
  </si>
  <si>
    <t>(2*3,7)*2,3+2*(3,7*1,65/2)    "207 sklad</t>
  </si>
  <si>
    <t>(2*7,45)*2,3+2*(7,45*1,65/2)  "209 dílna</t>
  </si>
  <si>
    <t>(2*1,55+19,6)*2,3+2*((1,55*1,4)/2)  "210 chodba</t>
  </si>
  <si>
    <t>2*(16,9*4,35)   "201  výstavní sál</t>
  </si>
  <si>
    <t>3,14*3,515*4,35/2+(2*6,73)*4,35  "podhled SDK  202 výstavní sál</t>
  </si>
  <si>
    <t>4,6*4,45  "203 TM</t>
  </si>
  <si>
    <t>6,375*5,55+6,375*3,5  "206 dílna</t>
  </si>
  <si>
    <t>11,8*4,45    "207 sklad</t>
  </si>
  <si>
    <t>6,375*5,55+6,375*3,5  "209 dílna</t>
  </si>
  <si>
    <t>294</t>
  </si>
  <si>
    <t>784181107</t>
  </si>
  <si>
    <t>Základní akrylátová jednonásobná bezbarvá penetrace podkladu na schodišti podlaží v do 3,80 m</t>
  </si>
  <si>
    <t>596178972</t>
  </si>
  <si>
    <t>Penetrace podkladu jednonásobná základní akrylátová bezbarvá na schodišti o výšce podlaží do 3,80 m</t>
  </si>
  <si>
    <t>https://podminky.urs.cz/item/CS_URS_2023_01/784181107</t>
  </si>
  <si>
    <t>(2*9,55+1,25)*5,2+9,1*3,5/2+9,1*2,3+9,1*3,5/2  "přistavěné schodiště osa 1/A-E</t>
  </si>
  <si>
    <t>295</t>
  </si>
  <si>
    <t>784211111</t>
  </si>
  <si>
    <t>Dvojnásobné bílé malby ze směsí za mokra velmi dobře oděruvzdorných v místnostech v do 3,80 m</t>
  </si>
  <si>
    <t>2033981160</t>
  </si>
  <si>
    <t>Malby z malířských směsí oděruvzdorných za mokra dvojnásobné, bílé za mokra oděruvzdorné velmi dobře v místnostech výšky do 3,80 m</t>
  </si>
  <si>
    <t>https://podminky.urs.cz/item/CS_URS_2023_01/784211111</t>
  </si>
  <si>
    <t>(2*7,85+7,1)*2,75-2*(1,9*2,6)         "106+107  foyer + občerstvení</t>
  </si>
  <si>
    <t xml:space="preserve">(2*(1,0+2,1))*0,65+(2*(1,0+2,1))*0,65        "108  WC </t>
  </si>
  <si>
    <t>Mezisoučet odpočet obkladů</t>
  </si>
  <si>
    <t>296</t>
  </si>
  <si>
    <t>784211113</t>
  </si>
  <si>
    <t>Dvojnásobné bílé malby ze směsí za mokra velmi dobře oděruvzdorných v místnostech v přes 3,80 do 5,00 m</t>
  </si>
  <si>
    <t>1526773521</t>
  </si>
  <si>
    <t>Malby z malířských směsí oděruvzdorných za mokra dvojnásobné, bílé za mokra oděruvzdorné velmi dobře v místnostech výšky přes 3,80 do 5,00 m</t>
  </si>
  <si>
    <t>https://podminky.urs.cz/item/CS_URS_2023_01/784211113</t>
  </si>
  <si>
    <t>786</t>
  </si>
  <si>
    <t>Dokončovací práce - čalounické úpravy</t>
  </si>
  <si>
    <t>297</t>
  </si>
  <si>
    <t>786611200</t>
  </si>
  <si>
    <t>Montáž zastiňujících rolet s háčky do střešních oken</t>
  </si>
  <si>
    <t>792187524</t>
  </si>
  <si>
    <t>Montáž zastiňujících rolet s háčky, ovládaných manuálně do oken střešních</t>
  </si>
  <si>
    <t>https://podminky.urs.cz/item/CS_URS_2022_01/786611200</t>
  </si>
  <si>
    <t>16*(0,78*1,4)   "osy 1-5/A-D</t>
  </si>
  <si>
    <t>298</t>
  </si>
  <si>
    <t>61124043</t>
  </si>
  <si>
    <t>roleta vnitřní střešních oken rozměru do 78x140cm</t>
  </si>
  <si>
    <t>-876525510</t>
  </si>
  <si>
    <t>299</t>
  </si>
  <si>
    <t>786614001</t>
  </si>
  <si>
    <t>Montáž venkovní rolety ovládané motorem plochy do 4 m2</t>
  </si>
  <si>
    <t>-1375536511</t>
  </si>
  <si>
    <t>Montáž venkovních rolet upevněných na rám okenního nebo dveřního otvoru nebo na ostění, ovládaných motorem, včetně horního boxu a vodících profilů, plochy do 4 m2</t>
  </si>
  <si>
    <t>https://podminky.urs.cz/item/CS_URS_2022_01/786614001</t>
  </si>
  <si>
    <t>16  "střešní okna osy 6-12/A-D</t>
  </si>
  <si>
    <t>300</t>
  </si>
  <si>
    <t>61140703</t>
  </si>
  <si>
    <t>roleta venkovní střešních oken rozměru do 78x140cm</t>
  </si>
  <si>
    <t>-394735826</t>
  </si>
  <si>
    <t>787</t>
  </si>
  <si>
    <t>Dokončovací práce - zasklívání</t>
  </si>
  <si>
    <t>301</t>
  </si>
  <si>
    <t>7871132270.A11</t>
  </si>
  <si>
    <t>Celoskleněná bezrámová  interiérová dělící stěna s jednokřídlovými skleněnými  dveřmi, celkový rozměr 6 375 x 3 470 mm, kompletní konstrukce  - ozn. A11</t>
  </si>
  <si>
    <t>-204740045</t>
  </si>
  <si>
    <t>Celoskleněná bezrámová interiérová dělící stěna s jednokřídlovými skleněnými dveřmi, celkový rozměr 6 375 x 3 470 mm, kompletní konstrukce - ozn. A11</t>
  </si>
  <si>
    <t>2*(6,375*3,47 )  "A11</t>
  </si>
  <si>
    <t>302</t>
  </si>
  <si>
    <t>7871132280.A12</t>
  </si>
  <si>
    <t>Celoskleněná bezrámová  interiérová dělící stěna s jednokřídlovými skleněnými  dveřmii, celkový rozměr 7 100 x 2 300 - 4 800 mm, kompletní konstrukce - ozn. A12</t>
  </si>
  <si>
    <t>287633257</t>
  </si>
  <si>
    <t>Celoskleněná bezrámová interiérová dělící stěna s jednokřídlovými skleněnými dveřmii, celkový rozměr 7 100 x 2 300 - 4 800 mm, kompletní konstrukce - ozn. A12</t>
  </si>
  <si>
    <t>7,1*2,3+7,1*2,5/2   "A12</t>
  </si>
  <si>
    <t>D 900</t>
  </si>
  <si>
    <t>Výtahy</t>
  </si>
  <si>
    <t>303</t>
  </si>
  <si>
    <t>9001035</t>
  </si>
  <si>
    <t>Dopravní výtah prosklený, nosnost 630kg/8osob, dopravní zdivh 5 500 mm</t>
  </si>
  <si>
    <t>1396918613</t>
  </si>
  <si>
    <t>1  "osa 9-10/B-C</t>
  </si>
  <si>
    <t>VZT - Vzduchotechnika</t>
  </si>
  <si>
    <t>D1 - Zařízení č. 01 - Výstavní sály- materiál</t>
  </si>
  <si>
    <t>D1.1 - Zařízení č. 01 - Výstavní sály - montáž</t>
  </si>
  <si>
    <t>D2 - Zařízení č. 02 - Sociální zařízení 2.NP - materiál</t>
  </si>
  <si>
    <t>D2.1 - Zařízení č. 02 - Sociální zařízení 2.NP  - montáž</t>
  </si>
  <si>
    <t>D3 - Zařízení č. 03 - Sociální zařízení 1.NP - materiál</t>
  </si>
  <si>
    <t>D3.1 - Zařízení č. 03 - Sociální zařízení 1.NP  - montáž</t>
  </si>
  <si>
    <t>D4 - Zařízení č. 04 - Dílny 2NP- materiál</t>
  </si>
  <si>
    <t>D4.1 - Zařízení č. 04 - Dílny 2NP  - montáž</t>
  </si>
  <si>
    <t>D5 - Zařízení č. 05 - Ostatní</t>
  </si>
  <si>
    <t>VRN - Vedlejší rozpočtové náklady</t>
  </si>
  <si>
    <t>D1</t>
  </si>
  <si>
    <t>Zařízení č. 01 - Výstavní sály- materiál</t>
  </si>
  <si>
    <t>01.01</t>
  </si>
  <si>
    <t>kompaktní jednotka 4700/4700 m3/h s možností ovládání prostřednictvím nadřazeného systému BMS</t>
  </si>
  <si>
    <t>Pol55</t>
  </si>
  <si>
    <t>montážní materiál</t>
  </si>
  <si>
    <t>Pol56</t>
  </si>
  <si>
    <t>rýhovaná pryž 100x100 tl.10mm</t>
  </si>
  <si>
    <t>01.02</t>
  </si>
  <si>
    <t>Venkovní kondenzační jednotka, tepelné čerpadlo, R410A, Qch=22,4kW, Qo=24,5kW, Pi=8,3kW, I=32A jištění, regulace</t>
  </si>
  <si>
    <t>Pol57</t>
  </si>
  <si>
    <t>konzola pod vnější jednotku</t>
  </si>
  <si>
    <t>Pol58</t>
  </si>
  <si>
    <t>Pol59</t>
  </si>
  <si>
    <t>připojovací sada</t>
  </si>
  <si>
    <t>01.03</t>
  </si>
  <si>
    <t>Výparník (chladič/ohřívač) do čtyřhtanného potrubí 800x500, Qch=22kW, Qo=16kW, nerezová vanička na kondenzát, vč. eliminátoru klapek</t>
  </si>
  <si>
    <t>01.04</t>
  </si>
  <si>
    <t>kulisa tlumiče hluku GKK 100*495*950</t>
  </si>
  <si>
    <t>Pol60</t>
  </si>
  <si>
    <t>plášť tlumiče hluku</t>
  </si>
  <si>
    <t>01.05</t>
  </si>
  <si>
    <t>Dýzy s dalekým dosahem, DUK V-R-200, Vp=175-285m3/h, RAL dle arch.</t>
  </si>
  <si>
    <t>01.06</t>
  </si>
  <si>
    <t>Protidešťová žaluzie 800x630, vč. Síta, RAL dle arch</t>
  </si>
  <si>
    <t>01.07</t>
  </si>
  <si>
    <t>Krycí mřížka 630x400, např. Tahokov</t>
  </si>
  <si>
    <t>01.08</t>
  </si>
  <si>
    <t>Trasa měděného propojovacího potrubí a armatur vč. náplně, izolace, montážního a spojovacího materiálu = 30bm</t>
  </si>
  <si>
    <t>01.20</t>
  </si>
  <si>
    <t>Čtyřhranné potrubí z pozink. plechu sk.I / 60% tvarovek</t>
  </si>
  <si>
    <t>01.25</t>
  </si>
  <si>
    <t>Potrubí spiro Pz 560/ 30  % tvarovek RAL dle arch</t>
  </si>
  <si>
    <t>bm</t>
  </si>
  <si>
    <t>Pol82</t>
  </si>
  <si>
    <t>Potrubí spiro Pz 250/ 40  % tvarovek RAL dle arch</t>
  </si>
  <si>
    <t>Pol62</t>
  </si>
  <si>
    <t>nátěry spiro potrubí</t>
  </si>
  <si>
    <t>01.30</t>
  </si>
  <si>
    <t>Tepelně hluková izolace 40mm s Al polepem na trny</t>
  </si>
  <si>
    <t>D1.1</t>
  </si>
  <si>
    <t>Zařízení č. 01 - Výstavní sály - montáž</t>
  </si>
  <si>
    <t>-1600584453</t>
  </si>
  <si>
    <t>-88218509</t>
  </si>
  <si>
    <t>1465368836</t>
  </si>
  <si>
    <t>1282658908</t>
  </si>
  <si>
    <t>-880046101</t>
  </si>
  <si>
    <t>1207039529</t>
  </si>
  <si>
    <t>2049697472</t>
  </si>
  <si>
    <t>-914369280</t>
  </si>
  <si>
    <t>-607823016</t>
  </si>
  <si>
    <t>-508487984</t>
  </si>
  <si>
    <t>Potrubí spiro Pz 560/ 30 % tvarovek RAL dle arch</t>
  </si>
  <si>
    <t>Pol89</t>
  </si>
  <si>
    <t>-30934907</t>
  </si>
  <si>
    <t>Pol90</t>
  </si>
  <si>
    <t>-1690436158</t>
  </si>
  <si>
    <t>Pol91</t>
  </si>
  <si>
    <t>127177746</t>
  </si>
  <si>
    <t>Potrubí spiro Pz 250/ 40 % tvarovek RAL dle arch</t>
  </si>
  <si>
    <t>D2</t>
  </si>
  <si>
    <t>Zařízení č. 02 - Sociální zařízení 2.NP - materiál</t>
  </si>
  <si>
    <t>02.01</t>
  </si>
  <si>
    <t>Diagonální potrubní ventilátor Vo=260m3/h, dp=180Pa (např. TD500/150), vybaven časovým doběhem, vč. pružných manžet a zpětné klapky RSK 150</t>
  </si>
  <si>
    <t>02.02</t>
  </si>
  <si>
    <t>Odvodní talířový ventil Ø125, vč. rámečku</t>
  </si>
  <si>
    <t>02.03</t>
  </si>
  <si>
    <t>Hlukově izolovaná ohebná hadice Ø125</t>
  </si>
  <si>
    <t>02.04</t>
  </si>
  <si>
    <t>Hlukově izolovaná ohebná hadice Ø150</t>
  </si>
  <si>
    <t>02.05</t>
  </si>
  <si>
    <t>Výfuková hlavice  Ø150, RAL dle arch</t>
  </si>
  <si>
    <t>02.06</t>
  </si>
  <si>
    <t>Podstropní axiální ventilátor Vo=50m3/h, (např. SILENT100 CRZ), vybaven časovým doběhem a zpětné klapkou</t>
  </si>
  <si>
    <t>02.07</t>
  </si>
  <si>
    <t>Výfuková hlavice  Ø100, RAL dle arch</t>
  </si>
  <si>
    <t>02.10</t>
  </si>
  <si>
    <t>Potrubí spiro Pz 150/ 75  % tvarovek</t>
  </si>
  <si>
    <t>02.20</t>
  </si>
  <si>
    <t>izolace tepelně akustická tl.6cm do oplechování Pz plechem</t>
  </si>
  <si>
    <t>D2.1</t>
  </si>
  <si>
    <t>Zařízení č. 02 - Sociální zařízení 2.NP  - montáž</t>
  </si>
  <si>
    <t>1512827958</t>
  </si>
  <si>
    <t>853838882</t>
  </si>
  <si>
    <t>-654374356</t>
  </si>
  <si>
    <t>-1132969206</t>
  </si>
  <si>
    <t>-744446396</t>
  </si>
  <si>
    <t>Výfuková hlavice Ø150, RAL dle arch</t>
  </si>
  <si>
    <t>-1508434520</t>
  </si>
  <si>
    <t>-1030829083</t>
  </si>
  <si>
    <t>Výfuková hlavice Ø100, RAL dle arch</t>
  </si>
  <si>
    <t>-1405999409</t>
  </si>
  <si>
    <t>Potrubí spiro Pz 150/ 75 % tvarovek</t>
  </si>
  <si>
    <t>D3</t>
  </si>
  <si>
    <t>Zařízení č. 03 - Sociální zařízení 1.NP - materiál</t>
  </si>
  <si>
    <t>03.01</t>
  </si>
  <si>
    <t>Nástěnný axiální ventilátor Vo=80m3/h, dp=350Pa (např. SILENT200 CRZ), vybaven časovým doběhem a zpětné klapkou</t>
  </si>
  <si>
    <t>03.02</t>
  </si>
  <si>
    <t>Protidešťová žaluzie 160x160, RAL dle arch</t>
  </si>
  <si>
    <t>03.10</t>
  </si>
  <si>
    <t>Potrubí spiro Pz 150/ 0  % tvarovek</t>
  </si>
  <si>
    <t>D3.1</t>
  </si>
  <si>
    <t>Zařízení č. 03 - Sociální zařízení 1.NP  - montáž</t>
  </si>
  <si>
    <t>780254698</t>
  </si>
  <si>
    <t>162080828</t>
  </si>
  <si>
    <t>1578531716</t>
  </si>
  <si>
    <t>Potrubí spiro Pz 150/ 0 % tvarovek</t>
  </si>
  <si>
    <t>D4</t>
  </si>
  <si>
    <t>Zařízení č. 04 - Dílny 2NP- materiál</t>
  </si>
  <si>
    <t>04.01</t>
  </si>
  <si>
    <t>Venkovní kondenzační jednotka, tepelné čerpadlo MULTISPLIT, R32,  Qch=6,2kW, Qo=7,0kW, Pi=2,5kW, I=20A jištění</t>
  </si>
  <si>
    <t>Pol63</t>
  </si>
  <si>
    <t>04.02</t>
  </si>
  <si>
    <t>Vnitřní nástěnná klimatizační jednotka Qch=2,5kW, Oo=3,2kW</t>
  </si>
  <si>
    <t>04.03</t>
  </si>
  <si>
    <t>Trasa měděného propojovacího potrubí a armatur vč. náplně, izolace, montážního a spojovacího materiálu = 40bm</t>
  </si>
  <si>
    <t>04.04</t>
  </si>
  <si>
    <t>regulace</t>
  </si>
  <si>
    <t>D4.1</t>
  </si>
  <si>
    <t>Zařízení č. 04 - Dílny 2NP  - montáž</t>
  </si>
  <si>
    <t>2052239513</t>
  </si>
  <si>
    <t>Venkovní kondenzační jednotka, tepelné čerpadlo MULTISPLIT, R32, Qch=6,2kW, Qo=7,0kW, Pi=2,5kW, I=20A jištění</t>
  </si>
  <si>
    <t>1578602527</t>
  </si>
  <si>
    <t>-581232014</t>
  </si>
  <si>
    <t>D5</t>
  </si>
  <si>
    <t>Zařízení č. 05 - Ostatní</t>
  </si>
  <si>
    <t>Pol64</t>
  </si>
  <si>
    <t>závěsový systém</t>
  </si>
  <si>
    <t>Pol65</t>
  </si>
  <si>
    <t>spojovací materiál</t>
  </si>
  <si>
    <t>Pol66</t>
  </si>
  <si>
    <t>těsnící materiál</t>
  </si>
  <si>
    <t>Pol83</t>
  </si>
  <si>
    <t>ocel profilová</t>
  </si>
  <si>
    <t>Pol68</t>
  </si>
  <si>
    <t>otvory do potrubí</t>
  </si>
  <si>
    <t>-2112592914</t>
  </si>
  <si>
    <t>Pol69</t>
  </si>
  <si>
    <t>tmel</t>
  </si>
  <si>
    <t>bal.</t>
  </si>
  <si>
    <t>Pol70</t>
  </si>
  <si>
    <t>samolepící páska</t>
  </si>
  <si>
    <t>Pol71</t>
  </si>
  <si>
    <t>závěs s objímkou</t>
  </si>
  <si>
    <t>Pol72</t>
  </si>
  <si>
    <t>spojka vnitřní SV</t>
  </si>
  <si>
    <t>Pol73</t>
  </si>
  <si>
    <t>Páska QIP</t>
  </si>
  <si>
    <t>VRN</t>
  </si>
  <si>
    <t>Vedlejší rozpočtové náklady</t>
  </si>
  <si>
    <t>VRN1</t>
  </si>
  <si>
    <t>mimostaveništní doprava</t>
  </si>
  <si>
    <t>1024</t>
  </si>
  <si>
    <t>1046639878</t>
  </si>
  <si>
    <t>VRN2</t>
  </si>
  <si>
    <t>přesun hmot</t>
  </si>
  <si>
    <t>-1986044600</t>
  </si>
  <si>
    <t>VRN3</t>
  </si>
  <si>
    <t>komplexní zkoušky</t>
  </si>
  <si>
    <t>-2072732654</t>
  </si>
  <si>
    <t>seřízení, zaregulování, uvedení do provozu</t>
  </si>
  <si>
    <t>VRN4</t>
  </si>
  <si>
    <t>dokumentace skutečného provedení</t>
  </si>
  <si>
    <t>427129583</t>
  </si>
  <si>
    <t>VRN5</t>
  </si>
  <si>
    <t>zařízení staveniště</t>
  </si>
  <si>
    <t>-1448083740</t>
  </si>
  <si>
    <t>ZTI - Zdravotechnika</t>
  </si>
  <si>
    <t>D1 - Práce a dodávky HSV</t>
  </si>
  <si>
    <t xml:space="preserve">    8 - Trubní vedení</t>
  </si>
  <si>
    <t xml:space="preserve">    99 - Přesun hmot HSV</t>
  </si>
  <si>
    <t>D2 - Práce a dodávky PSV</t>
  </si>
  <si>
    <t xml:space="preserve">    A01 - Vnitřní kanalizace</t>
  </si>
  <si>
    <t xml:space="preserve">    A02 - Vnitřní vodovod</t>
  </si>
  <si>
    <t xml:space="preserve">    A05 - Zažizovací předměty</t>
  </si>
  <si>
    <t>132254203</t>
  </si>
  <si>
    <t>Hloubení zapažených rýh š do 2000 mm v hornině třídy těžitelnosti I, skupiny 3 objem do 100 m3</t>
  </si>
  <si>
    <t>https://podminky.urs.cz/item/CS_URS_2023_01/132254203</t>
  </si>
  <si>
    <t>Vodorovné přemístění do 10000 m výkopku/sypaniny z horniny třídy těžitelnosti I, skupiny 1 až 3</t>
  </si>
  <si>
    <t>167151101</t>
  </si>
  <si>
    <t>Nakládání výkopku z hornin třídy těžitelnosti I, skupiny 1 až 3 do 100 m3</t>
  </si>
  <si>
    <t>https://podminky.urs.cz/item/CS_URS_2023_01/167151101</t>
  </si>
  <si>
    <t>171251201</t>
  </si>
  <si>
    <t>Uložení sypaniny na skládky</t>
  </si>
  <si>
    <t>https://podminky.urs.cz/item/CS_URS_2023_01/171251201</t>
  </si>
  <si>
    <t>175151101</t>
  </si>
  <si>
    <t>Obsypání potrubí strojně sypaninou bez prohození, uloženou do 3 m</t>
  </si>
  <si>
    <t>https://podminky.urs.cz/item/CS_URS_2023_01/175151101</t>
  </si>
  <si>
    <t>451573111</t>
  </si>
  <si>
    <t>Lože pod potrubí otevřený výkop ze štěrkopísku</t>
  </si>
  <si>
    <t>https://podminky.urs.cz/item/CS_URS_2023_01/451573111</t>
  </si>
  <si>
    <t>Trubní vedení</t>
  </si>
  <si>
    <t>894812112</t>
  </si>
  <si>
    <t>Revizní a čistící šachta z PP šachtové dno DN 315/150 pravý nebo levý přítok</t>
  </si>
  <si>
    <t>https://podminky.urs.cz/item/CS_URS_2023_01/894812112</t>
  </si>
  <si>
    <t>894812131</t>
  </si>
  <si>
    <t>Revizní a čistící šachta z PP DN 315 šachtová roura korugovaná bez hrdla světlé hloubky 1250 mm</t>
  </si>
  <si>
    <t>https://podminky.urs.cz/item/CS_URS_2023_01/894812131</t>
  </si>
  <si>
    <t>894812141</t>
  </si>
  <si>
    <t>Revizní a čistící šachta z PP DN 315 šachtová roura teleskopická světlé hloubky 375 mm</t>
  </si>
  <si>
    <t>https://podminky.urs.cz/item/CS_URS_2023_01/894812141</t>
  </si>
  <si>
    <t>894812149</t>
  </si>
  <si>
    <t>Příplatek k rourám revizní a čistící šachty z PP DN 315 za uříznutí šachtové roury</t>
  </si>
  <si>
    <t>https://podminky.urs.cz/item/CS_URS_2023_01/894812149</t>
  </si>
  <si>
    <t>894812151</t>
  </si>
  <si>
    <t>Revizní a čistící šachta z PP DN 315 poklop betonový s betonovým konusem pro třídu zatížení B125</t>
  </si>
  <si>
    <t>https://podminky.urs.cz/item/CS_URS_2023_01/894812151</t>
  </si>
  <si>
    <t>Přesun hmot HSV</t>
  </si>
  <si>
    <t>998276101</t>
  </si>
  <si>
    <t>Přesun hmot pro trubní vedení z trub z plastických hmot otevřený výkop</t>
  </si>
  <si>
    <t>https://podminky.urs.cz/item/CS_URS_2023_01/998276101</t>
  </si>
  <si>
    <t>A01</t>
  </si>
  <si>
    <t>Vnitřní kanalizace</t>
  </si>
  <si>
    <t>721171917</t>
  </si>
  <si>
    <t>Potrubí z PP propojení potrubí DN 160</t>
  </si>
  <si>
    <t>https://podminky.urs.cz/item/CS_URS_2023_01/721171917</t>
  </si>
  <si>
    <t>721171907</t>
  </si>
  <si>
    <t>Potrubí z PP vsazení odbočky do hrdla DN 160</t>
  </si>
  <si>
    <t>https://podminky.urs.cz/item/CS_URS_2023_01/721171907</t>
  </si>
  <si>
    <t>721173402</t>
  </si>
  <si>
    <t>Potrubí kanalizační z PVC SN 4 svodné DN 125</t>
  </si>
  <si>
    <t>https://podminky.urs.cz/item/CS_URS_2023_01/721173402</t>
  </si>
  <si>
    <t>721173403</t>
  </si>
  <si>
    <t>Potrubí kanalizační z PVC SN 4 svodné DN 160</t>
  </si>
  <si>
    <t>https://podminky.urs.cz/item/CS_URS_2023_01/721173403</t>
  </si>
  <si>
    <t>721174005</t>
  </si>
  <si>
    <t>Potrubí kanalizační z PP svodné DN 110</t>
  </si>
  <si>
    <t>https://podminky.urs.cz/item/CS_URS_2023_01/721174005</t>
  </si>
  <si>
    <t>721174024</t>
  </si>
  <si>
    <t>Potrubí kanalizační z PP odpadní DN 75</t>
  </si>
  <si>
    <t>https://podminky.urs.cz/item/CS_URS_2023_01/721174024</t>
  </si>
  <si>
    <t>721174025</t>
  </si>
  <si>
    <t>Potrubí kanalizační z PP odpadní DN 110</t>
  </si>
  <si>
    <t>https://podminky.urs.cz/item/CS_URS_2023_01/721174025</t>
  </si>
  <si>
    <t>721174042</t>
  </si>
  <si>
    <t>Potrubí kanalizační z PP připojovací DN 40</t>
  </si>
  <si>
    <t>https://podminky.urs.cz/item/CS_URS_2023_01/721174042</t>
  </si>
  <si>
    <t>721174043</t>
  </si>
  <si>
    <t>Potrubí kanalizační z PP připojovací DN 50</t>
  </si>
  <si>
    <t>https://podminky.urs.cz/item/CS_URS_2023_01/721174043</t>
  </si>
  <si>
    <t>721174045</t>
  </si>
  <si>
    <t>Potrubí kanalizační z PP připojovací DN 110</t>
  </si>
  <si>
    <t>https://podminky.urs.cz/item/CS_URS_2023_01/721174045</t>
  </si>
  <si>
    <t>721194104</t>
  </si>
  <si>
    <t>Vyvedení a upevnění odpadních výpustek DN 40</t>
  </si>
  <si>
    <t>https://podminky.urs.cz/item/CS_URS_2023_01/721194104</t>
  </si>
  <si>
    <t>721194105</t>
  </si>
  <si>
    <t>Vyvedení a upevnění odpadních výpustek DN 50</t>
  </si>
  <si>
    <t>https://podminky.urs.cz/item/CS_URS_2023_01/721194105</t>
  </si>
  <si>
    <t>721194109</t>
  </si>
  <si>
    <t>Vyvedení a upevnění odpadních výpustek DN 100</t>
  </si>
  <si>
    <t>https://podminky.urs.cz/item/CS_URS_2023_01/721194109</t>
  </si>
  <si>
    <t>721242115</t>
  </si>
  <si>
    <t>Lapač střešních splavenin z PP s kulovým kloubem na odtoku DN 110</t>
  </si>
  <si>
    <t>https://podminky.urs.cz/item/CS_URS_2023_01/721242115</t>
  </si>
  <si>
    <t>pc</t>
  </si>
  <si>
    <t>Vodní ZU pro odvod kondenzátu DN40 s připojením DN32 popř. d 12-18 mm, s přídavnou mechanickou uzávěrkou a čistící vložkou, s otáčivým ramenem odtoku</t>
  </si>
  <si>
    <t>pc.1</t>
  </si>
  <si>
    <t>Podomítkový sifon ke klimatizačním jednotkám DN32 - 100x100mm</t>
  </si>
  <si>
    <t>721273153</t>
  </si>
  <si>
    <t>Odvětrání potrubí nad střechu</t>
  </si>
  <si>
    <t>https://podminky.urs.cz/item/CS_URS_2023_01/721273153</t>
  </si>
  <si>
    <t>721274123</t>
  </si>
  <si>
    <t>Přivzdušňovací ventil vnitřní odpadních potrubí DN 100</t>
  </si>
  <si>
    <t>https://podminky.urs.cz/item/CS_URS_2023_01/721274123</t>
  </si>
  <si>
    <t>721290111</t>
  </si>
  <si>
    <t>Zkouška těsnosti potrubí kanalizace vodou do DN 125</t>
  </si>
  <si>
    <t>https://podminky.urs.cz/item/CS_URS_2023_01/721290111</t>
  </si>
  <si>
    <t>721290112</t>
  </si>
  <si>
    <t>Zkouška těsnosti potrubí kanalizace vodou do DN 200</t>
  </si>
  <si>
    <t>https://podminky.urs.cz/item/CS_URS_2023_01/721290112</t>
  </si>
  <si>
    <t>pc.2</t>
  </si>
  <si>
    <t>Potrubí pro odvod kondenzátu d32</t>
  </si>
  <si>
    <t>721171808</t>
  </si>
  <si>
    <t>Demontáž potrubí z PVC do D 114</t>
  </si>
  <si>
    <t>https://podminky.urs.cz/item/CS_URS_2023_01/721171808</t>
  </si>
  <si>
    <t>721220801</t>
  </si>
  <si>
    <t>Demontáž uzávěrek zápachových DN 70</t>
  </si>
  <si>
    <t>https://podminky.urs.cz/item/CS_URS_2023_01/721220801</t>
  </si>
  <si>
    <t>998721201</t>
  </si>
  <si>
    <t>Přesun hmot procentní pro vnitřní kanalizace v objektech v do 6 m</t>
  </si>
  <si>
    <t>%</t>
  </si>
  <si>
    <t>https://podminky.urs.cz/item/CS_URS_2023_01/998721201</t>
  </si>
  <si>
    <t>A02</t>
  </si>
  <si>
    <t>Vnitřní vodovod</t>
  </si>
  <si>
    <t>722131934</t>
  </si>
  <si>
    <t>Potrubí pozinkované závitové propojení potrubí DN 32</t>
  </si>
  <si>
    <t>https://podminky.urs.cz/item/CS_URS_2023_01/722131934</t>
  </si>
  <si>
    <t>722130234</t>
  </si>
  <si>
    <t>Potrubí vodovodní ocelové závitové pozinkované svařované běžné DN 32</t>
  </si>
  <si>
    <t>https://podminky.urs.cz/item/CS_URS_2023_01/722130234</t>
  </si>
  <si>
    <t>722174022</t>
  </si>
  <si>
    <t>Potrubí vodovodní plastové PPR svar polyfuze PN 20 D 20 x 2,3mm</t>
  </si>
  <si>
    <t>https://podminky.urs.cz/item/CS_URS_2023_01/722174022</t>
  </si>
  <si>
    <t>722174023</t>
  </si>
  <si>
    <t>Potrubí vodovodní plastové PPR svar polyfuze PN 20 D 25 x 2,8mm</t>
  </si>
  <si>
    <t>https://podminky.urs.cz/item/CS_URS_2023_01/722174023</t>
  </si>
  <si>
    <t>722174024</t>
  </si>
  <si>
    <t>Potrubí vodovodní plastové PPR svar polyfuze PN 20 D 32x3,6 mm</t>
  </si>
  <si>
    <t>https://podminky.urs.cz/item/CS_URS_2023_01/722174024</t>
  </si>
  <si>
    <t>722181241</t>
  </si>
  <si>
    <t>Ochrana vodovodního potrubí přilepenými termoizolačními trubicemi z PE tl do 20 mm DN do 22 mm</t>
  </si>
  <si>
    <t>https://podminky.urs.cz/item/CS_URS_2023_01/722181241</t>
  </si>
  <si>
    <t>722181242</t>
  </si>
  <si>
    <t>Ochrana vodovodního potrubí přilepenými termoizolačními trubicemi z PE tl do 20 mm DN do 45 mm</t>
  </si>
  <si>
    <t>https://podminky.urs.cz/item/CS_URS_2023_01/722181242</t>
  </si>
  <si>
    <t>722190401</t>
  </si>
  <si>
    <t>Vyvedení a upevnění výpustku do DN 25</t>
  </si>
  <si>
    <t>https://podminky.urs.cz/item/CS_URS_2023_01/722190401</t>
  </si>
  <si>
    <t>722220121</t>
  </si>
  <si>
    <t>Nástěnka pro baterii G 1/2 s jedním závitem</t>
  </si>
  <si>
    <t>pár</t>
  </si>
  <si>
    <t>https://podminky.urs.cz/item/CS_URS_2023_01/722220121</t>
  </si>
  <si>
    <t>722232045</t>
  </si>
  <si>
    <t>Kohout kulový přímý G 1" PN 42 do 185°C vnitřní závit</t>
  </si>
  <si>
    <t>https://podminky.urs.cz/item/CS_URS_2023_01/722232045</t>
  </si>
  <si>
    <t>722232062</t>
  </si>
  <si>
    <t>Kohout kulový přímý G 3/4 PN 42 do 185°C vnitřní závit s vypouštěním</t>
  </si>
  <si>
    <t>https://podminky.urs.cz/item/CS_URS_2023_01/722232062</t>
  </si>
  <si>
    <t>722232063</t>
  </si>
  <si>
    <t>Kohout kulový přímý G 1 PN 42 do 185°C vnitřní závit s vypouštěním</t>
  </si>
  <si>
    <t>https://podminky.urs.cz/item/CS_URS_2023_01/722232063</t>
  </si>
  <si>
    <t>722232503</t>
  </si>
  <si>
    <t>Potrubní oddělovač G 1" PN 10 do 65°C vnější závit</t>
  </si>
  <si>
    <t>https://podminky.urs.cz/item/CS_URS_2023_01/722232503</t>
  </si>
  <si>
    <t>722250132</t>
  </si>
  <si>
    <t>Hydrantový systém s tvarově stálou hadicí D 25 x 20 m celoplechový</t>
  </si>
  <si>
    <t>https://podminky.urs.cz/item/CS_URS_2023_01/722250132</t>
  </si>
  <si>
    <t>722170804</t>
  </si>
  <si>
    <t>Demontáž rozvodů vody z plastů do D 50</t>
  </si>
  <si>
    <t>https://podminky.urs.cz/item/CS_URS_2023_01/722170804</t>
  </si>
  <si>
    <t>722290226</t>
  </si>
  <si>
    <t>Zkouška těsnosti vodovodního potrubí závitového do DN 50</t>
  </si>
  <si>
    <t>https://podminky.urs.cz/item/CS_URS_2023_01/722290226</t>
  </si>
  <si>
    <t>722290234</t>
  </si>
  <si>
    <t>Proplach a dezinfekce vodovodního potrubí do DN 80</t>
  </si>
  <si>
    <t>https://podminky.urs.cz/item/CS_URS_2023_01/722290234</t>
  </si>
  <si>
    <t>998722201</t>
  </si>
  <si>
    <t>Přesun hmot procentní pro vnitřní vodovod v objektech v do 6 m</t>
  </si>
  <si>
    <t>https://podminky.urs.cz/item/CS_URS_2023_01/998722201</t>
  </si>
  <si>
    <t>A05</t>
  </si>
  <si>
    <t>Zažizovací předměty</t>
  </si>
  <si>
    <t>725111132</t>
  </si>
  <si>
    <t>Splachovač nádržkový plastový nízkopoložený nebo vysokopoložený</t>
  </si>
  <si>
    <t>https://podminky.urs.cz/item/CS_URS_2023_01/725111132</t>
  </si>
  <si>
    <t>725112022</t>
  </si>
  <si>
    <t>Klozet keramický závěsný na nosné stěny s hlubokým splachováním odpad vodorovný</t>
  </si>
  <si>
    <t>https://podminky.urs.cz/item/CS_URS_2023_01/725112022</t>
  </si>
  <si>
    <t>725112022a</t>
  </si>
  <si>
    <t>Klozet keramický závěsný na nosné stěny s hlubokým splachováním odpad vodorovný pro imobily</t>
  </si>
  <si>
    <t>725121527</t>
  </si>
  <si>
    <t>Pisoárový záchodek automatický s integrovaným napájecím zdrojem a integrovaným filtrem a zpětnou klapkou</t>
  </si>
  <si>
    <t>https://podminky.urs.cz/item/CS_URS_2023_01/725121527</t>
  </si>
  <si>
    <t>725211603</t>
  </si>
  <si>
    <t>Umyvadlo keramické bílé šířky 600 mm bez krytu na sifon připevněné na stěnu šrouby</t>
  </si>
  <si>
    <t>https://podminky.urs.cz/item/CS_URS_2023_01/725211603</t>
  </si>
  <si>
    <t>725211681</t>
  </si>
  <si>
    <t>Umyvadlo keramické bílé zdravotní šířky 640 mm připevněné na stěnu šrouby</t>
  </si>
  <si>
    <t>https://podminky.urs.cz/item/CS_URS_2023_01/725211681</t>
  </si>
  <si>
    <t>725331111</t>
  </si>
  <si>
    <t>Výlevka bez výtokových armatur keramická se sklopnou plastovou mřížkou 500 mm</t>
  </si>
  <si>
    <t>https://podminky.urs.cz/item/CS_URS_2023_01/725331111</t>
  </si>
  <si>
    <t>725532101</t>
  </si>
  <si>
    <t>Elektrický ohřívač zásobníkový akumulační závěsný svislý 5/10 l / 1,4 kW</t>
  </si>
  <si>
    <t>https://podminky.urs.cz/item/CS_URS_2023_01/725532101</t>
  </si>
  <si>
    <t>725813111</t>
  </si>
  <si>
    <t>Ventil rohový bez připojovací trubičky nebo flexi hadičky G 1/2</t>
  </si>
  <si>
    <t>https://podminky.urs.cz/item/CS_URS_2023_01/725813111</t>
  </si>
  <si>
    <t>725822613a</t>
  </si>
  <si>
    <t>Baterie umyvadlová stojánková páková s lékařskou pákou</t>
  </si>
  <si>
    <t>725822613</t>
  </si>
  <si>
    <t>Baterie umyvadlová stojánková páková s výpustí</t>
  </si>
  <si>
    <t>https://podminky.urs.cz/item/CS_URS_2023_01/725822613</t>
  </si>
  <si>
    <t>725535221</t>
  </si>
  <si>
    <t>Ventil pojistný bezpečnostní souprava bez redukčního ventilu s výlevkou</t>
  </si>
  <si>
    <t>https://podminky.urs.cz/item/CS_URS_2023_01/725535221</t>
  </si>
  <si>
    <t>725861102</t>
  </si>
  <si>
    <t>Zápachová uzávěrka pro umyvadla DN 40</t>
  </si>
  <si>
    <t>https://podminky.urs.cz/item/CS_URS_2023_01/725861102</t>
  </si>
  <si>
    <t>725861311</t>
  </si>
  <si>
    <t>Zápachová uzávěrka pro umyvadla DN 40 s přípojkou pro pračku nebo myčku</t>
  </si>
  <si>
    <t>https://podminky.urs.cz/item/CS_URS_2023_01/725861311</t>
  </si>
  <si>
    <t>725861312</t>
  </si>
  <si>
    <t>Zápachová uzávěrka pro umyvadlo DN 40 podomítková</t>
  </si>
  <si>
    <t>https://podminky.urs.cz/item/CS_URS_2023_01/725861312</t>
  </si>
  <si>
    <t>725110811</t>
  </si>
  <si>
    <t>Demontáž klozetů splachovací s nádrží</t>
  </si>
  <si>
    <t>https://podminky.urs.cz/item/CS_URS_2023_01/725110811</t>
  </si>
  <si>
    <t>725122813</t>
  </si>
  <si>
    <t>Demontáž pisoárových stání s nádrží a jedním záchodkem</t>
  </si>
  <si>
    <t>https://podminky.urs.cz/item/CS_URS_2023_01/725122813</t>
  </si>
  <si>
    <t>725210821</t>
  </si>
  <si>
    <t>Demontáž umyvadel bez výtokových armatur</t>
  </si>
  <si>
    <t>https://podminky.urs.cz/item/CS_URS_2023_01/725210821</t>
  </si>
  <si>
    <t>725330820</t>
  </si>
  <si>
    <t>Demontáž výlevka diturvitová</t>
  </si>
  <si>
    <t>https://podminky.urs.cz/item/CS_URS_2023_01/725330820</t>
  </si>
  <si>
    <t>725240811</t>
  </si>
  <si>
    <t>Demontáž kabin sprchových bez výtokových armatur</t>
  </si>
  <si>
    <t>https://podminky.urs.cz/item/CS_URS_2023_01/725240811</t>
  </si>
  <si>
    <t>725240812</t>
  </si>
  <si>
    <t>Demontáž vaniček sprchových bez výtokových armatur</t>
  </si>
  <si>
    <t>https://podminky.urs.cz/item/CS_URS_2023_01/725240812</t>
  </si>
  <si>
    <t>725530823</t>
  </si>
  <si>
    <t>Demontáž ohřívač elektrický tlakový do 200 litrů</t>
  </si>
  <si>
    <t>https://podminky.urs.cz/item/CS_URS_2023_01/725530823</t>
  </si>
  <si>
    <t>725820801</t>
  </si>
  <si>
    <t>Demontáž baterie nástěnné do G 3 / 4</t>
  </si>
  <si>
    <t>https://podminky.urs.cz/item/CS_URS_2023_01/725820801</t>
  </si>
  <si>
    <t>725820802</t>
  </si>
  <si>
    <t>Demontáž baterie stojánkové do jednoho otvoru</t>
  </si>
  <si>
    <t>https://podminky.urs.cz/item/CS_URS_2023_01/725820802</t>
  </si>
  <si>
    <t>998725201</t>
  </si>
  <si>
    <t>Přesun hmot procentní pro zařizovací předměty v objektech v do 6 m</t>
  </si>
  <si>
    <t>https://podminky.urs.cz/item/CS_URS_2023_01/998725201</t>
  </si>
  <si>
    <t>726131041</t>
  </si>
  <si>
    <t>Instalační předstěna - klozet závěsný v 1120 mm s ovládáním zepředu do lehkých stěn s kovovou kcí</t>
  </si>
  <si>
    <t>https://podminky.urs.cz/item/CS_URS_2023_01/726131041</t>
  </si>
  <si>
    <t>726131043</t>
  </si>
  <si>
    <t>Instalační předstěna - klozet závěsný v 1120 mm s ovládáním zepředu pro postižené do stěn s kov kcí</t>
  </si>
  <si>
    <t>https://podminky.urs.cz/item/CS_URS_2023_01/726131043</t>
  </si>
  <si>
    <t>726191002</t>
  </si>
  <si>
    <t>Souprava pro předstěnovou montáž</t>
  </si>
  <si>
    <t>https://podminky.urs.cz/item/CS_URS_2023_01/726191002</t>
  </si>
  <si>
    <t>998726211</t>
  </si>
  <si>
    <t>Přesun hmot procentní pro instalační prefabrikáty v objektech v do 6 m</t>
  </si>
  <si>
    <t>https://podminky.urs.cz/item/CS_URS_2023_01/998726211</t>
  </si>
  <si>
    <t>EI - Elektroinstalace</t>
  </si>
  <si>
    <t>D1_MAT - Dodávky - materiál</t>
  </si>
  <si>
    <t>D2_MAT - Elektromontáže - materiál</t>
  </si>
  <si>
    <t xml:space="preserve">    D3 - Rozvody pro nouzové osvětlení - materiál</t>
  </si>
  <si>
    <t xml:space="preserve">    D4_MAT - Ostatní rozvody  - materiál</t>
  </si>
  <si>
    <t xml:space="preserve">    D5 - Podružný materiál</t>
  </si>
  <si>
    <t>D1_MTZ - Elektromontáže-montáž</t>
  </si>
  <si>
    <t xml:space="preserve">    D2_MTZ - Rozvody pro nouzové osvětlení-- montáž</t>
  </si>
  <si>
    <t xml:space="preserve">    D3_MTZ - Ostatní rozvody - montáž</t>
  </si>
  <si>
    <t xml:space="preserve">    HZS - Hodinové zúčtovací sazby</t>
  </si>
  <si>
    <t>D1_MAT</t>
  </si>
  <si>
    <t>Dodávky - materiál</t>
  </si>
  <si>
    <t>Pol61</t>
  </si>
  <si>
    <t>Rozvaděč R1.1</t>
  </si>
  <si>
    <t>Pol67</t>
  </si>
  <si>
    <t>Rozvaděč R6</t>
  </si>
  <si>
    <t>Pol78</t>
  </si>
  <si>
    <t>Rozvaděč R8</t>
  </si>
  <si>
    <t>Pol79</t>
  </si>
  <si>
    <t>Rozvaděč RT10</t>
  </si>
  <si>
    <t>Pol80</t>
  </si>
  <si>
    <t>Přímotopný konvektor</t>
  </si>
  <si>
    <t>397331798</t>
  </si>
  <si>
    <t>D2_MAT</t>
  </si>
  <si>
    <t>Elektromontáže - materiál</t>
  </si>
  <si>
    <t>Rozvody pro nouzové osvětlení - materiál</t>
  </si>
  <si>
    <t>Pol84</t>
  </si>
  <si>
    <t>KABEL STÍNĚNÝ JYTY 14x1 mm, pevně</t>
  </si>
  <si>
    <t>Pol85</t>
  </si>
  <si>
    <t>KABEL SE SNÍŽENOU HOŘLAVOSTÍ, S FUNKČNÍ SCHOPNOSTÍ PŘI POŽÁRU, TŘÍDA REAKCE NA OHEŇ - B2 ca, s1, D0 + požárně odolný nosný systém (příchytky, trubky, žlaby, .. + šrouby) B 1-CXKH-V-O  3x1.5 mm2 , pevně</t>
  </si>
  <si>
    <t>Pol86</t>
  </si>
  <si>
    <t>KABEL SE SNÍŽENOU HOŘLAVOSTÍ, S FUNKČNÍ SCHOPNOSTÍ PŘI POŽÁRU, TŘÍDA REAKCE NA OHEŇ - B2 ca, s1, D0 + požárně odolný nosný systém (příchytky, trubky, žlaby, .. + šrouby) 1-CXKH-V-O 5x1.5 mm2 , pevně</t>
  </si>
  <si>
    <t>Pol87</t>
  </si>
  <si>
    <t>UKONČENÍ  VODIČŮ V ROZVADĚČÍCH JYTY-O 14x1 ŠEDÁ JYTY-O 14x1 ŠEDÁ FÓLIE 100M</t>
  </si>
  <si>
    <t>Pol88</t>
  </si>
  <si>
    <t>POŽÁRNĚ ODOLNÁ KRABICE včetně pož.odol.kotev/šroubů 8135 KRABICE  S KRYTÍM IP 54</t>
  </si>
  <si>
    <t>Pol92</t>
  </si>
  <si>
    <t>KABELOVÝ ŽLAB POŽÁRNĚ ODOLNÝ VČETNĚ NOSNÝCH SPOJOVACÍCH DOPLŇKÚ KZ 60x50x1.50</t>
  </si>
  <si>
    <t>Pol93</t>
  </si>
  <si>
    <t>KABELOVÝ ŽLAB POŽÁRNĚ ODOLNÝ VČETNĚ NOSNÝCH SPOJOVACÍCH DOPLŇKÚ KZ 60x100x1.50</t>
  </si>
  <si>
    <t>D4_MAT</t>
  </si>
  <si>
    <t>Ostatní rozvody  - materiál</t>
  </si>
  <si>
    <t>Pol100</t>
  </si>
  <si>
    <t>NÁSTĚNNÝ SUŠIČ RUKOU 230V/2200W</t>
  </si>
  <si>
    <t>Pol101</t>
  </si>
  <si>
    <t>INSTALAČNÍ KRABICE,TRUBKY,KANÁLY,.. KP 68/2 KRABICE PŘÍSTROJOVÁ</t>
  </si>
  <si>
    <t>Pol102</t>
  </si>
  <si>
    <t>INSTALAČNÍ KRABICE,TRUBKY,KANÁLY,.. KU 68-1902 KRABICE ODBOČNÁ</t>
  </si>
  <si>
    <t>Pol103</t>
  </si>
  <si>
    <t>INSTALAČNÍ KRABICE,TRUBKY,KANÁLY,.. KO 97/5 KRABICE ODBOČNÁ</t>
  </si>
  <si>
    <t>Pol104</t>
  </si>
  <si>
    <t>INSTALAČNÍ KRABICE,TRUBKY,KANÁLY,.. 1516E TRUBKA TUHÁ PVC 320N délka 3 m barva světle šedá</t>
  </si>
  <si>
    <t>Pol105</t>
  </si>
  <si>
    <t>INSTALAČNÍ KRABICE,TRUBKY,KANÁLY,.. 2323 TRUBKA OHEBNÁ - LPFLEX</t>
  </si>
  <si>
    <t>Pol106</t>
  </si>
  <si>
    <t>INSTALAČNÍ KRABICE,TRUBKY,KANÁLY,.. 1436 TRUBKA OHEBNÁ - MONOFLEX</t>
  </si>
  <si>
    <t>Pol107</t>
  </si>
  <si>
    <t>SVORKOVNICE KRABICOVÁ 273-102 4x1-2,5mm2</t>
  </si>
  <si>
    <t>Pol108</t>
  </si>
  <si>
    <t>PLASTOVÉ ODBOČNÉ NÁSTĚNNÉ KRABICE DK90 IP54/65 D 9045/Z 4 mm2, 5 pol. svorkovnice</t>
  </si>
  <si>
    <t>Pol109</t>
  </si>
  <si>
    <t>VODIČ JEDNOŽILOVÝ, IZOLACE PVC CY6 Žlutozelený, pevně</t>
  </si>
  <si>
    <t>Pol110</t>
  </si>
  <si>
    <t>VODIČ JEDNOŽILOVÝ, IZOLACE PVC CY 10 mm2,z/žl, pevně</t>
  </si>
  <si>
    <t>Pol111</t>
  </si>
  <si>
    <t>ZEMNÍCÍ SVORKA ZSA16 zemnicí svorka na potrubí</t>
  </si>
  <si>
    <t>Pol112</t>
  </si>
  <si>
    <t>ZEMNÍCÍ SVORKA Cu pás.ZS16 Pásek uzemňovací Cu, 0.5m</t>
  </si>
  <si>
    <t>Pol113</t>
  </si>
  <si>
    <t>PŘÍSTROJOVÁ PŘÍPOJKA 400V/25A  s odlehčovací sponou</t>
  </si>
  <si>
    <t>Pol114</t>
  </si>
  <si>
    <t>UZEMŇOVACÍ PŘÍPOJNICE Uzemňovací lišta pro pospojení - 1243</t>
  </si>
  <si>
    <t>Pol115</t>
  </si>
  <si>
    <t>KABELOVÝ ŽLAB DRÁTĚNÝ DÉLKA 2,5m, VČETNĚ PŘÍSLUŠENSTVÍ 50/50 drátěný žlab</t>
  </si>
  <si>
    <t>Pol116</t>
  </si>
  <si>
    <t>KABELOVÝ ŽLAB DRÁTĚNÝ DÉLKA 2,5m, VČETNĚ PŘÍSLUŠENSTVÍ 100/50 drátěný žlab</t>
  </si>
  <si>
    <t>Pol117</t>
  </si>
  <si>
    <t>KABEL SILOVÝ,IZOLACE PVC BEZ VODIČE PE CYKY-O 2x1.5 mm2 , pevně</t>
  </si>
  <si>
    <t>Pol118</t>
  </si>
  <si>
    <t>KABEL SILOVÝ,IZOLACE PVC BEZ VODIČE PE CYKY-O 3x1.5 mm2 , pevně</t>
  </si>
  <si>
    <t>Pol119</t>
  </si>
  <si>
    <t>KABEL SILOVÝ,IZOLACE PVC S VODIČEM PE CYKY-J 3x1.5 mm2 , pevně</t>
  </si>
  <si>
    <t>Pol120</t>
  </si>
  <si>
    <t>KABEL SILOVÝ,IZOLACE PVC S VODIČEM PE CYKY-J 3x2.5 mm2 , pevně</t>
  </si>
  <si>
    <t>Pol121</t>
  </si>
  <si>
    <t>KABEL SILOVÝ,IZOLACE PVC S VODIČEM PE CYKY-J 5x1.5 mm2 , pevně</t>
  </si>
  <si>
    <t>Pol122</t>
  </si>
  <si>
    <t>KABEL SILOVÝ,IZOLACE PVC S VODIČEM PE CYKY-J 5x2.5 mm2 , pevně</t>
  </si>
  <si>
    <t>Pol123</t>
  </si>
  <si>
    <t>KABEL SILOVÝ,IZOLACE PVC S VODIČEM PE CYKY-J 4x16 mm2 , pevně</t>
  </si>
  <si>
    <t>Pol124</t>
  </si>
  <si>
    <t>KABEL SILOVÝ,IZOLACE PVC S VODIČEM PE CYKY-J 5x10 mm2 , pevně</t>
  </si>
  <si>
    <t>Pol125</t>
  </si>
  <si>
    <t>KABEL SILOVÝ,IZOLACE PVC S VODIČEM PE CYKY-J 5x16 mm2 , pevně</t>
  </si>
  <si>
    <t>Pol126</t>
  </si>
  <si>
    <t>KABEL STÍNĚNÝ JYTY-O 2x1 mm , pevně</t>
  </si>
  <si>
    <t>Pol127</t>
  </si>
  <si>
    <t>KABEL STÍNĚNÝ JYTY-O 4x1 mm , pevně</t>
  </si>
  <si>
    <t>Pol128</t>
  </si>
  <si>
    <t>ZÁSUVKA ZAPUŠTĚNÁ  Zásuvka průmyslová, zapuštěná, s víčkem a instalační krabicí; řazení 3P+N+PE; b. bílá (RAL 1013), IP 44, 16 A</t>
  </si>
  <si>
    <t>Pol129</t>
  </si>
  <si>
    <t>JEDNOTLAČÍTKOVÝ OVLADAČ VE SKŘÍNI IP55 S ROZS. SKLEM GW42201</t>
  </si>
  <si>
    <t>Pol130</t>
  </si>
  <si>
    <t>TLAČÍTKO, SPÍNAČ OSVĚTLENÍ kompletní pod omítku IP20 230V/10A</t>
  </si>
  <si>
    <t>Pol131</t>
  </si>
  <si>
    <t>ZÁSUVKA 230V/16A KOMPLETNÍ - jednoduchá/dvojitá</t>
  </si>
  <si>
    <t>Pol132</t>
  </si>
  <si>
    <t>ZÁSUVKA 230V/16A KOMPLETNÍ - domovní - jednoduchá s víčkem</t>
  </si>
  <si>
    <t>Pol133</t>
  </si>
  <si>
    <t>ZÁSUVKA 230V/16A KOMPLETNÍ- domovní - jednoduchá s přep.T3</t>
  </si>
  <si>
    <t>Podružný materiál</t>
  </si>
  <si>
    <t>Pol146</t>
  </si>
  <si>
    <t>D1_MTZ</t>
  </si>
  <si>
    <t>Elektromontáže-montáž</t>
  </si>
  <si>
    <t>D2_MTZ</t>
  </si>
  <si>
    <t>Rozvody pro nouzové osvětlení-- montáž</t>
  </si>
  <si>
    <t>Pol147</t>
  </si>
  <si>
    <t>-1940654276</t>
  </si>
  <si>
    <t>Pol148</t>
  </si>
  <si>
    <t>-877052952</t>
  </si>
  <si>
    <t>KABEL SE SNÍŽENOU HOŘLAVOSTÍ, S FUNKČNÍ SCHOPNOSTÍ PŘI POŽÁRU, TŘÍDA REAKCE NA OHEŇ - B2 ca, s1, D0 + požárně odolný nosný systém (příchytky, trubky, žlaby, .. + šrouby) B 1-CXKH-V-O 3x1.5 mm2 , pevně</t>
  </si>
  <si>
    <t>Pol149</t>
  </si>
  <si>
    <t>253024128</t>
  </si>
  <si>
    <t>Pol150</t>
  </si>
  <si>
    <t>418247865</t>
  </si>
  <si>
    <t>UKONČENÍ VODIČŮ V ROZVADĚČÍCH JYTY-O 14x1 ŠEDÁ JYTY-O 14x1 ŠEDÁ FÓLIE 100M</t>
  </si>
  <si>
    <t>Pol151</t>
  </si>
  <si>
    <t>-1692861053</t>
  </si>
  <si>
    <t>POŽÁRNĚ ODOLNÁ KRABICE včetně pož.odol.kotev/šroubů 8135 KRABICE S KRYTÍM IP 54</t>
  </si>
  <si>
    <t>Pol152</t>
  </si>
  <si>
    <t>-1325379195</t>
  </si>
  <si>
    <t>Pol153</t>
  </si>
  <si>
    <t>257463201</t>
  </si>
  <si>
    <t>Pol154</t>
  </si>
  <si>
    <t>MONTÁŽ SVÍTIDEL VČETNĚ ZDROJÚ - dle projektu "umělého osvětlení" stropní/nástěnné nouzové(P,E)</t>
  </si>
  <si>
    <t>-2068985020</t>
  </si>
  <si>
    <t>Pol155</t>
  </si>
  <si>
    <t>MONTÁŽ, ZAPOJENÍ ovládací a sign.panel NO</t>
  </si>
  <si>
    <t>371067250</t>
  </si>
  <si>
    <t>Pol156</t>
  </si>
  <si>
    <t>MONTÁŽ, ZAPOJENÍ 3f monitor v R*</t>
  </si>
  <si>
    <t>-1658423946</t>
  </si>
  <si>
    <t>Pol157</t>
  </si>
  <si>
    <t>ZAPOJENÍ CBS asistence dodavateli</t>
  </si>
  <si>
    <t>2068340708</t>
  </si>
  <si>
    <t>Pol158</t>
  </si>
  <si>
    <t>PROTIPOŽÁRNÍ PŘEPÁŽKY Protip.průchod stropem t 50cm</t>
  </si>
  <si>
    <t>-1610756293</t>
  </si>
  <si>
    <t>Pol159</t>
  </si>
  <si>
    <t>PROTIPOŽÁRNÍ PŘEPÁŽKY Protip.průchod stěnou t 30cm</t>
  </si>
  <si>
    <t>-1414009692</t>
  </si>
  <si>
    <t>D3_MTZ</t>
  </si>
  <si>
    <t>Ostatní rozvody - montáž</t>
  </si>
  <si>
    <t>Pol160</t>
  </si>
  <si>
    <t>-343909369</t>
  </si>
  <si>
    <t>Pol161</t>
  </si>
  <si>
    <t>-205427203</t>
  </si>
  <si>
    <t>Pol162</t>
  </si>
  <si>
    <t>-567943258</t>
  </si>
  <si>
    <t>Pol163</t>
  </si>
  <si>
    <t>-985208939</t>
  </si>
  <si>
    <t>Pol164</t>
  </si>
  <si>
    <t>1597296615</t>
  </si>
  <si>
    <t>Pol165</t>
  </si>
  <si>
    <t>-1511513738</t>
  </si>
  <si>
    <t>Pol166</t>
  </si>
  <si>
    <t>498177917</t>
  </si>
  <si>
    <t>Pol167</t>
  </si>
  <si>
    <t>525329994</t>
  </si>
  <si>
    <t>Pol168</t>
  </si>
  <si>
    <t>-682507169</t>
  </si>
  <si>
    <t>Pol169</t>
  </si>
  <si>
    <t>-580527150</t>
  </si>
  <si>
    <t>Pol170</t>
  </si>
  <si>
    <t>-616653175</t>
  </si>
  <si>
    <t>Pol171</t>
  </si>
  <si>
    <t>1656312967</t>
  </si>
  <si>
    <t>Pol173</t>
  </si>
  <si>
    <t>-517979880</t>
  </si>
  <si>
    <t>PŘÍSTROJOVÁ PŘÍPOJKA 400V/25A s odlehčovací sponou</t>
  </si>
  <si>
    <t>Pol174</t>
  </si>
  <si>
    <t>1544876299</t>
  </si>
  <si>
    <t>Pol175</t>
  </si>
  <si>
    <t>1503992833</t>
  </si>
  <si>
    <t>Pol176</t>
  </si>
  <si>
    <t>-1522023964</t>
  </si>
  <si>
    <t>Pol177</t>
  </si>
  <si>
    <t>884888033</t>
  </si>
  <si>
    <t>Pol178</t>
  </si>
  <si>
    <t>-1343325875</t>
  </si>
  <si>
    <t>Pol179</t>
  </si>
  <si>
    <t>-2036446347</t>
  </si>
  <si>
    <t>Pol180</t>
  </si>
  <si>
    <t>-1504440943</t>
  </si>
  <si>
    <t>Pol181</t>
  </si>
  <si>
    <t>-703835851</t>
  </si>
  <si>
    <t>Pol182</t>
  </si>
  <si>
    <t>1817210790</t>
  </si>
  <si>
    <t>Pol183</t>
  </si>
  <si>
    <t>2078871953</t>
  </si>
  <si>
    <t>Pol184</t>
  </si>
  <si>
    <t>1059651246</t>
  </si>
  <si>
    <t>Pol185</t>
  </si>
  <si>
    <t>21213743</t>
  </si>
  <si>
    <t>Pol186</t>
  </si>
  <si>
    <t>-1447101949</t>
  </si>
  <si>
    <t>Pol187</t>
  </si>
  <si>
    <t>622182330</t>
  </si>
  <si>
    <t>Pol188</t>
  </si>
  <si>
    <t>-1653091812</t>
  </si>
  <si>
    <t>ZÁSUVKA ZAPUŠTĚNÁ Zásuvka průmyslová, zapuštěná, s víčkem a instalační krabicí; řazení 3P+N+PE; b. bílá (RAL 1013), IP 44, 16 A</t>
  </si>
  <si>
    <t>Pol189</t>
  </si>
  <si>
    <t>738295743</t>
  </si>
  <si>
    <t>Pol190</t>
  </si>
  <si>
    <t>1782695283</t>
  </si>
  <si>
    <t>Pol191</t>
  </si>
  <si>
    <t>-1446691524</t>
  </si>
  <si>
    <t>Pol192</t>
  </si>
  <si>
    <t>-711491256</t>
  </si>
  <si>
    <t>Pol193</t>
  </si>
  <si>
    <t>721775433</t>
  </si>
  <si>
    <t>Pol194</t>
  </si>
  <si>
    <t>PROTIPOŽÁRNÍ PŘEPÁŽKY  Protip.průchod stropem t 50cm</t>
  </si>
  <si>
    <t>2041214391</t>
  </si>
  <si>
    <t>Pol195</t>
  </si>
  <si>
    <t>PROTIPOŽÁRNÍ PŘEPÁŽKY  Protip.průchod stěnou t 30cm</t>
  </si>
  <si>
    <t>-1506175490</t>
  </si>
  <si>
    <t>Pol196</t>
  </si>
  <si>
    <t>MONTÁŽ SVÍTIDEL VČETNĚ ZDROJÚ - dle projektu " umělého osvětlení" svítidlo obecně</t>
  </si>
  <si>
    <t>184873588</t>
  </si>
  <si>
    <t>HZS</t>
  </si>
  <si>
    <t>Hodinové zúčtovací sazby</t>
  </si>
  <si>
    <t>Pol197</t>
  </si>
  <si>
    <t>HODINOVE ZUCTOVACI SAZBY  Demontaz stavajiciho zarizeni</t>
  </si>
  <si>
    <t>hod</t>
  </si>
  <si>
    <t>1977987052</t>
  </si>
  <si>
    <t>HODINOVE ZUCTOVACI SAZBY Demontaz stavajiciho zarizeni</t>
  </si>
  <si>
    <t>Pol198</t>
  </si>
  <si>
    <t>HODINOVE ZUCTOVACI SAZBY Vyhledani pripojovaciho mista</t>
  </si>
  <si>
    <t>-2020019403</t>
  </si>
  <si>
    <t>Pol199</t>
  </si>
  <si>
    <t>HODINOVE ZUCTOVACI SAZBY Napojeni na stavajici zarizeni</t>
  </si>
  <si>
    <t>487254826</t>
  </si>
  <si>
    <t>Pol200</t>
  </si>
  <si>
    <t>HODINOVE ZUCTOVACI SAZBY Priprava ke komplexni zkousce</t>
  </si>
  <si>
    <t>1065667165</t>
  </si>
  <si>
    <t>Pol201</t>
  </si>
  <si>
    <t>HODINOVE ZUCTOVACI SAZBY Zauceni obsluhy</t>
  </si>
  <si>
    <t>1832285735</t>
  </si>
  <si>
    <t>Pol202</t>
  </si>
  <si>
    <t>HODINOVE ZUCTOVACI SAZBY Zabezpeceni pracoviste</t>
  </si>
  <si>
    <t>-1655658711</t>
  </si>
  <si>
    <t>Pol203</t>
  </si>
  <si>
    <t>HODINOVE ZUCTOVACI SAZBY  Montaz nad rámec PPV(sekání, průrazy,...)</t>
  </si>
  <si>
    <t>-2097854639</t>
  </si>
  <si>
    <t>HODINOVE ZUCTOVACI SAZBY Montaz nad rámec PPV(sekání, průrazy,...)</t>
  </si>
  <si>
    <t>Pol204</t>
  </si>
  <si>
    <t>SPOLUPRACE S DODAVATELEM PŘI  zapojovani a zkouskach</t>
  </si>
  <si>
    <t>-1626666914</t>
  </si>
  <si>
    <t>SPOLUPRACE S DODAVATELEM PŘI zapojovani a zkouskach</t>
  </si>
  <si>
    <t>Pol205</t>
  </si>
  <si>
    <t>KOORDINACE POSTUPU PRACI  S ostatnimi profesemi</t>
  </si>
  <si>
    <t>608983197</t>
  </si>
  <si>
    <t>KOORDINACE POSTUPU PRACI S ostatnimi profesemi</t>
  </si>
  <si>
    <t>Pol206</t>
  </si>
  <si>
    <t>PROVEDENÍ REVIZNÍCH ZKOUŠEK DLE CSN 331500 Revizni technik</t>
  </si>
  <si>
    <t>-645726981</t>
  </si>
  <si>
    <t xml:space="preserve">Doprava </t>
  </si>
  <si>
    <t>1550709951</t>
  </si>
  <si>
    <t xml:space="preserve">Doprava
</t>
  </si>
  <si>
    <t xml:space="preserve">Přesun hmot </t>
  </si>
  <si>
    <t>-1502750009</t>
  </si>
  <si>
    <t>PPV z montáže: materiál + práce</t>
  </si>
  <si>
    <t>-1941477182</t>
  </si>
  <si>
    <t>SV_AV - Svítidla + auto, video</t>
  </si>
  <si>
    <t>D1 - Označ. Popis svítidla  Referenční typ</t>
  </si>
  <si>
    <t xml:space="preserve">    741 017 - L1 Sestava L1</t>
  </si>
  <si>
    <t xml:space="preserve">    741 023 - L2 Sestava L1 – segmenty</t>
  </si>
  <si>
    <t xml:space="preserve">    741 036 - PL1 Setava 3F lišt jedna sestava</t>
  </si>
  <si>
    <t xml:space="preserve">    741 044 - PL2 Sestava  3F lišt – dvě sestavy</t>
  </si>
  <si>
    <t xml:space="preserve">    741 053 - PL3 Sestava  3F lišt – čtyři sestavy</t>
  </si>
  <si>
    <t xml:space="preserve">    741 061 - PL4 Sestava  3F lišt – jedna sestava</t>
  </si>
  <si>
    <t>D2 - Montáž, ostatní</t>
  </si>
  <si>
    <t>Označ. Popis svítidla  Referenční typ</t>
  </si>
  <si>
    <t>741 001</t>
  </si>
  <si>
    <t>A1  Přisazené svítidlo LED 20W/3000K/2500lm, Ra 80, semiopál kryt, IP44 Modus KS LED 20W/3000K/2500lm, Ra 80 , semiopl kryt, IP44</t>
  </si>
  <si>
    <t>741 002</t>
  </si>
  <si>
    <t>A2 Přisazené svítidlo LED 20W/3000K/2700lm, Ra 80, opál kryt PC, IP65 Modus PL 2500 LED 20W/3000K/2700lm, Ra 80, opál PC kryt, IP 65</t>
  </si>
  <si>
    <t>741 003</t>
  </si>
  <si>
    <t>A7 Venkovní svítidlo TC-L 1/58WEVG, PC kryt, IP 65 – stávající  Vyrtych Vipet I 1/58 EVG PC – stávající 6 ks</t>
  </si>
  <si>
    <t>741 004</t>
  </si>
  <si>
    <t>741 005</t>
  </si>
  <si>
    <t>741 006</t>
  </si>
  <si>
    <t>741 007</t>
  </si>
  <si>
    <t>741 008</t>
  </si>
  <si>
    <t>741 009</t>
  </si>
  <si>
    <t>741 010</t>
  </si>
  <si>
    <t>741 011</t>
  </si>
  <si>
    <t>741 012</t>
  </si>
  <si>
    <t>741 013</t>
  </si>
  <si>
    <t>H1 Závěsný set pro H1 Ig závěsný set pro QA05 PA07 01 bílá</t>
  </si>
  <si>
    <t>741 014</t>
  </si>
  <si>
    <t>741 015</t>
  </si>
  <si>
    <t>H2 Závěsný set pro H1 Ig závěsný set pro QA05 PA07 01 bílá</t>
  </si>
  <si>
    <t>741 016</t>
  </si>
  <si>
    <t>741 017</t>
  </si>
  <si>
    <t>L1 Sestava L1</t>
  </si>
  <si>
    <t>741 018</t>
  </si>
  <si>
    <t>741 019</t>
  </si>
  <si>
    <t>741 020</t>
  </si>
  <si>
    <t>741 021</t>
  </si>
  <si>
    <t>L1 LED pásek 14,4W/m/24VDC/3000K/1250lm/Ra90 m Dreeslightind 541-218-3000</t>
  </si>
  <si>
    <t>741 022</t>
  </si>
  <si>
    <t>741 023</t>
  </si>
  <si>
    <t>L2 Sestava L1 – segmenty</t>
  </si>
  <si>
    <t>741 024</t>
  </si>
  <si>
    <t>741 025</t>
  </si>
  <si>
    <t>741 026</t>
  </si>
  <si>
    <t>741 027</t>
  </si>
  <si>
    <t>741 028</t>
  </si>
  <si>
    <t>741 029</t>
  </si>
  <si>
    <t>741 030</t>
  </si>
  <si>
    <t>N1 Vyrovnávací člen pro instalaci na šikmé plochy krovu Atyp</t>
  </si>
  <si>
    <t>741 031</t>
  </si>
  <si>
    <t>741 032</t>
  </si>
  <si>
    <t>N3 Venkovní nouzové svítidlo CBS, LED 3W/4000K, antipanika. 24VDC SNO Shape SL</t>
  </si>
  <si>
    <t>741 033</t>
  </si>
  <si>
    <t>P1 Nalepovací piktogram , čitelnost 14m</t>
  </si>
  <si>
    <t>741 034</t>
  </si>
  <si>
    <t>741 035</t>
  </si>
  <si>
    <t>P2 Set univerzálních piktogramů, čitelnost 12m SNO Samolepicí folie 3x PU univerzální</t>
  </si>
  <si>
    <t>741 036</t>
  </si>
  <si>
    <t>PL1 Setava 3F lišt jedna sestava</t>
  </si>
  <si>
    <t>741 037</t>
  </si>
  <si>
    <t>741 038</t>
  </si>
  <si>
    <t>741 039</t>
  </si>
  <si>
    <t>741 040</t>
  </si>
  <si>
    <t>PL1 Elektrická spojka IG MXX2,01</t>
  </si>
  <si>
    <t>741 041</t>
  </si>
  <si>
    <t>PL1 Koncovka lišty IG  MXW9</t>
  </si>
  <si>
    <t>741 042</t>
  </si>
  <si>
    <t>PL1 Uchyt lišty stropní IG MWW8</t>
  </si>
  <si>
    <t>741 043</t>
  </si>
  <si>
    <t>PL1 Vyrovnávací člen pro úchyt</t>
  </si>
  <si>
    <t>741 044</t>
  </si>
  <si>
    <t>PL2 Sestava  3F lišt – dvě sestavy</t>
  </si>
  <si>
    <t>741 045</t>
  </si>
  <si>
    <t>741 046</t>
  </si>
  <si>
    <t>741 047</t>
  </si>
  <si>
    <t>741 048</t>
  </si>
  <si>
    <t>741 049</t>
  </si>
  <si>
    <t>PL2 Elektrická spojka IG MXX2,01</t>
  </si>
  <si>
    <t>741 050</t>
  </si>
  <si>
    <t>PL2 Koncovka lišty IG  MXW9</t>
  </si>
  <si>
    <t>741 051</t>
  </si>
  <si>
    <t>PL2 Uchyt lišty stropní IG MWW8</t>
  </si>
  <si>
    <t>741 052</t>
  </si>
  <si>
    <t>PL2 Vyrovnávací člen pro úchyt</t>
  </si>
  <si>
    <t>741 053</t>
  </si>
  <si>
    <t>PL3 Sestava  3F lišt – čtyři sestavy</t>
  </si>
  <si>
    <t>741 054</t>
  </si>
  <si>
    <t>741 055</t>
  </si>
  <si>
    <t>741 056</t>
  </si>
  <si>
    <t>741 057</t>
  </si>
  <si>
    <t>PL3 Elektrická spojka IG MXX2,01</t>
  </si>
  <si>
    <t>741 058</t>
  </si>
  <si>
    <t>PL3 Koncovka lišty IG  MXW9</t>
  </si>
  <si>
    <t>741 059</t>
  </si>
  <si>
    <t>PL3 Uchyt lišty stropní IG MWW8</t>
  </si>
  <si>
    <t>741 060</t>
  </si>
  <si>
    <t>PL3 Vyrovnávací člen pro úchyt</t>
  </si>
  <si>
    <t>741 061</t>
  </si>
  <si>
    <t>PL4 Sestava  3F lišt – jedna sestava</t>
  </si>
  <si>
    <t>741 062</t>
  </si>
  <si>
    <t>741 063</t>
  </si>
  <si>
    <t>741 064</t>
  </si>
  <si>
    <t>741 065</t>
  </si>
  <si>
    <t>741 066</t>
  </si>
  <si>
    <t>PL4 Elektrická spojka IG MXX2,01</t>
  </si>
  <si>
    <t>741 067</t>
  </si>
  <si>
    <t>PL4 Koncovka lišty IG  MXW9</t>
  </si>
  <si>
    <t>741 068</t>
  </si>
  <si>
    <t>PL4 Uchyt lišty stropní IG MWW8</t>
  </si>
  <si>
    <t>741 069</t>
  </si>
  <si>
    <t>PIR1 Zapuštěný pohybový senzor 360st BEG PD3N-C FC</t>
  </si>
  <si>
    <t>741 070</t>
  </si>
  <si>
    <t>R1,R1C Venkovní reflektor naklápěcí HIT35W/830 - stávající RZB  Alu Star 721403.774 HIT 35/G12, 28 st, IP 54 stávající (6ks)</t>
  </si>
  <si>
    <t>741 071</t>
  </si>
  <si>
    <t>R2,R2C Venkovní reflektor naklápěcí HIT35W/830 - stávající RZB  Alu Star 721404.774 HIT 35/G12, 42 st, IP 54 stávající (6ks)</t>
  </si>
  <si>
    <t>741 072</t>
  </si>
  <si>
    <t>741 073</t>
  </si>
  <si>
    <t>R3 Honey comb pro R3 IG Příslušenství Q675 honey comb  MY38</t>
  </si>
  <si>
    <t>741 074</t>
  </si>
  <si>
    <t>741 075</t>
  </si>
  <si>
    <t>741 076</t>
  </si>
  <si>
    <t>R5 Iris nastavitelná clona IG Palco iris clona MXJ2</t>
  </si>
  <si>
    <t>741 077</t>
  </si>
  <si>
    <t>741 078</t>
  </si>
  <si>
    <t>741 079</t>
  </si>
  <si>
    <t>741 080</t>
  </si>
  <si>
    <t>741 081</t>
  </si>
  <si>
    <t>V1 Nástěnné reflektorové svítidlo TC-T 26W VVG – stávající Ares Franco Mini  TC-T 26 VVG, 166314.2 stávající (2ks)</t>
  </si>
  <si>
    <t>741 082</t>
  </si>
  <si>
    <t>V2 Nástěnné reflektorové svítidlo HIT 20W/827 – stávající Ares Mini Franco HIT 20W PGJ5 163714.2 stávající (8ks)</t>
  </si>
  <si>
    <t>741 083</t>
  </si>
  <si>
    <t>V3 Nástěnné venkovní svítidlo LED 7W/3000K/600lm, Ra 80, IP65 , antracit LED2 BENO 7W/3000K/600lm, IP65 5131834DT</t>
  </si>
  <si>
    <t>741 084</t>
  </si>
  <si>
    <t>741 085</t>
  </si>
  <si>
    <t>CBS Centraliní baterie 24VDC, 6okruhů, skříň s požární odolností SNO SBU6E30</t>
  </si>
  <si>
    <t>741 086</t>
  </si>
  <si>
    <t>3F Monitor výpadku napětí CBS do RZ SNO 3F</t>
  </si>
  <si>
    <t>741 087</t>
  </si>
  <si>
    <t>Uvedení CBS do provozu  SNO</t>
  </si>
  <si>
    <t>Uvedení CBS do provozu SNO</t>
  </si>
  <si>
    <t>741 088</t>
  </si>
  <si>
    <t>Seřízení osvětlovací soustavy</t>
  </si>
  <si>
    <t>Montáž, ostatní</t>
  </si>
  <si>
    <t>Pol74</t>
  </si>
  <si>
    <t>Montážní práce</t>
  </si>
  <si>
    <t>Pol75</t>
  </si>
  <si>
    <t>PPV</t>
  </si>
  <si>
    <t>Pol76</t>
  </si>
  <si>
    <t>Zařízení staveniště  - lešení</t>
  </si>
  <si>
    <t>Zařízení staveniště - lešení</t>
  </si>
  <si>
    <t>Pol77</t>
  </si>
  <si>
    <t>Doprava, přesuny hmot</t>
  </si>
  <si>
    <t>Pol81</t>
  </si>
  <si>
    <t>Likvidace zbylého materiálu</t>
  </si>
  <si>
    <t>VON - Vedlejší o ostatní náklady</t>
  </si>
  <si>
    <t>Vedlejší a ostatní náklady stavby dle uvážení dodavatele po celou dobu trvání stavby zejména:-zařízení staveniště- vybudování, provoz, likvidace vč. připojovacích bodů a přípoje- spotřeba médií zkoušky, atesty, revize jinde neuvedené-provoz investora,atd</t>
  </si>
  <si>
    <t>1106083194</t>
  </si>
  <si>
    <t>Vedlejší a ostatní náklady stavby dle uvážení dodavatele po celou dobu trvání stavby zejména:
- zařízení staveniště - vybudování, provoz, likvidace vč. připojovacích bodů a přípojek
- spotřeba médií
- zkoušky, atesty, revize jinde neuvedené
- provoz investora
- atd. dle vlastních potřeb stavby</t>
  </si>
  <si>
    <t>VON2</t>
  </si>
  <si>
    <t>Projektové dokumentace - dokumentace výrobní jinde neuvedené, dokumentace skutečného provedení jinde neuvedené,..</t>
  </si>
  <si>
    <t>744709749</t>
  </si>
  <si>
    <t>0345030010</t>
  </si>
  <si>
    <t>Informační tabulka po dokončení stavby (informace o financování stavby z dotací)</t>
  </si>
  <si>
    <t>2032981507</t>
  </si>
  <si>
    <t>SEZNAM FIGUR</t>
  </si>
  <si>
    <t>Výměra</t>
  </si>
  <si>
    <t xml:space="preserve"> ASŘ</t>
  </si>
  <si>
    <t>17,94    "203 TM</t>
  </si>
  <si>
    <t>8,49       "204  WC Ž</t>
  </si>
  <si>
    <t>5,99       "205  WC M</t>
  </si>
  <si>
    <t>47,49   "206 keram dílna</t>
  </si>
  <si>
    <t>6,66  "207 sklad</t>
  </si>
  <si>
    <t>3,87   "208a WC invalidé</t>
  </si>
  <si>
    <t>2,25   "208b úklid</t>
  </si>
  <si>
    <t>30,49   "210 chodba</t>
  </si>
  <si>
    <t>Použití figury:</t>
  </si>
  <si>
    <t>67,37   "202 výstavní sál</t>
  </si>
  <si>
    <t>41,86  "201 vč. výklenků pro vitríny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</si>
  <si>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</si>
  <si>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</si>
  <si>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</si>
  <si>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</si>
  <si>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</si>
  <si>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</si>
  <si>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</si>
  <si>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</si>
  <si>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</si>
  <si>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</si>
  <si>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</si>
  <si>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</si>
  <si>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</si>
  <si>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</si>
  <si>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</si>
  <si>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</si>
  <si>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</si>
  <si>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</si>
  <si>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</si>
  <si>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</si>
  <si>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</si>
  <si>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</si>
  <si>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</si>
  <si>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</si>
  <si>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</si>
  <si>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</si>
  <si>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</si>
  <si>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</si>
  <si>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</si>
  <si>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</si>
  <si>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</si>
  <si>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</si>
  <si>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</si>
  <si>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</si>
  <si>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</si>
  <si>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</si>
  <si>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</si>
  <si>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</si>
  <si>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</si>
  <si>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</si>
  <si>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</si>
  <si>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</si>
  <si>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</si>
  <si>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</si>
  <si>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</si>
  <si>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</si>
  <si>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</si>
  <si>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</si>
  <si>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</si>
  <si>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</si>
  <si>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</si>
  <si>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</si>
  <si>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</si>
  <si>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</si>
  <si>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</si>
  <si>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</si>
  <si>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</si>
  <si>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</si>
  <si>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</si>
  <si>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</si>
  <si>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</si>
  <si>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</si>
  <si>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</si>
  <si>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</si>
  <si>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</si>
  <si>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</si>
  <si>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</si>
  <si>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</si>
  <si>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</si>
  <si>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</si>
  <si>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</si>
  <si>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</si>
  <si>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</si>
  <si>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</si>
  <si>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</si>
  <si>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</si>
  <si>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</si>
  <si>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</si>
  <si>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</si>
  <si>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</si>
  <si>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</si>
  <si>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</si>
  <si>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</si>
  <si>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</si>
  <si>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</si>
  <si>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</si>
  <si>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</si>
  <si>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</si>
  <si>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</si>
  <si>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</si>
  <si>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</si>
  <si>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</si>
  <si>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</si>
  <si>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</si>
  <si>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</si>
  <si>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</si>
  <si>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</si>
  <si>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</si>
  <si>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</si>
  <si>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</si>
  <si>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</si>
  <si>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</si>
  <si>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</si>
  <si>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</si>
  <si>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</si>
  <si>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</si>
  <si>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</si>
  <si>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</si>
  <si>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</si>
  <si>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</si>
  <si>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</si>
  <si>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</si>
  <si>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</si>
  <si>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</si>
  <si>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</si>
  <si>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</si>
  <si>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</si>
  <si>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</si>
  <si>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</si>
  <si>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</si>
  <si>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</si>
  <si>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</si>
  <si>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</si>
  <si>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</si>
  <si>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</si>
  <si>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</si>
  <si>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</si>
  <si>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</si>
  <si>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</si>
  <si>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</si>
  <si>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</si>
  <si>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</si>
  <si>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</si>
  <si>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</si>
  <si>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</si>
  <si>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</si>
  <si>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</si>
  <si>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</si>
  <si>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</si>
  <si>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</si>
  <si>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</si>
  <si>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</si>
  <si>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</si>
  <si>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</si>
  <si>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</si>
  <si>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</si>
  <si>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</si>
  <si>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</si>
  <si>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</si>
  <si>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</si>
  <si>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</si>
  <si>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</si>
  <si>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</si>
  <si>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</si>
  <si>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</si>
  <si>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</si>
  <si>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</si>
  <si>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</si>
  <si>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</si>
  <si>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</si>
  <si>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</si>
  <si>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</si>
  <si>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</si>
  <si>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</si>
  <si>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</si>
  <si>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</si>
  <si>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</si>
  <si>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</si>
  <si>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</si>
  <si>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</si>
  <si>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</si>
  <si>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</si>
  <si>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</si>
  <si>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</si>
  <si>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</si>
  <si>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</si>
  <si>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</si>
  <si>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</si>
  <si>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</si>
  <si>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</si>
  <si>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</si>
  <si>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</si>
  <si>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</si>
  <si>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</si>
  <si>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</si>
  <si>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A7 Venkovní svítidlo TC-L 1/58WEVG, PC kryt, IP 65 – stávající, 1/58 EVG PC – stávající 6 ks</t>
  </si>
  <si>
    <t>C1 Zapuštěný LED panel 17W/3000K/1535lm, Ra 80, opál kryt, IP44,Slim 17W/3000K/1535W, Ra 80, opál, IP44</t>
  </si>
  <si>
    <t>C1 Zapuštěný LED panel 17W/3000K/1535lm, Ra 80, opál kryt, IP44 Slim 17W/3000K/1535W, Ra 80, opál, IP44</t>
  </si>
  <si>
    <t>C2 Zapuštěný downlight LED10W/3000K/800lm, opál kryt, IP44, 145mm 9,6W/3000K/800lm, opál, bílé</t>
  </si>
  <si>
    <t>C2 Zapuštěný downlight LED10W/3000K/800lm, opál kryt, IP44,  145mm 9,6W/3000K/800lm, opál, bílé</t>
  </si>
  <si>
    <t>C3 Zapuštěný downlight LED10W/3000K/1000lm, opál kryt, IP44,  145mm 9,6W/3000K/1000lm, opál, bílé</t>
  </si>
  <si>
    <t>C3 Zapuštěný downlight LED10W/3000K/1000lm, opál kryt, IP44, 145mm 9,6W/3000K/1000lm, opál, bílé</t>
  </si>
  <si>
    <t>C4 Přisazené svítidlo LED 11W/3000K/1025lm, Ra 80, kryt 11W/3000K/1025lm, opál, IP44 bilá</t>
  </si>
  <si>
    <t>C4 Přisazené svítidlo LED 11W/3000K/1025lm, Ra 80, kryt  11W/3000K/1025lm, opál, IP44 bilá</t>
  </si>
  <si>
    <t>F1 Přisazené liniové svítidlo s optikou LED 27W/3000K/3800lm, Ra80, NAR 27W/3000K 3800lm/90st DALI NAR4000M3BZ90/DALI/90</t>
  </si>
  <si>
    <t>F1 Přisazené liniové svítidlo s optikou LED 27W/3000K/3800lm, Ra80, NAR 27W/3000K 3800lm/90st, NAR4000M3BZ90/DALI/90</t>
  </si>
  <si>
    <t>G1 Zapuštěné svítidlo do schodů LED 2W/3000K/199lm, Ra 80, 350mADC, bílé 6351.45/WW   </t>
  </si>
  <si>
    <t>G1 Zapuštěné svítidlo do schodů LED 2W/3000K/199lm, Ra 80, 350mADC, bílé 6351.45/WW  </t>
  </si>
  <si>
    <t>TRG1A Napáječ 27W 500mA pro 6xG1, LC 20/100-1050/44 o4a NF SR EXC 87500921</t>
  </si>
  <si>
    <t>TRG1B Napáječ 45W 500mA pro 9xG1, LC 27/100-500/54 o4a NF SR EXC3 87500922</t>
  </si>
  <si>
    <t>H1 Zavěšené svítidlo 12W/3000K/762lm, Ra 90, DALI , 44 stupňů, bílé IG Laser QA05 12W/3000K/762lm, Ra 90, 01 bílá</t>
  </si>
  <si>
    <t>H1 Zavěšené svítidlo 12W/3000K/762lm, Ra 90, 44 stupňů, bílé IG Laser QA05 12W/3000K/762lm, Ra 90, 01 bílá</t>
  </si>
  <si>
    <t>H2 Zavěšené svítidlo 12W/3000K/762lm, Ra 90,  44  stupňů, bílé IG Laser QA05 12W/3000K/762lm, Ra 90,  01 bílá</t>
  </si>
  <si>
    <t>K1 Nástěnné LED 12W/3000K/764lm, Ra80, chrom, 60LED 3000K, IP44</t>
  </si>
  <si>
    <t>K1 Nástěnné LED 12W/3000K/764lm, Ra80, chrom 60LED 3000K, IP44</t>
  </si>
  <si>
    <t>L1 Al profil přisazený 3m, elox Alu 3m</t>
  </si>
  <si>
    <t>L1 Difuzor mléčný optický 3m, mléčný difuzor 3m</t>
  </si>
  <si>
    <t>L1 Koncovka profilu ks, koncovka STOS</t>
  </si>
  <si>
    <t>TRL1 Napáječ 35W-24VDC,  LCA 35W 24V one4all SC PRE + krytky</t>
  </si>
  <si>
    <t>L2 Al profil přisazený 3m, elox, Alu 3m</t>
  </si>
  <si>
    <t>L2 Al profil přisazený 3m, elox Alu 3m</t>
  </si>
  <si>
    <t>L2 Difuzor mléčný optický 3m mléčný difuzor 3m</t>
  </si>
  <si>
    <t>L2 Koncovka profilu ks</t>
  </si>
  <si>
    <t xml:space="preserve">L2 Koncovka profilu ks </t>
  </si>
  <si>
    <t>L2 LED pásek 9,6W/m/24VDC/3000K/840lm/Ra90 m,  541-217-3000</t>
  </si>
  <si>
    <t>L2 LED pásek 9,6W/m/24VDC/3000K/840lm/Ra90 m, 541-217-3000</t>
  </si>
  <si>
    <t>TRL2 Napáječ 35W-24VDC,  LCA 35W 24V one4all SC PRE + krytky</t>
  </si>
  <si>
    <t>N1 Nouzové přisazené svítidlo CBS, LED 1W/4000K/105lm, antipanika, 24VDC SNO, Eco PM PLC 4000K antipanic</t>
  </si>
  <si>
    <t>N1 Nouzové přisazené svítidlo CBS, LED 1W/4000K/105lm, antipanika, 24VDC SNO Eco PM PLC 4000K antipanic</t>
  </si>
  <si>
    <t>N2 Nouzové zapuštěné svítidlo CBS, LED 1W/4000K/105lm, antipanika, 24VDC SNO Eco PM PLC 4000K antipanic</t>
  </si>
  <si>
    <t>P2 Nástěnné nouzové svítidlo CBS LED2W, piktogramem 12m, čočka 160lm, 24VDC SNO, RZ1 plus LEDPLC24</t>
  </si>
  <si>
    <t>PL1 Přisazená 3F lišta 3m, bílá IG  P291,01</t>
  </si>
  <si>
    <t>PL1 Přisazená 3F lišta 4m, bílý IG  P292 01</t>
  </si>
  <si>
    <t>PL1 Koncový napáječ  bílý IG MXY3.01</t>
  </si>
  <si>
    <t>PL1 Koncový napáječ bílý IG MXY3.01</t>
  </si>
  <si>
    <t>PL2 Přisazená 3F lišta 4m, bílý IG  P292 01</t>
  </si>
  <si>
    <t>PL2 Přisazená 3F lišta 3m, bílá IG  P291,01</t>
  </si>
  <si>
    <t>PL2 Přisazená 3F lišta 2m, bílá IG  P290,01</t>
  </si>
  <si>
    <t>PL2 Přisazená 3F lišta  2m, bílá IG  P290,01</t>
  </si>
  <si>
    <t>PL2 Koncový napáječ bílý IG MXY3.01</t>
  </si>
  <si>
    <t>PL2 Koncový napájení bílý IG MXY3.01</t>
  </si>
  <si>
    <t>PL3 Přisazená 3F lišta 4m, bílý IG  P292 01</t>
  </si>
  <si>
    <t>PL3 Přisazená 3F lišta 3m, bílá IG  P291,01</t>
  </si>
  <si>
    <t>PL3 Koncový napáječ bílý IG MXY3.01</t>
  </si>
  <si>
    <t>PL3 Koncový napáječ  bílý IG MXY3.01</t>
  </si>
  <si>
    <t>PL4 Přisazená 3F lišta 4m, bílý IG  P292 01</t>
  </si>
  <si>
    <t>PL4 Přisazená 3F lišta  3m, bílá IG  P291,01</t>
  </si>
  <si>
    <t>PL4 Přisazená 3F lišta 3m, bílá IG  P291,01</t>
  </si>
  <si>
    <t>PL4 Přisazená 3F lišta 2m, bílá IG  P290,01</t>
  </si>
  <si>
    <t>PL4 Napáječ L bílý IG MXY3.01</t>
  </si>
  <si>
    <t>PL4 Napáječ L  bílý IG MXY3.01</t>
  </si>
  <si>
    <t>R3 Galerijní reflektor do lišty LED 31W/3000K/2457lm, Ra90, DALI,18st., bílý IG Palco 86 Q675 31W/3000K/2457lm, RA 90, Medium 18st , 01 white</t>
  </si>
  <si>
    <t>R3 Galerijní reflektor do lišty LED 31W/3000K/2457lm, Ra90, DALI,18st., bílý IG Palco 86 Q675 31W/3000K/2457lm, RA 90, Medium 18st, 01 white</t>
  </si>
  <si>
    <t>R4 Galerijní reflektor do lišty LED 31W/3000K/1560lm,Ra90, 26st., bílý IG Palco 86 Q676 31W/3000K/2457lm, Ra 90, Flood 26 st.,DALI, 01 white</t>
  </si>
  <si>
    <t>R5 Galerijní reflektor do lišty LED 24,5W/3000K/528lm,Ra90, gobo nástavec, bílý IG  Palco framer Q745 24,5W/528lm, Ra 97, 01 white</t>
  </si>
  <si>
    <t>R6 Galerijní reflektor do lišty LED 31W/3000K/2457lm, Ra90,56st., bílý IG Palco 86 Q677 31W/3000K/2363lm, Ra 90, 01 white</t>
  </si>
  <si>
    <t>R6 Galerijní reflektor do lišty LED 31W/3000K/2457lm, Ra90, 56st., bílý IG Palco 86 Q677 31W/3000K/2363lm, Ra 90,  01 white</t>
  </si>
  <si>
    <t>R7 Galerijní reflektor do lišty LED 24W/3000K/1560lm,Ra90, 26st., bílý IG Palco 62 Q662 24W/3000K/ 1560lm, RA 90, Flood 26st., 01 white</t>
  </si>
  <si>
    <t>T1 Zavěšená struktura 10x LED36W/3000K/3825lm, Ra 80, mikroprizma,spojky,závěsy,připojení Inge Kvadra 70 atyp</t>
  </si>
  <si>
    <t>T1 Zavěšená struktura 10x LED36W/3000K/3825lm, Ra 80,  mikroprizma,spojky,závěsy,připojení Inge Kvadra 70 atyp</t>
  </si>
  <si>
    <t>T2 Přisazené  svítidlo LED 55W/3000K/5737lm, Ra 80, mikroprizma, bílé Kvadra 70 HI LED55W/3000K/5737lm, RA 80, mikroprizma 070, DALI, bílá</t>
  </si>
  <si>
    <t xml:space="preserve">V4 Venkovní přisazené svítidlo LED 6,5W/2700K/647lm, Ra80,  optika FloodIP65, LED 6,5W/647lm/2700KRa 80,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</si>
</sst>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4" fontId="23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40" fillId="2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3" fillId="0" borderId="2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5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47" fillId="0" borderId="8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3" fillId="0" borderId="4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8" xfId="0" applyFont="1" applyBorder="1" applyAlignment="1">
      <alignment horizontal="center" vertical="center"/>
    </xf>
    <xf numFmtId="0" fontId="48" fillId="0" borderId="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46" fillId="0" borderId="7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8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48" fillId="0" borderId="8" xfId="0" applyFont="1" applyBorder="1" applyAlignment="1">
      <alignment/>
    </xf>
    <xf numFmtId="0" fontId="43" fillId="0" borderId="5" xfId="0" applyFont="1" applyBorder="1" applyAlignment="1">
      <alignment vertical="top"/>
    </xf>
    <xf numFmtId="0" fontId="43" fillId="0" borderId="6" xfId="0" applyFont="1" applyBorder="1" applyAlignment="1">
      <alignment vertical="top"/>
    </xf>
    <xf numFmtId="0" fontId="43" fillId="0" borderId="7" xfId="0" applyFont="1" applyBorder="1" applyAlignment="1">
      <alignment vertical="top"/>
    </xf>
    <xf numFmtId="0" fontId="43" fillId="0" borderId="8" xfId="0" applyFont="1" applyBorder="1" applyAlignment="1">
      <alignment vertical="top"/>
    </xf>
    <xf numFmtId="0" fontId="43" fillId="0" borderId="9" xfId="0" applyFont="1" applyBorder="1" applyAlignment="1">
      <alignment vertical="top"/>
    </xf>
    <xf numFmtId="0" fontId="0" fillId="0" borderId="0" xfId="0"/>
    <xf numFmtId="0" fontId="45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5" fillId="0" borderId="8" xfId="0" applyFont="1" applyBorder="1" applyAlignment="1">
      <alignment horizontal="left"/>
    </xf>
    <xf numFmtId="0" fontId="0" fillId="0" borderId="0" xfId="0" applyProtection="1">
      <protection/>
    </xf>
    <xf numFmtId="0" fontId="15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right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4" fontId="5" fillId="4" borderId="15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3" fillId="4" borderId="20" xfId="0" applyFont="1" applyFill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3" fillId="4" borderId="2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24" xfId="0" applyNumberFormat="1" applyFont="1" applyBorder="1" applyAlignment="1" applyProtection="1">
      <alignment/>
      <protection/>
    </xf>
    <xf numFmtId="4" fontId="35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40" fillId="0" borderId="1" xfId="0" applyFont="1" applyBorder="1" applyAlignment="1" applyProtection="1">
      <alignment horizontal="center" vertical="center"/>
      <protection/>
    </xf>
    <xf numFmtId="49" fontId="40" fillId="0" borderId="1" xfId="0" applyNumberFormat="1" applyFont="1" applyBorder="1" applyAlignment="1" applyProtection="1">
      <alignment horizontal="left" vertical="center" wrapText="1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0" fontId="40" fillId="0" borderId="1" xfId="0" applyFont="1" applyBorder="1" applyAlignment="1" applyProtection="1">
      <alignment horizontal="center" vertical="center" wrapText="1"/>
      <protection/>
    </xf>
    <xf numFmtId="167" fontId="40" fillId="0" borderId="1" xfId="0" applyNumberFormat="1" applyFont="1" applyBorder="1" applyAlignment="1" applyProtection="1">
      <alignment vertical="center"/>
      <protection/>
    </xf>
    <xf numFmtId="4" fontId="40" fillId="0" borderId="1" xfId="0" applyNumberFormat="1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0" fillId="2" borderId="25" xfId="0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26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1" xfId="0" applyFont="1" applyBorder="1" applyAlignment="1" applyProtection="1">
      <alignment horizontal="center" vertical="center"/>
      <protection/>
    </xf>
    <xf numFmtId="49" fontId="23" fillId="0" borderId="1" xfId="0" applyNumberFormat="1" applyFont="1" applyBorder="1" applyAlignment="1" applyProtection="1">
      <alignment horizontal="left" vertical="center" wrapText="1"/>
      <protection/>
    </xf>
    <xf numFmtId="0" fontId="23" fillId="0" borderId="1" xfId="0" applyFont="1" applyBorder="1" applyAlignment="1" applyProtection="1">
      <alignment horizontal="left" vertical="center" wrapText="1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167" fontId="23" fillId="0" borderId="1" xfId="0" applyNumberFormat="1" applyFont="1" applyBorder="1" applyAlignment="1" applyProtection="1">
      <alignment vertical="center"/>
      <protection/>
    </xf>
    <xf numFmtId="4" fontId="23" fillId="0" borderId="1" xfId="0" applyNumberFormat="1" applyFont="1" applyBorder="1" applyAlignment="1" applyProtection="1">
      <alignment vertical="center"/>
      <protection/>
    </xf>
    <xf numFmtId="0" fontId="24" fillId="2" borderId="25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19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vertical="center"/>
      <protection/>
    </xf>
    <xf numFmtId="4" fontId="5" fillId="5" borderId="15" xfId="0" applyNumberFormat="1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14" xfId="0" applyFont="1" applyFill="1" applyBorder="1" applyAlignment="1" applyProtection="1">
      <alignment horizontal="center" vertical="center"/>
      <protection/>
    </xf>
    <xf numFmtId="0" fontId="23" fillId="4" borderId="15" xfId="0" applyFont="1" applyFill="1" applyBorder="1" applyAlignment="1" applyProtection="1">
      <alignment horizontal="left" vertical="center"/>
      <protection/>
    </xf>
    <xf numFmtId="0" fontId="23" fillId="4" borderId="15" xfId="0" applyFont="1" applyFill="1" applyBorder="1" applyAlignment="1" applyProtection="1">
      <alignment horizontal="center" vertical="center"/>
      <protection/>
    </xf>
    <xf numFmtId="0" fontId="23" fillId="4" borderId="15" xfId="0" applyFont="1" applyFill="1" applyBorder="1" applyAlignment="1" applyProtection="1">
      <alignment horizontal="right" vertical="center"/>
      <protection/>
    </xf>
    <xf numFmtId="0" fontId="23" fillId="4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1" fillId="0" borderId="25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2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30" fillId="0" borderId="27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8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167" fontId="23" fillId="2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" xfId="0" applyFont="1" applyBorder="1" applyAlignment="1" applyProtection="1">
      <alignment horizontal="left" vertical="center" wrapText="1"/>
      <protection/>
    </xf>
    <xf numFmtId="0" fontId="42" fillId="0" borderId="1" xfId="0" applyFont="1" applyBorder="1" applyAlignment="1" applyProtection="1">
      <alignment horizontal="left" vertical="center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67" fontId="0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13701" TargetMode="External" /><Relationship Id="rId2" Type="http://schemas.openxmlformats.org/officeDocument/2006/relationships/hyperlink" Target="https://podminky.urs.cz/item/CS_URS_2023_01/131251100" TargetMode="External" /><Relationship Id="rId3" Type="http://schemas.openxmlformats.org/officeDocument/2006/relationships/hyperlink" Target="https://podminky.urs.cz/item/CS_URS_2023_01/132212131" TargetMode="External" /><Relationship Id="rId4" Type="http://schemas.openxmlformats.org/officeDocument/2006/relationships/hyperlink" Target="https://podminky.urs.cz/item/CS_URS_2023_01/132212331" TargetMode="External" /><Relationship Id="rId5" Type="http://schemas.openxmlformats.org/officeDocument/2006/relationships/hyperlink" Target="https://podminky.urs.cz/item/CS_URS_2023_01/132251252" TargetMode="External" /><Relationship Id="rId6" Type="http://schemas.openxmlformats.org/officeDocument/2006/relationships/hyperlink" Target="https://podminky.urs.cz/item/CS_URS_2023_01/16225110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7111101" TargetMode="External" /><Relationship Id="rId9" Type="http://schemas.openxmlformats.org/officeDocument/2006/relationships/hyperlink" Target="https://podminky.urs.cz/item/CS_URS_2023_01/171201221" TargetMode="External" /><Relationship Id="rId10" Type="http://schemas.openxmlformats.org/officeDocument/2006/relationships/hyperlink" Target="https://podminky.urs.cz/item/CS_URS_2023_01/174151101" TargetMode="External" /><Relationship Id="rId11" Type="http://schemas.openxmlformats.org/officeDocument/2006/relationships/hyperlink" Target="https://podminky.urs.cz/item/CS_URS_2023_01/213221111" TargetMode="External" /><Relationship Id="rId12" Type="http://schemas.openxmlformats.org/officeDocument/2006/relationships/hyperlink" Target="https://podminky.urs.cz/item/CS_URS_2023_01/271922211" TargetMode="External" /><Relationship Id="rId13" Type="http://schemas.openxmlformats.org/officeDocument/2006/relationships/hyperlink" Target="https://podminky.urs.cz/item/CS_URS_2023_01/273321411" TargetMode="External" /><Relationship Id="rId14" Type="http://schemas.openxmlformats.org/officeDocument/2006/relationships/hyperlink" Target="https://podminky.urs.cz/item/CS_URS_2023_01/273351121" TargetMode="External" /><Relationship Id="rId15" Type="http://schemas.openxmlformats.org/officeDocument/2006/relationships/hyperlink" Target="https://podminky.urs.cz/item/CS_URS_2023_01/273351122" TargetMode="External" /><Relationship Id="rId16" Type="http://schemas.openxmlformats.org/officeDocument/2006/relationships/hyperlink" Target="https://podminky.urs.cz/item/CS_URS_2023_01/273361821" TargetMode="External" /><Relationship Id="rId17" Type="http://schemas.openxmlformats.org/officeDocument/2006/relationships/hyperlink" Target="https://podminky.urs.cz/item/CS_URS_2023_01/273362021" TargetMode="External" /><Relationship Id="rId18" Type="http://schemas.openxmlformats.org/officeDocument/2006/relationships/hyperlink" Target="https://podminky.urs.cz/item/CS_URS_2023_01/274313611" TargetMode="External" /><Relationship Id="rId19" Type="http://schemas.openxmlformats.org/officeDocument/2006/relationships/hyperlink" Target="https://podminky.urs.cz/item/CS_URS_2023_01/274351121" TargetMode="External" /><Relationship Id="rId20" Type="http://schemas.openxmlformats.org/officeDocument/2006/relationships/hyperlink" Target="https://podminky.urs.cz/item/CS_URS_2023_01/274351122" TargetMode="External" /><Relationship Id="rId21" Type="http://schemas.openxmlformats.org/officeDocument/2006/relationships/hyperlink" Target="https://podminky.urs.cz/item/CS_URS_2023_01/275313611" TargetMode="External" /><Relationship Id="rId22" Type="http://schemas.openxmlformats.org/officeDocument/2006/relationships/hyperlink" Target="https://podminky.urs.cz/item/CS_URS_2023_01/279113131" TargetMode="External" /><Relationship Id="rId23" Type="http://schemas.openxmlformats.org/officeDocument/2006/relationships/hyperlink" Target="https://podminky.urs.cz/item/CS_URS_2023_01/279113144" TargetMode="External" /><Relationship Id="rId24" Type="http://schemas.openxmlformats.org/officeDocument/2006/relationships/hyperlink" Target="https://podminky.urs.cz/item/CS_URS_2023_01/279361821" TargetMode="External" /><Relationship Id="rId25" Type="http://schemas.openxmlformats.org/officeDocument/2006/relationships/hyperlink" Target="https://podminky.urs.cz/item/CS_URS_2023_01/311234051" TargetMode="External" /><Relationship Id="rId26" Type="http://schemas.openxmlformats.org/officeDocument/2006/relationships/hyperlink" Target="https://podminky.urs.cz/item/CS_URS_2023_01/311234111" TargetMode="External" /><Relationship Id="rId27" Type="http://schemas.openxmlformats.org/officeDocument/2006/relationships/hyperlink" Target="https://podminky.urs.cz/item/CS_URS_2023_01/311235151" TargetMode="External" /><Relationship Id="rId28" Type="http://schemas.openxmlformats.org/officeDocument/2006/relationships/hyperlink" Target="https://podminky.urs.cz/item/CS_URS_2023_01/311321511" TargetMode="External" /><Relationship Id="rId29" Type="http://schemas.openxmlformats.org/officeDocument/2006/relationships/hyperlink" Target="https://podminky.urs.cz/item/CS_URS_2023_01/311351121" TargetMode="External" /><Relationship Id="rId30" Type="http://schemas.openxmlformats.org/officeDocument/2006/relationships/hyperlink" Target="https://podminky.urs.cz/item/CS_URS_2023_01/311351122" TargetMode="External" /><Relationship Id="rId31" Type="http://schemas.openxmlformats.org/officeDocument/2006/relationships/hyperlink" Target="https://podminky.urs.cz/item/CS_URS_2023_01/311361821" TargetMode="External" /><Relationship Id="rId32" Type="http://schemas.openxmlformats.org/officeDocument/2006/relationships/hyperlink" Target="https://podminky.urs.cz/item/CS_URS_2023_01/311362021" TargetMode="External" /><Relationship Id="rId33" Type="http://schemas.openxmlformats.org/officeDocument/2006/relationships/hyperlink" Target="https://podminky.urs.cz/item/CS_URS_2023_01/317142442" TargetMode="External" /><Relationship Id="rId34" Type="http://schemas.openxmlformats.org/officeDocument/2006/relationships/hyperlink" Target="https://podminky.urs.cz/item/CS_URS_2023_01/317143452" TargetMode="External" /><Relationship Id="rId35" Type="http://schemas.openxmlformats.org/officeDocument/2006/relationships/hyperlink" Target="https://podminky.urs.cz/item/CS_URS_2023_01/317168022" TargetMode="External" /><Relationship Id="rId36" Type="http://schemas.openxmlformats.org/officeDocument/2006/relationships/hyperlink" Target="https://podminky.urs.cz/item/CS_URS_2023_01/317168023" TargetMode="External" /><Relationship Id="rId37" Type="http://schemas.openxmlformats.org/officeDocument/2006/relationships/hyperlink" Target="https://podminky.urs.cz/item/CS_URS_2023_01/317168051" TargetMode="External" /><Relationship Id="rId38" Type="http://schemas.openxmlformats.org/officeDocument/2006/relationships/hyperlink" Target="https://podminky.urs.cz/item/CS_URS_2023_01/317168053" TargetMode="External" /><Relationship Id="rId39" Type="http://schemas.openxmlformats.org/officeDocument/2006/relationships/hyperlink" Target="https://podminky.urs.cz/item/CS_URS_2023_01/317168055" TargetMode="External" /><Relationship Id="rId40" Type="http://schemas.openxmlformats.org/officeDocument/2006/relationships/hyperlink" Target="https://podminky.urs.cz/item/CS_URS_2023_01/317998115" TargetMode="External" /><Relationship Id="rId41" Type="http://schemas.openxmlformats.org/officeDocument/2006/relationships/hyperlink" Target="https://podminky.urs.cz/item/CS_URS_2023_01/317998145" TargetMode="External" /><Relationship Id="rId42" Type="http://schemas.openxmlformats.org/officeDocument/2006/relationships/hyperlink" Target="https://podminky.urs.cz/item/CS_URS_2023_01/319201321" TargetMode="External" /><Relationship Id="rId43" Type="http://schemas.openxmlformats.org/officeDocument/2006/relationships/hyperlink" Target="https://podminky.urs.cz/item/CS_URS_2023_01/342244121" TargetMode="External" /><Relationship Id="rId44" Type="http://schemas.openxmlformats.org/officeDocument/2006/relationships/hyperlink" Target="https://podminky.urs.cz/item/CS_URS_2023_01/349231821" TargetMode="External" /><Relationship Id="rId45" Type="http://schemas.openxmlformats.org/officeDocument/2006/relationships/hyperlink" Target="https://podminky.urs.cz/item/CS_URS_2023_01/411321414" TargetMode="External" /><Relationship Id="rId46" Type="http://schemas.openxmlformats.org/officeDocument/2006/relationships/hyperlink" Target="https://podminky.urs.cz/item/CS_URS_2023_01/411351011" TargetMode="External" /><Relationship Id="rId47" Type="http://schemas.openxmlformats.org/officeDocument/2006/relationships/hyperlink" Target="https://podminky.urs.cz/item/CS_URS_2023_01/411351012" TargetMode="External" /><Relationship Id="rId48" Type="http://schemas.openxmlformats.org/officeDocument/2006/relationships/hyperlink" Target="https://podminky.urs.cz/item/CS_URS_2023_01/411354313" TargetMode="External" /><Relationship Id="rId49" Type="http://schemas.openxmlformats.org/officeDocument/2006/relationships/hyperlink" Target="https://podminky.urs.cz/item/CS_URS_2023_01/411354314" TargetMode="External" /><Relationship Id="rId50" Type="http://schemas.openxmlformats.org/officeDocument/2006/relationships/hyperlink" Target="https://podminky.urs.cz/item/CS_URS_2023_01/411361821" TargetMode="External" /><Relationship Id="rId51" Type="http://schemas.openxmlformats.org/officeDocument/2006/relationships/hyperlink" Target="https://podminky.urs.cz/item/CS_URS_2023_01/411362021" TargetMode="External" /><Relationship Id="rId52" Type="http://schemas.openxmlformats.org/officeDocument/2006/relationships/hyperlink" Target="https://podminky.urs.cz/item/CS_URS_2023_01/413232221" TargetMode="External" /><Relationship Id="rId53" Type="http://schemas.openxmlformats.org/officeDocument/2006/relationships/hyperlink" Target="https://podminky.urs.cz/item/CS_URS_2023_01/417238213" TargetMode="External" /><Relationship Id="rId54" Type="http://schemas.openxmlformats.org/officeDocument/2006/relationships/hyperlink" Target="https://podminky.urs.cz/item/CS_URS_2023_01/417321515" TargetMode="External" /><Relationship Id="rId55" Type="http://schemas.openxmlformats.org/officeDocument/2006/relationships/hyperlink" Target="https://podminky.urs.cz/item/CS_URS_2023_01/417351115" TargetMode="External" /><Relationship Id="rId56" Type="http://schemas.openxmlformats.org/officeDocument/2006/relationships/hyperlink" Target="https://podminky.urs.cz/item/CS_URS_2023_01/417351116" TargetMode="External" /><Relationship Id="rId57" Type="http://schemas.openxmlformats.org/officeDocument/2006/relationships/hyperlink" Target="https://podminky.urs.cz/item/CS_URS_2023_01/417361821" TargetMode="External" /><Relationship Id="rId58" Type="http://schemas.openxmlformats.org/officeDocument/2006/relationships/hyperlink" Target="https://podminky.urs.cz/item/CS_URS_2023_01/430321515" TargetMode="External" /><Relationship Id="rId59" Type="http://schemas.openxmlformats.org/officeDocument/2006/relationships/hyperlink" Target="https://podminky.urs.cz/item/CS_URS_2023_01/430361821" TargetMode="External" /><Relationship Id="rId60" Type="http://schemas.openxmlformats.org/officeDocument/2006/relationships/hyperlink" Target="https://podminky.urs.cz/item/CS_URS_2023_01/430362021" TargetMode="External" /><Relationship Id="rId61" Type="http://schemas.openxmlformats.org/officeDocument/2006/relationships/hyperlink" Target="https://podminky.urs.cz/item/CS_URS_2023_01/431351121" TargetMode="External" /><Relationship Id="rId62" Type="http://schemas.openxmlformats.org/officeDocument/2006/relationships/hyperlink" Target="https://podminky.urs.cz/item/CS_URS_2023_01/431351122" TargetMode="External" /><Relationship Id="rId63" Type="http://schemas.openxmlformats.org/officeDocument/2006/relationships/hyperlink" Target="https://podminky.urs.cz/item/CS_URS_2023_01/434351141" TargetMode="External" /><Relationship Id="rId64" Type="http://schemas.openxmlformats.org/officeDocument/2006/relationships/hyperlink" Target="https://podminky.urs.cz/item/CS_URS_2023_01/434351142" TargetMode="External" /><Relationship Id="rId65" Type="http://schemas.openxmlformats.org/officeDocument/2006/relationships/hyperlink" Target="https://podminky.urs.cz/item/CS_URS_2023_01/611131106" TargetMode="External" /><Relationship Id="rId66" Type="http://schemas.openxmlformats.org/officeDocument/2006/relationships/hyperlink" Target="https://podminky.urs.cz/item/CS_URS_2023_01/611321145" TargetMode="External" /><Relationship Id="rId67" Type="http://schemas.openxmlformats.org/officeDocument/2006/relationships/hyperlink" Target="https://podminky.urs.cz/item/CS_URS_2023_01/612131102" TargetMode="External" /><Relationship Id="rId68" Type="http://schemas.openxmlformats.org/officeDocument/2006/relationships/hyperlink" Target="https://podminky.urs.cz/item/CS_URS_2023_01/612131121" TargetMode="External" /><Relationship Id="rId69" Type="http://schemas.openxmlformats.org/officeDocument/2006/relationships/hyperlink" Target="https://podminky.urs.cz/item/CS_URS_2023_01/612311131" TargetMode="External" /><Relationship Id="rId70" Type="http://schemas.openxmlformats.org/officeDocument/2006/relationships/hyperlink" Target="https://podminky.urs.cz/item/CS_URS_2023_01/612315412" TargetMode="External" /><Relationship Id="rId71" Type="http://schemas.openxmlformats.org/officeDocument/2006/relationships/hyperlink" Target="https://podminky.urs.cz/item/CS_URS_2023_01/612321121" TargetMode="External" /><Relationship Id="rId72" Type="http://schemas.openxmlformats.org/officeDocument/2006/relationships/hyperlink" Target="https://podminky.urs.cz/item/CS_URS_2023_01/621131100" TargetMode="External" /><Relationship Id="rId73" Type="http://schemas.openxmlformats.org/officeDocument/2006/relationships/hyperlink" Target="https://podminky.urs.cz/item/CS_URS_2022_01/621211021" TargetMode="External" /><Relationship Id="rId74" Type="http://schemas.openxmlformats.org/officeDocument/2006/relationships/hyperlink" Target="https://podminky.urs.cz/item/CS_URS_2022_01/622211021" TargetMode="External" /><Relationship Id="rId75" Type="http://schemas.openxmlformats.org/officeDocument/2006/relationships/hyperlink" Target="https://podminky.urs.cz/item/CS_URS_2022_01/622251101" TargetMode="External" /><Relationship Id="rId76" Type="http://schemas.openxmlformats.org/officeDocument/2006/relationships/hyperlink" Target="https://podminky.urs.cz/item/CS_URS_2023_01/622131100" TargetMode="External" /><Relationship Id="rId77" Type="http://schemas.openxmlformats.org/officeDocument/2006/relationships/hyperlink" Target="https://podminky.urs.cz/item/CS_URS_2023_01/629995101" TargetMode="External" /><Relationship Id="rId78" Type="http://schemas.openxmlformats.org/officeDocument/2006/relationships/hyperlink" Target="https://podminky.urs.cz/item/CS_URS_2023_01/631311114" TargetMode="External" /><Relationship Id="rId79" Type="http://schemas.openxmlformats.org/officeDocument/2006/relationships/hyperlink" Target="https://podminky.urs.cz/item/CS_URS_2023_01/631311121" TargetMode="External" /><Relationship Id="rId80" Type="http://schemas.openxmlformats.org/officeDocument/2006/relationships/hyperlink" Target="https://podminky.urs.cz/item/CS_URS_2023_01/631311124" TargetMode="External" /><Relationship Id="rId81" Type="http://schemas.openxmlformats.org/officeDocument/2006/relationships/hyperlink" Target="https://podminky.urs.cz/item/CS_URS_2023_01/631362021" TargetMode="External" /><Relationship Id="rId82" Type="http://schemas.openxmlformats.org/officeDocument/2006/relationships/hyperlink" Target="https://podminky.urs.cz/item/CS_URS_2023_01/632441213" TargetMode="External" /><Relationship Id="rId83" Type="http://schemas.openxmlformats.org/officeDocument/2006/relationships/hyperlink" Target="https://podminky.urs.cz/item/CS_URS_2023_01/632441214" TargetMode="External" /><Relationship Id="rId84" Type="http://schemas.openxmlformats.org/officeDocument/2006/relationships/hyperlink" Target="https://podminky.urs.cz/item/CS_URS_2023_01/632452411" TargetMode="External" /><Relationship Id="rId85" Type="http://schemas.openxmlformats.org/officeDocument/2006/relationships/hyperlink" Target="https://podminky.urs.cz/item/CS_URS_2023_01/632902111" TargetMode="External" /><Relationship Id="rId86" Type="http://schemas.openxmlformats.org/officeDocument/2006/relationships/hyperlink" Target="https://podminky.urs.cz/item/CS_URS_2023_01/634111114" TargetMode="External" /><Relationship Id="rId87" Type="http://schemas.openxmlformats.org/officeDocument/2006/relationships/hyperlink" Target="https://podminky.urs.cz/item/CS_URS_2023_01/634111116" TargetMode="External" /><Relationship Id="rId88" Type="http://schemas.openxmlformats.org/officeDocument/2006/relationships/hyperlink" Target="https://podminky.urs.cz/item/CS_URS_2023_01/635321211" TargetMode="External" /><Relationship Id="rId89" Type="http://schemas.openxmlformats.org/officeDocument/2006/relationships/hyperlink" Target="https://podminky.urs.cz/item/CS_URS_2023_01/635321212" TargetMode="External" /><Relationship Id="rId90" Type="http://schemas.openxmlformats.org/officeDocument/2006/relationships/hyperlink" Target="https://podminky.urs.cz/item/CS_URS_2023_01/642942111" TargetMode="External" /><Relationship Id="rId91" Type="http://schemas.openxmlformats.org/officeDocument/2006/relationships/hyperlink" Target="https://podminky.urs.cz/item/CS_URS_2023_01/953943211" TargetMode="External" /><Relationship Id="rId92" Type="http://schemas.openxmlformats.org/officeDocument/2006/relationships/hyperlink" Target="https://podminky.urs.cz/item/CS_URS_2023_01/953961114" TargetMode="External" /><Relationship Id="rId93" Type="http://schemas.openxmlformats.org/officeDocument/2006/relationships/hyperlink" Target="https://podminky.urs.cz/item/CS_URS_2023_01/953993311" TargetMode="External" /><Relationship Id="rId94" Type="http://schemas.openxmlformats.org/officeDocument/2006/relationships/hyperlink" Target="https://podminky.urs.cz/item/CS_URS_2023_01/962031132" TargetMode="External" /><Relationship Id="rId95" Type="http://schemas.openxmlformats.org/officeDocument/2006/relationships/hyperlink" Target="https://podminky.urs.cz/item/CS_URS_2023_01/962031133" TargetMode="External" /><Relationship Id="rId96" Type="http://schemas.openxmlformats.org/officeDocument/2006/relationships/hyperlink" Target="https://podminky.urs.cz/item/CS_URS_2023_01/962032432" TargetMode="External" /><Relationship Id="rId97" Type="http://schemas.openxmlformats.org/officeDocument/2006/relationships/hyperlink" Target="https://podminky.urs.cz/item/CS_URS_2023_01/962033121" TargetMode="External" /><Relationship Id="rId98" Type="http://schemas.openxmlformats.org/officeDocument/2006/relationships/hyperlink" Target="https://podminky.urs.cz/item/CS_URS_2023_01/963012510" TargetMode="External" /><Relationship Id="rId99" Type="http://schemas.openxmlformats.org/officeDocument/2006/relationships/hyperlink" Target="https://podminky.urs.cz/item/CS_URS_2023_01/963051113" TargetMode="External" /><Relationship Id="rId100" Type="http://schemas.openxmlformats.org/officeDocument/2006/relationships/hyperlink" Target="https://podminky.urs.cz/item/CS_URS_2023_01/965042141" TargetMode="External" /><Relationship Id="rId101" Type="http://schemas.openxmlformats.org/officeDocument/2006/relationships/hyperlink" Target="https://podminky.urs.cz/item/CS_URS_2023_01/965042231" TargetMode="External" /><Relationship Id="rId102" Type="http://schemas.openxmlformats.org/officeDocument/2006/relationships/hyperlink" Target="https://podminky.urs.cz/item/CS_URS_2023_01/965049112" TargetMode="External" /><Relationship Id="rId103" Type="http://schemas.openxmlformats.org/officeDocument/2006/relationships/hyperlink" Target="https://podminky.urs.cz/item/CS_URS_2023_01/968062375" TargetMode="External" /><Relationship Id="rId104" Type="http://schemas.openxmlformats.org/officeDocument/2006/relationships/hyperlink" Target="https://podminky.urs.cz/item/CS_URS_2023_01/968072455" TargetMode="External" /><Relationship Id="rId105" Type="http://schemas.openxmlformats.org/officeDocument/2006/relationships/hyperlink" Target="https://podminky.urs.cz/item/CS_URS_2023_01/968072456" TargetMode="External" /><Relationship Id="rId106" Type="http://schemas.openxmlformats.org/officeDocument/2006/relationships/hyperlink" Target="https://podminky.urs.cz/item/CS_URS_2023_01/972054491" TargetMode="External" /><Relationship Id="rId107" Type="http://schemas.openxmlformats.org/officeDocument/2006/relationships/hyperlink" Target="https://podminky.urs.cz/item/CS_URS_2023_01/973031844" TargetMode="External" /><Relationship Id="rId108" Type="http://schemas.openxmlformats.org/officeDocument/2006/relationships/hyperlink" Target="https://podminky.urs.cz/item/CS_URS_2023_01/974031666" TargetMode="External" /><Relationship Id="rId109" Type="http://schemas.openxmlformats.org/officeDocument/2006/relationships/hyperlink" Target="https://podminky.urs.cz/item/CS_URS_2023_01/977151124" TargetMode="External" /><Relationship Id="rId110" Type="http://schemas.openxmlformats.org/officeDocument/2006/relationships/hyperlink" Target="https://podminky.urs.cz/item/CS_URS_2023_01/977311113" TargetMode="External" /><Relationship Id="rId111" Type="http://schemas.openxmlformats.org/officeDocument/2006/relationships/hyperlink" Target="https://podminky.urs.cz/item/CS_URS_2023_01/978013191" TargetMode="External" /><Relationship Id="rId112" Type="http://schemas.openxmlformats.org/officeDocument/2006/relationships/hyperlink" Target="https://podminky.urs.cz/item/CS_URS_2023_01/985331112" TargetMode="External" /><Relationship Id="rId113" Type="http://schemas.openxmlformats.org/officeDocument/2006/relationships/hyperlink" Target="https://podminky.urs.cz/item/CS_URS_2023_01/941111121" TargetMode="External" /><Relationship Id="rId114" Type="http://schemas.openxmlformats.org/officeDocument/2006/relationships/hyperlink" Target="https://podminky.urs.cz/item/CS_URS_2023_01/941111221" TargetMode="External" /><Relationship Id="rId115" Type="http://schemas.openxmlformats.org/officeDocument/2006/relationships/hyperlink" Target="https://podminky.urs.cz/item/CS_URS_2023_01/941111821" TargetMode="External" /><Relationship Id="rId116" Type="http://schemas.openxmlformats.org/officeDocument/2006/relationships/hyperlink" Target="https://podminky.urs.cz/item/CS_URS_2023_01/943211111" TargetMode="External" /><Relationship Id="rId117" Type="http://schemas.openxmlformats.org/officeDocument/2006/relationships/hyperlink" Target="https://podminky.urs.cz/item/CS_URS_2023_01/943211211" TargetMode="External" /><Relationship Id="rId118" Type="http://schemas.openxmlformats.org/officeDocument/2006/relationships/hyperlink" Target="https://podminky.urs.cz/item/CS_URS_2023_01/943211811" TargetMode="External" /><Relationship Id="rId119" Type="http://schemas.openxmlformats.org/officeDocument/2006/relationships/hyperlink" Target="https://podminky.urs.cz/item/CS_URS_2023_01/944511111" TargetMode="External" /><Relationship Id="rId120" Type="http://schemas.openxmlformats.org/officeDocument/2006/relationships/hyperlink" Target="https://podminky.urs.cz/item/CS_URS_2023_01/944511211" TargetMode="External" /><Relationship Id="rId121" Type="http://schemas.openxmlformats.org/officeDocument/2006/relationships/hyperlink" Target="https://podminky.urs.cz/item/CS_URS_2023_01/944511811" TargetMode="External" /><Relationship Id="rId122" Type="http://schemas.openxmlformats.org/officeDocument/2006/relationships/hyperlink" Target="https://podminky.urs.cz/item/CS_URS_2023_01/949101112" TargetMode="External" /><Relationship Id="rId123" Type="http://schemas.openxmlformats.org/officeDocument/2006/relationships/hyperlink" Target="https://podminky.urs.cz/item/CS_URS_2023_01/997006005" TargetMode="External" /><Relationship Id="rId124" Type="http://schemas.openxmlformats.org/officeDocument/2006/relationships/hyperlink" Target="https://podminky.urs.cz/item/CS_URS_2023_01/997006006" TargetMode="External" /><Relationship Id="rId125" Type="http://schemas.openxmlformats.org/officeDocument/2006/relationships/hyperlink" Target="https://podminky.urs.cz/item/CS_URS_2023_01/997013113" TargetMode="External" /><Relationship Id="rId126" Type="http://schemas.openxmlformats.org/officeDocument/2006/relationships/hyperlink" Target="https://podminky.urs.cz/item/CS_URS_2023_01/997013153" TargetMode="External" /><Relationship Id="rId127" Type="http://schemas.openxmlformats.org/officeDocument/2006/relationships/hyperlink" Target="https://podminky.urs.cz/item/CS_URS_2023_01/997013501" TargetMode="External" /><Relationship Id="rId128" Type="http://schemas.openxmlformats.org/officeDocument/2006/relationships/hyperlink" Target="https://podminky.urs.cz/item/CS_URS_2023_01/997013509" TargetMode="External" /><Relationship Id="rId129" Type="http://schemas.openxmlformats.org/officeDocument/2006/relationships/hyperlink" Target="https://podminky.urs.cz/item/CS_URS_2023_01/997013601" TargetMode="External" /><Relationship Id="rId130" Type="http://schemas.openxmlformats.org/officeDocument/2006/relationships/hyperlink" Target="https://podminky.urs.cz/item/CS_URS_2023_01/997013603" TargetMode="External" /><Relationship Id="rId131" Type="http://schemas.openxmlformats.org/officeDocument/2006/relationships/hyperlink" Target="https://podminky.urs.cz/item/CS_URS_2023_01/997013631" TargetMode="External" /><Relationship Id="rId132" Type="http://schemas.openxmlformats.org/officeDocument/2006/relationships/hyperlink" Target="https://podminky.urs.cz/item/CS_URS_2023_01/997013814" TargetMode="External" /><Relationship Id="rId133" Type="http://schemas.openxmlformats.org/officeDocument/2006/relationships/hyperlink" Target="https://podminky.urs.cz/item/CS_URS_2023_01/998011002" TargetMode="External" /><Relationship Id="rId134" Type="http://schemas.openxmlformats.org/officeDocument/2006/relationships/hyperlink" Target="https://podminky.urs.cz/item/CS_URS_2023_01/711111001" TargetMode="External" /><Relationship Id="rId135" Type="http://schemas.openxmlformats.org/officeDocument/2006/relationships/hyperlink" Target="https://podminky.urs.cz/item/CS_URS_2023_01/711112001" TargetMode="External" /><Relationship Id="rId136" Type="http://schemas.openxmlformats.org/officeDocument/2006/relationships/hyperlink" Target="https://podminky.urs.cz/item/CS_URS_2023_01/711131811" TargetMode="External" /><Relationship Id="rId137" Type="http://schemas.openxmlformats.org/officeDocument/2006/relationships/hyperlink" Target="https://podminky.urs.cz/item/CS_URS_2023_01/711141559" TargetMode="External" /><Relationship Id="rId138" Type="http://schemas.openxmlformats.org/officeDocument/2006/relationships/hyperlink" Target="https://podminky.urs.cz/item/CS_URS_2023_01/711142559" TargetMode="External" /><Relationship Id="rId139" Type="http://schemas.openxmlformats.org/officeDocument/2006/relationships/hyperlink" Target="https://podminky.urs.cz/item/CS_URS_2023_01/998711102" TargetMode="External" /><Relationship Id="rId140" Type="http://schemas.openxmlformats.org/officeDocument/2006/relationships/hyperlink" Target="https://podminky.urs.cz/item/CS_URS_2023_01/712363803" TargetMode="External" /><Relationship Id="rId141" Type="http://schemas.openxmlformats.org/officeDocument/2006/relationships/hyperlink" Target="https://podminky.urs.cz/item/CS_URS_2023_01/713120811" TargetMode="External" /><Relationship Id="rId142" Type="http://schemas.openxmlformats.org/officeDocument/2006/relationships/hyperlink" Target="https://podminky.urs.cz/item/CS_URS_2023_01/713121111" TargetMode="External" /><Relationship Id="rId143" Type="http://schemas.openxmlformats.org/officeDocument/2006/relationships/hyperlink" Target="https://podminky.urs.cz/item/CS_URS_2023_01/713121121" TargetMode="External" /><Relationship Id="rId144" Type="http://schemas.openxmlformats.org/officeDocument/2006/relationships/hyperlink" Target="https://podminky.urs.cz/item/CS_URS_2023_01/713140813" TargetMode="External" /><Relationship Id="rId145" Type="http://schemas.openxmlformats.org/officeDocument/2006/relationships/hyperlink" Target="https://podminky.urs.cz/item/CS_URS_2023_01/713151111" TargetMode="External" /><Relationship Id="rId146" Type="http://schemas.openxmlformats.org/officeDocument/2006/relationships/hyperlink" Target="https://podminky.urs.cz/item/CS_URS_2023_01/713151121" TargetMode="External" /><Relationship Id="rId147" Type="http://schemas.openxmlformats.org/officeDocument/2006/relationships/hyperlink" Target="https://podminky.urs.cz/item/CS_URS_2023_01/713191132" TargetMode="External" /><Relationship Id="rId148" Type="http://schemas.openxmlformats.org/officeDocument/2006/relationships/hyperlink" Target="https://podminky.urs.cz/item/CS_URS_2023_01/998713102" TargetMode="External" /><Relationship Id="rId149" Type="http://schemas.openxmlformats.org/officeDocument/2006/relationships/hyperlink" Target="https://podminky.urs.cz/item/CS_URS_2023_01/725291621" TargetMode="External" /><Relationship Id="rId150" Type="http://schemas.openxmlformats.org/officeDocument/2006/relationships/hyperlink" Target="https://podminky.urs.cz/item/CS_URS_2023_01/725291631" TargetMode="External" /><Relationship Id="rId151" Type="http://schemas.openxmlformats.org/officeDocument/2006/relationships/hyperlink" Target="https://podminky.urs.cz/item/CS_URS_2023_01/762083122" TargetMode="External" /><Relationship Id="rId152" Type="http://schemas.openxmlformats.org/officeDocument/2006/relationships/hyperlink" Target="https://podminky.urs.cz/item/CS_URS_2023_01/762085111" TargetMode="External" /><Relationship Id="rId153" Type="http://schemas.openxmlformats.org/officeDocument/2006/relationships/hyperlink" Target="https://podminky.urs.cz/item/CS_URS_2023_01/762332131" TargetMode="External" /><Relationship Id="rId154" Type="http://schemas.openxmlformats.org/officeDocument/2006/relationships/hyperlink" Target="https://podminky.urs.cz/item/CS_URS_2023_01/762342314" TargetMode="External" /><Relationship Id="rId155" Type="http://schemas.openxmlformats.org/officeDocument/2006/relationships/hyperlink" Target="https://podminky.urs.cz/item/CS_URS_2023_01/762342441" TargetMode="External" /><Relationship Id="rId156" Type="http://schemas.openxmlformats.org/officeDocument/2006/relationships/hyperlink" Target="https://podminky.urs.cz/item/CS_URS_2023_01/762395000" TargetMode="External" /><Relationship Id="rId157" Type="http://schemas.openxmlformats.org/officeDocument/2006/relationships/hyperlink" Target="https://podminky.urs.cz/item/CS_URS_2023_01/998762102" TargetMode="External" /><Relationship Id="rId158" Type="http://schemas.openxmlformats.org/officeDocument/2006/relationships/hyperlink" Target="https://podminky.urs.cz/item/CS_URS_2022_01/763121752" TargetMode="External" /><Relationship Id="rId159" Type="http://schemas.openxmlformats.org/officeDocument/2006/relationships/hyperlink" Target="https://podminky.urs.cz/item/CS_URS_2023_01/763131431" TargetMode="External" /><Relationship Id="rId160" Type="http://schemas.openxmlformats.org/officeDocument/2006/relationships/hyperlink" Target="https://podminky.urs.cz/item/CS_URS_2023_01/763161721" TargetMode="External" /><Relationship Id="rId161" Type="http://schemas.openxmlformats.org/officeDocument/2006/relationships/hyperlink" Target="https://podminky.urs.cz/item/CS_URS_2023_01/763164551" TargetMode="External" /><Relationship Id="rId162" Type="http://schemas.openxmlformats.org/officeDocument/2006/relationships/hyperlink" Target="https://podminky.urs.cz/item/CS_URS_2023_01/763411111" TargetMode="External" /><Relationship Id="rId163" Type="http://schemas.openxmlformats.org/officeDocument/2006/relationships/hyperlink" Target="https://podminky.urs.cz/item/CS_URS_2023_01/763411121" TargetMode="External" /><Relationship Id="rId164" Type="http://schemas.openxmlformats.org/officeDocument/2006/relationships/hyperlink" Target="https://podminky.urs.cz/item/CS_URS_2023_01/998763302" TargetMode="External" /><Relationship Id="rId165" Type="http://schemas.openxmlformats.org/officeDocument/2006/relationships/hyperlink" Target="https://podminky.urs.cz/item/CS_URS_2023_01/764002841" TargetMode="External" /><Relationship Id="rId166" Type="http://schemas.openxmlformats.org/officeDocument/2006/relationships/hyperlink" Target="https://podminky.urs.cz/item/CS_URS_2023_01/764002851" TargetMode="External" /><Relationship Id="rId167" Type="http://schemas.openxmlformats.org/officeDocument/2006/relationships/hyperlink" Target="https://podminky.urs.cz/item/CS_URS_2023_01/764004861" TargetMode="External" /><Relationship Id="rId168" Type="http://schemas.openxmlformats.org/officeDocument/2006/relationships/hyperlink" Target="https://podminky.urs.cz/item/CS_URS_2023_01/764011613" TargetMode="External" /><Relationship Id="rId169" Type="http://schemas.openxmlformats.org/officeDocument/2006/relationships/hyperlink" Target="https://podminky.urs.cz/item/CS_URS_2023_01/764212633" TargetMode="External" /><Relationship Id="rId170" Type="http://schemas.openxmlformats.org/officeDocument/2006/relationships/hyperlink" Target="https://podminky.urs.cz/item/CS_URS_2022_01/764218606" TargetMode="External" /><Relationship Id="rId171" Type="http://schemas.openxmlformats.org/officeDocument/2006/relationships/hyperlink" Target="https://podminky.urs.cz/item/CS_URS_2023_01/764311614" TargetMode="External" /><Relationship Id="rId172" Type="http://schemas.openxmlformats.org/officeDocument/2006/relationships/hyperlink" Target="https://podminky.urs.cz/item/CS_URS_2023_01/764511602" TargetMode="External" /><Relationship Id="rId173" Type="http://schemas.openxmlformats.org/officeDocument/2006/relationships/hyperlink" Target="https://podminky.urs.cz/item/CS_URS_2023_01/764511642" TargetMode="External" /><Relationship Id="rId174" Type="http://schemas.openxmlformats.org/officeDocument/2006/relationships/hyperlink" Target="https://podminky.urs.cz/item/CS_URS_2023_01/764518622" TargetMode="External" /><Relationship Id="rId175" Type="http://schemas.openxmlformats.org/officeDocument/2006/relationships/hyperlink" Target="https://podminky.urs.cz/item/CS_URS_2023_01/998764102" TargetMode="External" /><Relationship Id="rId176" Type="http://schemas.openxmlformats.org/officeDocument/2006/relationships/hyperlink" Target="https://podminky.urs.cz/item/CS_URS_2023_01/765113016" TargetMode="External" /><Relationship Id="rId177" Type="http://schemas.openxmlformats.org/officeDocument/2006/relationships/hyperlink" Target="https://podminky.urs.cz/item/CS_URS_2023_01/765113121" TargetMode="External" /><Relationship Id="rId178" Type="http://schemas.openxmlformats.org/officeDocument/2006/relationships/hyperlink" Target="https://podminky.urs.cz/item/CS_URS_2023_01/765113561" TargetMode="External" /><Relationship Id="rId179" Type="http://schemas.openxmlformats.org/officeDocument/2006/relationships/hyperlink" Target="https://podminky.urs.cz/item/CS_URS_2023_01/765113911" TargetMode="External" /><Relationship Id="rId180" Type="http://schemas.openxmlformats.org/officeDocument/2006/relationships/hyperlink" Target="https://podminky.urs.cz/item/CS_URS_2023_01/765114313" TargetMode="External" /><Relationship Id="rId181" Type="http://schemas.openxmlformats.org/officeDocument/2006/relationships/hyperlink" Target="https://podminky.urs.cz/item/CS_URS_2023_01/765191021" TargetMode="External" /><Relationship Id="rId182" Type="http://schemas.openxmlformats.org/officeDocument/2006/relationships/hyperlink" Target="https://podminky.urs.cz/item/CS_URS_2023_01/765191031" TargetMode="External" /><Relationship Id="rId183" Type="http://schemas.openxmlformats.org/officeDocument/2006/relationships/hyperlink" Target="https://podminky.urs.cz/item/CS_URS_2023_01/765191071" TargetMode="External" /><Relationship Id="rId184" Type="http://schemas.openxmlformats.org/officeDocument/2006/relationships/hyperlink" Target="https://podminky.urs.cz/item/CS_URS_2023_01/765191091" TargetMode="External" /><Relationship Id="rId185" Type="http://schemas.openxmlformats.org/officeDocument/2006/relationships/hyperlink" Target="https://podminky.urs.cz/item/CS_URS_2023_01/998765102" TargetMode="External" /><Relationship Id="rId186" Type="http://schemas.openxmlformats.org/officeDocument/2006/relationships/hyperlink" Target="https://podminky.urs.cz/item/CS_URS_2023_01/766660001" TargetMode="External" /><Relationship Id="rId187" Type="http://schemas.openxmlformats.org/officeDocument/2006/relationships/hyperlink" Target="https://podminky.urs.cz/item/CS_URS_2023_01/766660002" TargetMode="External" /><Relationship Id="rId188" Type="http://schemas.openxmlformats.org/officeDocument/2006/relationships/hyperlink" Target="https://podminky.urs.cz/item/CS_URS_2023_01/766671025" TargetMode="External" /><Relationship Id="rId189" Type="http://schemas.openxmlformats.org/officeDocument/2006/relationships/hyperlink" Target="https://podminky.urs.cz/item/CS_URS_2023_01/766691914" TargetMode="External" /><Relationship Id="rId190" Type="http://schemas.openxmlformats.org/officeDocument/2006/relationships/hyperlink" Target="https://podminky.urs.cz/item/CS_URS_2023_01/998766102" TargetMode="External" /><Relationship Id="rId191" Type="http://schemas.openxmlformats.org/officeDocument/2006/relationships/hyperlink" Target="https://podminky.urs.cz/item/CS_URS_2023_01/767161111" TargetMode="External" /><Relationship Id="rId192" Type="http://schemas.openxmlformats.org/officeDocument/2006/relationships/hyperlink" Target="https://podminky.urs.cz/item/CS_URS_2023_01/767163211" TargetMode="External" /><Relationship Id="rId193" Type="http://schemas.openxmlformats.org/officeDocument/2006/relationships/hyperlink" Target="https://podminky.urs.cz/item/CS_URS_2023_01/767541122" TargetMode="External" /><Relationship Id="rId194" Type="http://schemas.openxmlformats.org/officeDocument/2006/relationships/hyperlink" Target="https://podminky.urs.cz/item/CS_URS_2023_01/767640221" TargetMode="External" /><Relationship Id="rId195" Type="http://schemas.openxmlformats.org/officeDocument/2006/relationships/hyperlink" Target="https://podminky.urs.cz/item/CS_URS_2023_01/767640311" TargetMode="External" /><Relationship Id="rId196" Type="http://schemas.openxmlformats.org/officeDocument/2006/relationships/hyperlink" Target="https://podminky.urs.cz/item/CS_URS_2023_01/998767102" TargetMode="External" /><Relationship Id="rId197" Type="http://schemas.openxmlformats.org/officeDocument/2006/relationships/hyperlink" Target="https://podminky.urs.cz/item/CS_URS_2023_01/771121011" TargetMode="External" /><Relationship Id="rId198" Type="http://schemas.openxmlformats.org/officeDocument/2006/relationships/hyperlink" Target="https://podminky.urs.cz/item/CS_URS_2023_01/771161022" TargetMode="External" /><Relationship Id="rId199" Type="http://schemas.openxmlformats.org/officeDocument/2006/relationships/hyperlink" Target="https://podminky.urs.cz/item/CS_URS_2023_01/771274113" TargetMode="External" /><Relationship Id="rId200" Type="http://schemas.openxmlformats.org/officeDocument/2006/relationships/hyperlink" Target="https://podminky.urs.cz/item/CS_URS_2023_01/771274232" TargetMode="External" /><Relationship Id="rId201" Type="http://schemas.openxmlformats.org/officeDocument/2006/relationships/hyperlink" Target="https://podminky.urs.cz/item/CS_URS_2023_01/771474112" TargetMode="External" /><Relationship Id="rId202" Type="http://schemas.openxmlformats.org/officeDocument/2006/relationships/hyperlink" Target="https://podminky.urs.cz/item/CS_URS_2023_01/771474122" TargetMode="External" /><Relationship Id="rId203" Type="http://schemas.openxmlformats.org/officeDocument/2006/relationships/hyperlink" Target="https://podminky.urs.cz/item/CS_URS_2023_01/771573810" TargetMode="External" /><Relationship Id="rId204" Type="http://schemas.openxmlformats.org/officeDocument/2006/relationships/hyperlink" Target="https://podminky.urs.cz/item/CS_URS_2023_01/771574112" TargetMode="External" /><Relationship Id="rId205" Type="http://schemas.openxmlformats.org/officeDocument/2006/relationships/hyperlink" Target="https://podminky.urs.cz/item/CS_URS_2023_01/771577111" TargetMode="External" /><Relationship Id="rId206" Type="http://schemas.openxmlformats.org/officeDocument/2006/relationships/hyperlink" Target="https://podminky.urs.cz/item/CS_URS_2023_01/998771102" TargetMode="External" /><Relationship Id="rId207" Type="http://schemas.openxmlformats.org/officeDocument/2006/relationships/hyperlink" Target="https://podminky.urs.cz/item/CS_URS_2023_01/781121011" TargetMode="External" /><Relationship Id="rId208" Type="http://schemas.openxmlformats.org/officeDocument/2006/relationships/hyperlink" Target="https://podminky.urs.cz/item/CS_URS_2023_01/781473810" TargetMode="External" /><Relationship Id="rId209" Type="http://schemas.openxmlformats.org/officeDocument/2006/relationships/hyperlink" Target="https://podminky.urs.cz/item/CS_URS_2023_01/781474111" TargetMode="External" /><Relationship Id="rId210" Type="http://schemas.openxmlformats.org/officeDocument/2006/relationships/hyperlink" Target="https://podminky.urs.cz/item/CS_URS_2023_01/781491021" TargetMode="External" /><Relationship Id="rId211" Type="http://schemas.openxmlformats.org/officeDocument/2006/relationships/hyperlink" Target="https://podminky.urs.cz/item/CS_URS_2023_01/998781102" TargetMode="External" /><Relationship Id="rId212" Type="http://schemas.openxmlformats.org/officeDocument/2006/relationships/hyperlink" Target="https://podminky.urs.cz/item/CS_URS_2023_01/783101203" TargetMode="External" /><Relationship Id="rId213" Type="http://schemas.openxmlformats.org/officeDocument/2006/relationships/hyperlink" Target="https://podminky.urs.cz/item/CS_URS_2023_01/783114101" TargetMode="External" /><Relationship Id="rId214" Type="http://schemas.openxmlformats.org/officeDocument/2006/relationships/hyperlink" Target="https://podminky.urs.cz/item/CS_URS_2023_01/783117101" TargetMode="External" /><Relationship Id="rId215" Type="http://schemas.openxmlformats.org/officeDocument/2006/relationships/hyperlink" Target="https://podminky.urs.cz/item/CS_URS_2023_01/783301311" TargetMode="External" /><Relationship Id="rId216" Type="http://schemas.openxmlformats.org/officeDocument/2006/relationships/hyperlink" Target="https://podminky.urs.cz/item/CS_URS_2023_01/783314101" TargetMode="External" /><Relationship Id="rId217" Type="http://schemas.openxmlformats.org/officeDocument/2006/relationships/hyperlink" Target="https://podminky.urs.cz/item/CS_URS_2023_01/783315101" TargetMode="External" /><Relationship Id="rId218" Type="http://schemas.openxmlformats.org/officeDocument/2006/relationships/hyperlink" Target="https://podminky.urs.cz/item/CS_URS_2023_01/783317101" TargetMode="External" /><Relationship Id="rId219" Type="http://schemas.openxmlformats.org/officeDocument/2006/relationships/hyperlink" Target="https://podminky.urs.cz/item/CS_URS_2023_01/784181101" TargetMode="External" /><Relationship Id="rId220" Type="http://schemas.openxmlformats.org/officeDocument/2006/relationships/hyperlink" Target="https://podminky.urs.cz/item/CS_URS_2023_01/784181103" TargetMode="External" /><Relationship Id="rId221" Type="http://schemas.openxmlformats.org/officeDocument/2006/relationships/hyperlink" Target="https://podminky.urs.cz/item/CS_URS_2023_01/784181107" TargetMode="External" /><Relationship Id="rId222" Type="http://schemas.openxmlformats.org/officeDocument/2006/relationships/hyperlink" Target="https://podminky.urs.cz/item/CS_URS_2023_01/784211111" TargetMode="External" /><Relationship Id="rId223" Type="http://schemas.openxmlformats.org/officeDocument/2006/relationships/hyperlink" Target="https://podminky.urs.cz/item/CS_URS_2023_01/784211113" TargetMode="External" /><Relationship Id="rId224" Type="http://schemas.openxmlformats.org/officeDocument/2006/relationships/hyperlink" Target="https://podminky.urs.cz/item/CS_URS_2022_01/786611200" TargetMode="External" /><Relationship Id="rId225" Type="http://schemas.openxmlformats.org/officeDocument/2006/relationships/hyperlink" Target="https://podminky.urs.cz/item/CS_URS_2022_01/786614001" TargetMode="External" /><Relationship Id="rId2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4203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7151101" TargetMode="External" /><Relationship Id="rId4" Type="http://schemas.openxmlformats.org/officeDocument/2006/relationships/hyperlink" Target="https://podminky.urs.cz/item/CS_URS_2023_01/171251201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175151101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451573111" TargetMode="External" /><Relationship Id="rId9" Type="http://schemas.openxmlformats.org/officeDocument/2006/relationships/hyperlink" Target="https://podminky.urs.cz/item/CS_URS_2023_01/894812112" TargetMode="External" /><Relationship Id="rId10" Type="http://schemas.openxmlformats.org/officeDocument/2006/relationships/hyperlink" Target="https://podminky.urs.cz/item/CS_URS_2023_01/894812131" TargetMode="External" /><Relationship Id="rId11" Type="http://schemas.openxmlformats.org/officeDocument/2006/relationships/hyperlink" Target="https://podminky.urs.cz/item/CS_URS_2023_01/894812141" TargetMode="External" /><Relationship Id="rId12" Type="http://schemas.openxmlformats.org/officeDocument/2006/relationships/hyperlink" Target="https://podminky.urs.cz/item/CS_URS_2023_01/894812149" TargetMode="External" /><Relationship Id="rId13" Type="http://schemas.openxmlformats.org/officeDocument/2006/relationships/hyperlink" Target="https://podminky.urs.cz/item/CS_URS_2023_01/894812151" TargetMode="External" /><Relationship Id="rId14" Type="http://schemas.openxmlformats.org/officeDocument/2006/relationships/hyperlink" Target="https://podminky.urs.cz/item/CS_URS_2023_01/998276101" TargetMode="External" /><Relationship Id="rId15" Type="http://schemas.openxmlformats.org/officeDocument/2006/relationships/hyperlink" Target="https://podminky.urs.cz/item/CS_URS_2023_01/721171917" TargetMode="External" /><Relationship Id="rId16" Type="http://schemas.openxmlformats.org/officeDocument/2006/relationships/hyperlink" Target="https://podminky.urs.cz/item/CS_URS_2023_01/721171907" TargetMode="External" /><Relationship Id="rId17" Type="http://schemas.openxmlformats.org/officeDocument/2006/relationships/hyperlink" Target="https://podminky.urs.cz/item/CS_URS_2023_01/721173402" TargetMode="External" /><Relationship Id="rId18" Type="http://schemas.openxmlformats.org/officeDocument/2006/relationships/hyperlink" Target="https://podminky.urs.cz/item/CS_URS_2023_01/721173403" TargetMode="External" /><Relationship Id="rId19" Type="http://schemas.openxmlformats.org/officeDocument/2006/relationships/hyperlink" Target="https://podminky.urs.cz/item/CS_URS_2023_01/721174005" TargetMode="External" /><Relationship Id="rId20" Type="http://schemas.openxmlformats.org/officeDocument/2006/relationships/hyperlink" Target="https://podminky.urs.cz/item/CS_URS_2023_01/721174024" TargetMode="External" /><Relationship Id="rId21" Type="http://schemas.openxmlformats.org/officeDocument/2006/relationships/hyperlink" Target="https://podminky.urs.cz/item/CS_URS_2023_01/721174025" TargetMode="External" /><Relationship Id="rId22" Type="http://schemas.openxmlformats.org/officeDocument/2006/relationships/hyperlink" Target="https://podminky.urs.cz/item/CS_URS_2023_01/721174042" TargetMode="External" /><Relationship Id="rId23" Type="http://schemas.openxmlformats.org/officeDocument/2006/relationships/hyperlink" Target="https://podminky.urs.cz/item/CS_URS_2023_01/721174043" TargetMode="External" /><Relationship Id="rId24" Type="http://schemas.openxmlformats.org/officeDocument/2006/relationships/hyperlink" Target="https://podminky.urs.cz/item/CS_URS_2023_01/721174045" TargetMode="External" /><Relationship Id="rId25" Type="http://schemas.openxmlformats.org/officeDocument/2006/relationships/hyperlink" Target="https://podminky.urs.cz/item/CS_URS_2023_01/721194104" TargetMode="External" /><Relationship Id="rId26" Type="http://schemas.openxmlformats.org/officeDocument/2006/relationships/hyperlink" Target="https://podminky.urs.cz/item/CS_URS_2023_01/721194105" TargetMode="External" /><Relationship Id="rId27" Type="http://schemas.openxmlformats.org/officeDocument/2006/relationships/hyperlink" Target="https://podminky.urs.cz/item/CS_URS_2023_01/721194109" TargetMode="External" /><Relationship Id="rId28" Type="http://schemas.openxmlformats.org/officeDocument/2006/relationships/hyperlink" Target="https://podminky.urs.cz/item/CS_URS_2023_01/721242115" TargetMode="External" /><Relationship Id="rId29" Type="http://schemas.openxmlformats.org/officeDocument/2006/relationships/hyperlink" Target="https://podminky.urs.cz/item/CS_URS_2023_01/721273153" TargetMode="External" /><Relationship Id="rId30" Type="http://schemas.openxmlformats.org/officeDocument/2006/relationships/hyperlink" Target="https://podminky.urs.cz/item/CS_URS_2023_01/721274123" TargetMode="External" /><Relationship Id="rId31" Type="http://schemas.openxmlformats.org/officeDocument/2006/relationships/hyperlink" Target="https://podminky.urs.cz/item/CS_URS_2023_01/721290111" TargetMode="External" /><Relationship Id="rId32" Type="http://schemas.openxmlformats.org/officeDocument/2006/relationships/hyperlink" Target="https://podminky.urs.cz/item/CS_URS_2023_01/721290112" TargetMode="External" /><Relationship Id="rId33" Type="http://schemas.openxmlformats.org/officeDocument/2006/relationships/hyperlink" Target="https://podminky.urs.cz/item/CS_URS_2023_01/721171808" TargetMode="External" /><Relationship Id="rId34" Type="http://schemas.openxmlformats.org/officeDocument/2006/relationships/hyperlink" Target="https://podminky.urs.cz/item/CS_URS_2023_01/721220801" TargetMode="External" /><Relationship Id="rId35" Type="http://schemas.openxmlformats.org/officeDocument/2006/relationships/hyperlink" Target="https://podminky.urs.cz/item/CS_URS_2023_01/998721201" TargetMode="External" /><Relationship Id="rId36" Type="http://schemas.openxmlformats.org/officeDocument/2006/relationships/hyperlink" Target="https://podminky.urs.cz/item/CS_URS_2023_01/722131934" TargetMode="External" /><Relationship Id="rId37" Type="http://schemas.openxmlformats.org/officeDocument/2006/relationships/hyperlink" Target="https://podminky.urs.cz/item/CS_URS_2023_01/722130234" TargetMode="External" /><Relationship Id="rId38" Type="http://schemas.openxmlformats.org/officeDocument/2006/relationships/hyperlink" Target="https://podminky.urs.cz/item/CS_URS_2023_01/722174022" TargetMode="External" /><Relationship Id="rId39" Type="http://schemas.openxmlformats.org/officeDocument/2006/relationships/hyperlink" Target="https://podminky.urs.cz/item/CS_URS_2023_01/722174023" TargetMode="External" /><Relationship Id="rId40" Type="http://schemas.openxmlformats.org/officeDocument/2006/relationships/hyperlink" Target="https://podminky.urs.cz/item/CS_URS_2023_01/722174024" TargetMode="External" /><Relationship Id="rId41" Type="http://schemas.openxmlformats.org/officeDocument/2006/relationships/hyperlink" Target="https://podminky.urs.cz/item/CS_URS_2023_01/722181241" TargetMode="External" /><Relationship Id="rId42" Type="http://schemas.openxmlformats.org/officeDocument/2006/relationships/hyperlink" Target="https://podminky.urs.cz/item/CS_URS_2023_01/722181242" TargetMode="External" /><Relationship Id="rId43" Type="http://schemas.openxmlformats.org/officeDocument/2006/relationships/hyperlink" Target="https://podminky.urs.cz/item/CS_URS_2023_01/722190401" TargetMode="External" /><Relationship Id="rId44" Type="http://schemas.openxmlformats.org/officeDocument/2006/relationships/hyperlink" Target="https://podminky.urs.cz/item/CS_URS_2023_01/722220121" TargetMode="External" /><Relationship Id="rId45" Type="http://schemas.openxmlformats.org/officeDocument/2006/relationships/hyperlink" Target="https://podminky.urs.cz/item/CS_URS_2023_01/722232045" TargetMode="External" /><Relationship Id="rId46" Type="http://schemas.openxmlformats.org/officeDocument/2006/relationships/hyperlink" Target="https://podminky.urs.cz/item/CS_URS_2023_01/722232062" TargetMode="External" /><Relationship Id="rId47" Type="http://schemas.openxmlformats.org/officeDocument/2006/relationships/hyperlink" Target="https://podminky.urs.cz/item/CS_URS_2023_01/722232063" TargetMode="External" /><Relationship Id="rId48" Type="http://schemas.openxmlformats.org/officeDocument/2006/relationships/hyperlink" Target="https://podminky.urs.cz/item/CS_URS_2023_01/722232503" TargetMode="External" /><Relationship Id="rId49" Type="http://schemas.openxmlformats.org/officeDocument/2006/relationships/hyperlink" Target="https://podminky.urs.cz/item/CS_URS_2023_01/722250132" TargetMode="External" /><Relationship Id="rId50" Type="http://schemas.openxmlformats.org/officeDocument/2006/relationships/hyperlink" Target="https://podminky.urs.cz/item/CS_URS_2023_01/722170804" TargetMode="External" /><Relationship Id="rId51" Type="http://schemas.openxmlformats.org/officeDocument/2006/relationships/hyperlink" Target="https://podminky.urs.cz/item/CS_URS_2023_01/722290226" TargetMode="External" /><Relationship Id="rId52" Type="http://schemas.openxmlformats.org/officeDocument/2006/relationships/hyperlink" Target="https://podminky.urs.cz/item/CS_URS_2023_01/722290234" TargetMode="External" /><Relationship Id="rId53" Type="http://schemas.openxmlformats.org/officeDocument/2006/relationships/hyperlink" Target="https://podminky.urs.cz/item/CS_URS_2023_01/998722201" TargetMode="External" /><Relationship Id="rId54" Type="http://schemas.openxmlformats.org/officeDocument/2006/relationships/hyperlink" Target="https://podminky.urs.cz/item/CS_URS_2023_01/725111132" TargetMode="External" /><Relationship Id="rId55" Type="http://schemas.openxmlformats.org/officeDocument/2006/relationships/hyperlink" Target="https://podminky.urs.cz/item/CS_URS_2023_01/725112022" TargetMode="External" /><Relationship Id="rId56" Type="http://schemas.openxmlformats.org/officeDocument/2006/relationships/hyperlink" Target="https://podminky.urs.cz/item/CS_URS_2023_01/725121527" TargetMode="External" /><Relationship Id="rId57" Type="http://schemas.openxmlformats.org/officeDocument/2006/relationships/hyperlink" Target="https://podminky.urs.cz/item/CS_URS_2023_01/725211603" TargetMode="External" /><Relationship Id="rId58" Type="http://schemas.openxmlformats.org/officeDocument/2006/relationships/hyperlink" Target="https://podminky.urs.cz/item/CS_URS_2023_01/725211681" TargetMode="External" /><Relationship Id="rId59" Type="http://schemas.openxmlformats.org/officeDocument/2006/relationships/hyperlink" Target="https://podminky.urs.cz/item/CS_URS_2023_01/725331111" TargetMode="External" /><Relationship Id="rId60" Type="http://schemas.openxmlformats.org/officeDocument/2006/relationships/hyperlink" Target="https://podminky.urs.cz/item/CS_URS_2023_01/725532101" TargetMode="External" /><Relationship Id="rId61" Type="http://schemas.openxmlformats.org/officeDocument/2006/relationships/hyperlink" Target="https://podminky.urs.cz/item/CS_URS_2023_01/725813111" TargetMode="External" /><Relationship Id="rId62" Type="http://schemas.openxmlformats.org/officeDocument/2006/relationships/hyperlink" Target="https://podminky.urs.cz/item/CS_URS_2023_01/725822613" TargetMode="External" /><Relationship Id="rId63" Type="http://schemas.openxmlformats.org/officeDocument/2006/relationships/hyperlink" Target="https://podminky.urs.cz/item/CS_URS_2023_01/725535221" TargetMode="External" /><Relationship Id="rId64" Type="http://schemas.openxmlformats.org/officeDocument/2006/relationships/hyperlink" Target="https://podminky.urs.cz/item/CS_URS_2023_01/725861102" TargetMode="External" /><Relationship Id="rId65" Type="http://schemas.openxmlformats.org/officeDocument/2006/relationships/hyperlink" Target="https://podminky.urs.cz/item/CS_URS_2023_01/725861311" TargetMode="External" /><Relationship Id="rId66" Type="http://schemas.openxmlformats.org/officeDocument/2006/relationships/hyperlink" Target="https://podminky.urs.cz/item/CS_URS_2023_01/725861312" TargetMode="External" /><Relationship Id="rId67" Type="http://schemas.openxmlformats.org/officeDocument/2006/relationships/hyperlink" Target="https://podminky.urs.cz/item/CS_URS_2023_01/725110811" TargetMode="External" /><Relationship Id="rId68" Type="http://schemas.openxmlformats.org/officeDocument/2006/relationships/hyperlink" Target="https://podminky.urs.cz/item/CS_URS_2023_01/725122813" TargetMode="External" /><Relationship Id="rId69" Type="http://schemas.openxmlformats.org/officeDocument/2006/relationships/hyperlink" Target="https://podminky.urs.cz/item/CS_URS_2023_01/725210821" TargetMode="External" /><Relationship Id="rId70" Type="http://schemas.openxmlformats.org/officeDocument/2006/relationships/hyperlink" Target="https://podminky.urs.cz/item/CS_URS_2023_01/725330820" TargetMode="External" /><Relationship Id="rId71" Type="http://schemas.openxmlformats.org/officeDocument/2006/relationships/hyperlink" Target="https://podminky.urs.cz/item/CS_URS_2023_01/725240811" TargetMode="External" /><Relationship Id="rId72" Type="http://schemas.openxmlformats.org/officeDocument/2006/relationships/hyperlink" Target="https://podminky.urs.cz/item/CS_URS_2023_01/725240812" TargetMode="External" /><Relationship Id="rId73" Type="http://schemas.openxmlformats.org/officeDocument/2006/relationships/hyperlink" Target="https://podminky.urs.cz/item/CS_URS_2023_01/725530823" TargetMode="External" /><Relationship Id="rId74" Type="http://schemas.openxmlformats.org/officeDocument/2006/relationships/hyperlink" Target="https://podminky.urs.cz/item/CS_URS_2023_01/725820801" TargetMode="External" /><Relationship Id="rId75" Type="http://schemas.openxmlformats.org/officeDocument/2006/relationships/hyperlink" Target="https://podminky.urs.cz/item/CS_URS_2023_01/725820802" TargetMode="External" /><Relationship Id="rId76" Type="http://schemas.openxmlformats.org/officeDocument/2006/relationships/hyperlink" Target="https://podminky.urs.cz/item/CS_URS_2023_01/998725201" TargetMode="External" /><Relationship Id="rId77" Type="http://schemas.openxmlformats.org/officeDocument/2006/relationships/hyperlink" Target="https://podminky.urs.cz/item/CS_URS_2023_01/726131041" TargetMode="External" /><Relationship Id="rId78" Type="http://schemas.openxmlformats.org/officeDocument/2006/relationships/hyperlink" Target="https://podminky.urs.cz/item/CS_URS_2023_01/726131043" TargetMode="External" /><Relationship Id="rId79" Type="http://schemas.openxmlformats.org/officeDocument/2006/relationships/hyperlink" Target="https://podminky.urs.cz/item/CS_URS_2023_01/726191002" TargetMode="External" /><Relationship Id="rId80" Type="http://schemas.openxmlformats.org/officeDocument/2006/relationships/hyperlink" Target="https://podminky.urs.cz/item/CS_URS_2023_01/998726211" TargetMode="External" /><Relationship Id="rId8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 topLeftCell="A27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s="103" customFormat="1" ht="12">
      <c r="A1" s="226" t="s">
        <v>0</v>
      </c>
      <c r="AZ1" s="226" t="s">
        <v>1</v>
      </c>
      <c r="BA1" s="226" t="s">
        <v>2</v>
      </c>
      <c r="BB1" s="226" t="s">
        <v>3</v>
      </c>
      <c r="BT1" s="226" t="s">
        <v>4</v>
      </c>
      <c r="BU1" s="226" t="s">
        <v>4</v>
      </c>
      <c r="BV1" s="226" t="s">
        <v>5</v>
      </c>
    </row>
    <row r="2" spans="44:72" s="103" customFormat="1" ht="36.95" customHeight="1">
      <c r="AR2" s="104" t="s">
        <v>6</v>
      </c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S2" s="106" t="s">
        <v>7</v>
      </c>
      <c r="BT2" s="106" t="s">
        <v>8</v>
      </c>
    </row>
    <row r="3" spans="2:72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9"/>
      <c r="BS3" s="106" t="s">
        <v>7</v>
      </c>
      <c r="BT3" s="106" t="s">
        <v>9</v>
      </c>
    </row>
    <row r="4" spans="2:71" s="103" customFormat="1" ht="24.95" customHeight="1">
      <c r="B4" s="109"/>
      <c r="D4" s="110" t="s">
        <v>10</v>
      </c>
      <c r="AR4" s="109"/>
      <c r="AS4" s="227" t="s">
        <v>11</v>
      </c>
      <c r="BE4" s="228" t="s">
        <v>12</v>
      </c>
      <c r="BS4" s="106" t="s">
        <v>13</v>
      </c>
    </row>
    <row r="5" spans="2:71" s="103" customFormat="1" ht="12" customHeight="1">
      <c r="B5" s="109"/>
      <c r="D5" s="229" t="s">
        <v>14</v>
      </c>
      <c r="K5" s="125" t="s">
        <v>15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R5" s="109"/>
      <c r="BE5" s="230" t="s">
        <v>16</v>
      </c>
      <c r="BS5" s="106" t="s">
        <v>7</v>
      </c>
    </row>
    <row r="6" spans="2:71" s="103" customFormat="1" ht="36.95" customHeight="1">
      <c r="B6" s="109"/>
      <c r="D6" s="231" t="s">
        <v>17</v>
      </c>
      <c r="K6" s="232" t="s">
        <v>18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R6" s="109"/>
      <c r="BE6" s="233"/>
      <c r="BS6" s="106" t="s">
        <v>7</v>
      </c>
    </row>
    <row r="7" spans="2:71" s="103" customFormat="1" ht="12" customHeight="1">
      <c r="B7" s="109"/>
      <c r="D7" s="112" t="s">
        <v>19</v>
      </c>
      <c r="K7" s="121" t="s">
        <v>20</v>
      </c>
      <c r="AK7" s="112" t="s">
        <v>21</v>
      </c>
      <c r="AN7" s="121" t="s">
        <v>3</v>
      </c>
      <c r="AR7" s="109"/>
      <c r="BE7" s="233"/>
      <c r="BS7" s="106" t="s">
        <v>7</v>
      </c>
    </row>
    <row r="8" spans="2:71" s="103" customFormat="1" ht="12" customHeight="1">
      <c r="B8" s="109"/>
      <c r="D8" s="112" t="s">
        <v>22</v>
      </c>
      <c r="K8" s="121" t="s">
        <v>23</v>
      </c>
      <c r="AK8" s="112" t="s">
        <v>24</v>
      </c>
      <c r="AN8" s="123" t="s">
        <v>25</v>
      </c>
      <c r="AR8" s="109"/>
      <c r="BE8" s="233"/>
      <c r="BS8" s="106" t="s">
        <v>7</v>
      </c>
    </row>
    <row r="9" spans="2:71" s="103" customFormat="1" ht="14.45" customHeight="1">
      <c r="B9" s="109"/>
      <c r="AR9" s="109"/>
      <c r="BE9" s="233"/>
      <c r="BS9" s="106" t="s">
        <v>7</v>
      </c>
    </row>
    <row r="10" spans="2:71" s="103" customFormat="1" ht="12" customHeight="1">
      <c r="B10" s="109"/>
      <c r="D10" s="112" t="s">
        <v>26</v>
      </c>
      <c r="AK10" s="112" t="s">
        <v>27</v>
      </c>
      <c r="AN10" s="121" t="s">
        <v>3</v>
      </c>
      <c r="AR10" s="109"/>
      <c r="BE10" s="233"/>
      <c r="BS10" s="106" t="s">
        <v>7</v>
      </c>
    </row>
    <row r="11" spans="2:71" s="103" customFormat="1" ht="18.4" customHeight="1">
      <c r="B11" s="109"/>
      <c r="E11" s="121" t="s">
        <v>28</v>
      </c>
      <c r="AK11" s="112" t="s">
        <v>29</v>
      </c>
      <c r="AN11" s="121" t="s">
        <v>3</v>
      </c>
      <c r="AR11" s="109"/>
      <c r="BE11" s="233"/>
      <c r="BS11" s="106" t="s">
        <v>7</v>
      </c>
    </row>
    <row r="12" spans="2:71" s="103" customFormat="1" ht="6.95" customHeight="1">
      <c r="B12" s="109"/>
      <c r="AR12" s="109"/>
      <c r="BE12" s="233"/>
      <c r="BS12" s="106" t="s">
        <v>7</v>
      </c>
    </row>
    <row r="13" spans="2:71" s="103" customFormat="1" ht="12" customHeight="1">
      <c r="B13" s="109"/>
      <c r="D13" s="112" t="s">
        <v>30</v>
      </c>
      <c r="AK13" s="112" t="s">
        <v>27</v>
      </c>
      <c r="AN13" s="234" t="s">
        <v>31</v>
      </c>
      <c r="AR13" s="109"/>
      <c r="BE13" s="233"/>
      <c r="BS13" s="106" t="s">
        <v>7</v>
      </c>
    </row>
    <row r="14" spans="2:71" s="103" customFormat="1" ht="12.75">
      <c r="B14" s="109"/>
      <c r="E14" s="235" t="s">
        <v>31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112" t="s">
        <v>29</v>
      </c>
      <c r="AN14" s="234" t="s">
        <v>31</v>
      </c>
      <c r="AR14" s="109"/>
      <c r="BE14" s="233"/>
      <c r="BS14" s="106" t="s">
        <v>7</v>
      </c>
    </row>
    <row r="15" spans="2:71" s="103" customFormat="1" ht="6.95" customHeight="1">
      <c r="B15" s="109"/>
      <c r="AR15" s="109"/>
      <c r="BE15" s="233"/>
      <c r="BS15" s="106" t="s">
        <v>4</v>
      </c>
    </row>
    <row r="16" spans="2:71" s="103" customFormat="1" ht="12" customHeight="1">
      <c r="B16" s="109"/>
      <c r="D16" s="112" t="s">
        <v>32</v>
      </c>
      <c r="AK16" s="112" t="s">
        <v>27</v>
      </c>
      <c r="AN16" s="121" t="s">
        <v>33</v>
      </c>
      <c r="AR16" s="109"/>
      <c r="BE16" s="233"/>
      <c r="BS16" s="106" t="s">
        <v>4</v>
      </c>
    </row>
    <row r="17" spans="2:71" s="103" customFormat="1" ht="18.4" customHeight="1">
      <c r="B17" s="109"/>
      <c r="E17" s="121" t="s">
        <v>34</v>
      </c>
      <c r="AK17" s="112" t="s">
        <v>29</v>
      </c>
      <c r="AN17" s="121" t="s">
        <v>35</v>
      </c>
      <c r="AR17" s="109"/>
      <c r="BE17" s="233"/>
      <c r="BS17" s="106" t="s">
        <v>36</v>
      </c>
    </row>
    <row r="18" spans="2:71" s="103" customFormat="1" ht="6.95" customHeight="1">
      <c r="B18" s="109"/>
      <c r="AR18" s="109"/>
      <c r="BE18" s="233"/>
      <c r="BS18" s="106" t="s">
        <v>7</v>
      </c>
    </row>
    <row r="19" spans="2:71" s="103" customFormat="1" ht="12" customHeight="1">
      <c r="B19" s="109"/>
      <c r="D19" s="112" t="s">
        <v>37</v>
      </c>
      <c r="AK19" s="112" t="s">
        <v>27</v>
      </c>
      <c r="AN19" s="121" t="s">
        <v>33</v>
      </c>
      <c r="AR19" s="109"/>
      <c r="BE19" s="233"/>
      <c r="BS19" s="106" t="s">
        <v>7</v>
      </c>
    </row>
    <row r="20" spans="2:71" s="103" customFormat="1" ht="18.4" customHeight="1">
      <c r="B20" s="109"/>
      <c r="E20" s="121" t="s">
        <v>34</v>
      </c>
      <c r="AK20" s="112" t="s">
        <v>29</v>
      </c>
      <c r="AN20" s="121" t="s">
        <v>35</v>
      </c>
      <c r="AR20" s="109"/>
      <c r="BE20" s="233"/>
      <c r="BS20" s="106" t="s">
        <v>36</v>
      </c>
    </row>
    <row r="21" spans="2:57" s="103" customFormat="1" ht="6.95" customHeight="1">
      <c r="B21" s="109"/>
      <c r="AR21" s="109"/>
      <c r="BE21" s="233"/>
    </row>
    <row r="22" spans="2:57" s="103" customFormat="1" ht="12" customHeight="1">
      <c r="B22" s="109"/>
      <c r="D22" s="112" t="s">
        <v>38</v>
      </c>
      <c r="AR22" s="109"/>
      <c r="BE22" s="233"/>
    </row>
    <row r="23" spans="2:57" s="103" customFormat="1" ht="47.25" customHeight="1">
      <c r="B23" s="109"/>
      <c r="E23" s="309" t="s">
        <v>39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R23" s="109"/>
      <c r="BE23" s="233"/>
    </row>
    <row r="24" spans="2:57" s="103" customFormat="1" ht="6.95" customHeight="1">
      <c r="B24" s="109"/>
      <c r="AR24" s="109"/>
      <c r="BE24" s="233"/>
    </row>
    <row r="25" spans="2:57" s="103" customFormat="1" ht="6.95" customHeight="1">
      <c r="B25" s="109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R25" s="109"/>
      <c r="BE25" s="233"/>
    </row>
    <row r="26" spans="1:57" s="118" customFormat="1" ht="25.9" customHeight="1">
      <c r="A26" s="115"/>
      <c r="B26" s="116"/>
      <c r="C26" s="115"/>
      <c r="D26" s="238" t="s">
        <v>40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40">
        <f>ROUND(AG54,1)</f>
        <v>0</v>
      </c>
      <c r="AL26" s="241"/>
      <c r="AM26" s="241"/>
      <c r="AN26" s="241"/>
      <c r="AO26" s="241"/>
      <c r="AP26" s="115"/>
      <c r="AQ26" s="115"/>
      <c r="AR26" s="116"/>
      <c r="BE26" s="233"/>
    </row>
    <row r="27" spans="1:57" s="118" customFormat="1" ht="6.95" customHeight="1">
      <c r="A27" s="115"/>
      <c r="B27" s="116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BE27" s="233"/>
    </row>
    <row r="28" spans="1:57" s="118" customFormat="1" ht="12.75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242" t="s">
        <v>41</v>
      </c>
      <c r="M28" s="242"/>
      <c r="N28" s="242"/>
      <c r="O28" s="242"/>
      <c r="P28" s="242"/>
      <c r="Q28" s="115"/>
      <c r="R28" s="115"/>
      <c r="S28" s="115"/>
      <c r="T28" s="115"/>
      <c r="U28" s="115"/>
      <c r="V28" s="115"/>
      <c r="W28" s="242" t="s">
        <v>42</v>
      </c>
      <c r="X28" s="242"/>
      <c r="Y28" s="242"/>
      <c r="Z28" s="242"/>
      <c r="AA28" s="242"/>
      <c r="AB28" s="242"/>
      <c r="AC28" s="242"/>
      <c r="AD28" s="242"/>
      <c r="AE28" s="242"/>
      <c r="AF28" s="115"/>
      <c r="AG28" s="115"/>
      <c r="AH28" s="115"/>
      <c r="AI28" s="115"/>
      <c r="AJ28" s="115"/>
      <c r="AK28" s="242" t="s">
        <v>43</v>
      </c>
      <c r="AL28" s="242"/>
      <c r="AM28" s="242"/>
      <c r="AN28" s="242"/>
      <c r="AO28" s="242"/>
      <c r="AP28" s="115"/>
      <c r="AQ28" s="115"/>
      <c r="AR28" s="116"/>
      <c r="BE28" s="233"/>
    </row>
    <row r="29" spans="2:57" s="243" customFormat="1" ht="14.45" customHeight="1">
      <c r="B29" s="244"/>
      <c r="D29" s="112" t="s">
        <v>44</v>
      </c>
      <c r="F29" s="112" t="s">
        <v>45</v>
      </c>
      <c r="L29" s="245">
        <v>0.21</v>
      </c>
      <c r="M29" s="246"/>
      <c r="N29" s="246"/>
      <c r="O29" s="246"/>
      <c r="P29" s="246"/>
      <c r="W29" s="247">
        <f>ROUND(AZ54,1)</f>
        <v>0</v>
      </c>
      <c r="X29" s="246"/>
      <c r="Y29" s="246"/>
      <c r="Z29" s="246"/>
      <c r="AA29" s="246"/>
      <c r="AB29" s="246"/>
      <c r="AC29" s="246"/>
      <c r="AD29" s="246"/>
      <c r="AE29" s="246"/>
      <c r="AK29" s="247">
        <f>ROUND(AV54,1)</f>
        <v>0</v>
      </c>
      <c r="AL29" s="246"/>
      <c r="AM29" s="246"/>
      <c r="AN29" s="246"/>
      <c r="AO29" s="246"/>
      <c r="AR29" s="244"/>
      <c r="BE29" s="248"/>
    </row>
    <row r="30" spans="2:57" s="243" customFormat="1" ht="14.45" customHeight="1">
      <c r="B30" s="244"/>
      <c r="F30" s="112" t="s">
        <v>46</v>
      </c>
      <c r="L30" s="245">
        <v>0.15</v>
      </c>
      <c r="M30" s="246"/>
      <c r="N30" s="246"/>
      <c r="O30" s="246"/>
      <c r="P30" s="246"/>
      <c r="W30" s="247">
        <f>ROUND(BA54,1)</f>
        <v>0</v>
      </c>
      <c r="X30" s="246"/>
      <c r="Y30" s="246"/>
      <c r="Z30" s="246"/>
      <c r="AA30" s="246"/>
      <c r="AB30" s="246"/>
      <c r="AC30" s="246"/>
      <c r="AD30" s="246"/>
      <c r="AE30" s="246"/>
      <c r="AK30" s="247">
        <f>ROUND(AW54,1)</f>
        <v>0</v>
      </c>
      <c r="AL30" s="246"/>
      <c r="AM30" s="246"/>
      <c r="AN30" s="246"/>
      <c r="AO30" s="246"/>
      <c r="AR30" s="244"/>
      <c r="BE30" s="248"/>
    </row>
    <row r="31" spans="2:57" s="243" customFormat="1" ht="14.45" customHeight="1" hidden="1">
      <c r="B31" s="244"/>
      <c r="F31" s="112" t="s">
        <v>47</v>
      </c>
      <c r="L31" s="245">
        <v>0.21</v>
      </c>
      <c r="M31" s="246"/>
      <c r="N31" s="246"/>
      <c r="O31" s="246"/>
      <c r="P31" s="246"/>
      <c r="W31" s="247">
        <f>ROUND(BB54,1)</f>
        <v>0</v>
      </c>
      <c r="X31" s="246"/>
      <c r="Y31" s="246"/>
      <c r="Z31" s="246"/>
      <c r="AA31" s="246"/>
      <c r="AB31" s="246"/>
      <c r="AC31" s="246"/>
      <c r="AD31" s="246"/>
      <c r="AE31" s="246"/>
      <c r="AK31" s="247">
        <v>0</v>
      </c>
      <c r="AL31" s="246"/>
      <c r="AM31" s="246"/>
      <c r="AN31" s="246"/>
      <c r="AO31" s="246"/>
      <c r="AR31" s="244"/>
      <c r="BE31" s="248"/>
    </row>
    <row r="32" spans="2:57" s="243" customFormat="1" ht="14.45" customHeight="1" hidden="1">
      <c r="B32" s="244"/>
      <c r="F32" s="112" t="s">
        <v>48</v>
      </c>
      <c r="L32" s="245">
        <v>0.15</v>
      </c>
      <c r="M32" s="246"/>
      <c r="N32" s="246"/>
      <c r="O32" s="246"/>
      <c r="P32" s="246"/>
      <c r="W32" s="247">
        <f>ROUND(BC54,1)</f>
        <v>0</v>
      </c>
      <c r="X32" s="246"/>
      <c r="Y32" s="246"/>
      <c r="Z32" s="246"/>
      <c r="AA32" s="246"/>
      <c r="AB32" s="246"/>
      <c r="AC32" s="246"/>
      <c r="AD32" s="246"/>
      <c r="AE32" s="246"/>
      <c r="AK32" s="247">
        <v>0</v>
      </c>
      <c r="AL32" s="246"/>
      <c r="AM32" s="246"/>
      <c r="AN32" s="246"/>
      <c r="AO32" s="246"/>
      <c r="AR32" s="244"/>
      <c r="BE32" s="248"/>
    </row>
    <row r="33" spans="2:44" s="243" customFormat="1" ht="14.45" customHeight="1" hidden="1">
      <c r="B33" s="244"/>
      <c r="F33" s="112" t="s">
        <v>49</v>
      </c>
      <c r="L33" s="245">
        <v>0</v>
      </c>
      <c r="M33" s="246"/>
      <c r="N33" s="246"/>
      <c r="O33" s="246"/>
      <c r="P33" s="246"/>
      <c r="W33" s="247">
        <f>ROUND(BD54,1)</f>
        <v>0</v>
      </c>
      <c r="X33" s="246"/>
      <c r="Y33" s="246"/>
      <c r="Z33" s="246"/>
      <c r="AA33" s="246"/>
      <c r="AB33" s="246"/>
      <c r="AC33" s="246"/>
      <c r="AD33" s="246"/>
      <c r="AE33" s="246"/>
      <c r="AK33" s="247">
        <v>0</v>
      </c>
      <c r="AL33" s="246"/>
      <c r="AM33" s="246"/>
      <c r="AN33" s="246"/>
      <c r="AO33" s="246"/>
      <c r="AR33" s="244"/>
    </row>
    <row r="34" spans="1:57" s="118" customFormat="1" ht="6.95" customHeight="1">
      <c r="A34" s="115"/>
      <c r="B34" s="116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BE34" s="115"/>
    </row>
    <row r="35" spans="1:57" s="118" customFormat="1" ht="25.9" customHeight="1">
      <c r="A35" s="115"/>
      <c r="B35" s="116"/>
      <c r="C35" s="249"/>
      <c r="D35" s="250" t="s">
        <v>50</v>
      </c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2" t="s">
        <v>51</v>
      </c>
      <c r="U35" s="251"/>
      <c r="V35" s="251"/>
      <c r="W35" s="251"/>
      <c r="X35" s="253" t="s">
        <v>52</v>
      </c>
      <c r="Y35" s="254"/>
      <c r="Z35" s="254"/>
      <c r="AA35" s="254"/>
      <c r="AB35" s="254"/>
      <c r="AC35" s="251"/>
      <c r="AD35" s="251"/>
      <c r="AE35" s="251"/>
      <c r="AF35" s="251"/>
      <c r="AG35" s="251"/>
      <c r="AH35" s="251"/>
      <c r="AI35" s="251"/>
      <c r="AJ35" s="251"/>
      <c r="AK35" s="255">
        <f>SUM(AK26:AK33)</f>
        <v>0</v>
      </c>
      <c r="AL35" s="254"/>
      <c r="AM35" s="254"/>
      <c r="AN35" s="254"/>
      <c r="AO35" s="256"/>
      <c r="AP35" s="249"/>
      <c r="AQ35" s="249"/>
      <c r="AR35" s="116"/>
      <c r="BE35" s="115"/>
    </row>
    <row r="36" spans="1:57" s="118" customFormat="1" ht="6.95" customHeight="1">
      <c r="A36" s="115"/>
      <c r="B36" s="11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BE36" s="115"/>
    </row>
    <row r="37" spans="1:57" s="118" customFormat="1" ht="6.95" customHeight="1">
      <c r="A37" s="115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16"/>
      <c r="BE37" s="115"/>
    </row>
    <row r="38" s="103" customFormat="1" ht="12"/>
    <row r="39" s="103" customFormat="1" ht="12"/>
    <row r="40" s="103" customFormat="1" ht="12"/>
    <row r="41" spans="1:57" s="118" customFormat="1" ht="6.95" customHeight="1">
      <c r="A41" s="115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16"/>
      <c r="BE41" s="115"/>
    </row>
    <row r="42" spans="1:57" s="118" customFormat="1" ht="24.95" customHeight="1">
      <c r="A42" s="115"/>
      <c r="B42" s="116"/>
      <c r="C42" s="110" t="s">
        <v>53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BE42" s="115"/>
    </row>
    <row r="43" spans="1:57" s="118" customFormat="1" ht="6.95" customHeight="1">
      <c r="A43" s="115"/>
      <c r="B43" s="116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BE43" s="115"/>
    </row>
    <row r="44" spans="2:44" s="257" customFormat="1" ht="12" customHeight="1">
      <c r="B44" s="258"/>
      <c r="C44" s="112" t="s">
        <v>14</v>
      </c>
      <c r="L44" s="257" t="str">
        <f>K5</f>
        <v>531_R2</v>
      </c>
      <c r="AR44" s="258"/>
    </row>
    <row r="45" spans="2:44" s="259" customFormat="1" ht="36.95" customHeight="1">
      <c r="B45" s="260"/>
      <c r="C45" s="261" t="s">
        <v>17</v>
      </c>
      <c r="L45" s="119" t="str">
        <f>K6</f>
        <v>Arecheopark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R45" s="260"/>
    </row>
    <row r="46" spans="1:57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BE46" s="115"/>
    </row>
    <row r="47" spans="1:57" s="118" customFormat="1" ht="12" customHeight="1">
      <c r="A47" s="115"/>
      <c r="B47" s="116"/>
      <c r="C47" s="112" t="s">
        <v>22</v>
      </c>
      <c r="D47" s="115"/>
      <c r="E47" s="115"/>
      <c r="F47" s="115"/>
      <c r="G47" s="115"/>
      <c r="H47" s="115"/>
      <c r="I47" s="115"/>
      <c r="J47" s="115"/>
      <c r="K47" s="115"/>
      <c r="L47" s="263" t="str">
        <f>IF(K8="","",K8)</f>
        <v xml:space="preserve">Všestary </v>
      </c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2" t="s">
        <v>24</v>
      </c>
      <c r="AJ47" s="115"/>
      <c r="AK47" s="115"/>
      <c r="AL47" s="115"/>
      <c r="AM47" s="264" t="str">
        <f>IF(AN8="","",AN8)</f>
        <v>27. 6. 2023</v>
      </c>
      <c r="AN47" s="264"/>
      <c r="AO47" s="115"/>
      <c r="AP47" s="115"/>
      <c r="AQ47" s="115"/>
      <c r="AR47" s="116"/>
      <c r="BE47" s="115"/>
    </row>
    <row r="48" spans="1:57" s="118" customFormat="1" ht="6.95" customHeight="1">
      <c r="A48" s="115"/>
      <c r="B48" s="116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BE48" s="115"/>
    </row>
    <row r="49" spans="1:57" s="118" customFormat="1" ht="15.2" customHeight="1">
      <c r="A49" s="115"/>
      <c r="B49" s="116"/>
      <c r="C49" s="112" t="s">
        <v>26</v>
      </c>
      <c r="D49" s="115"/>
      <c r="E49" s="115"/>
      <c r="F49" s="115"/>
      <c r="G49" s="115"/>
      <c r="H49" s="115"/>
      <c r="I49" s="115"/>
      <c r="J49" s="115"/>
      <c r="K49" s="115"/>
      <c r="L49" s="257" t="str">
        <f>IF(E11="","",E11)</f>
        <v>Královéhradecký kraj, Pivovarské nám. 1245, HK</v>
      </c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2" t="s">
        <v>32</v>
      </c>
      <c r="AJ49" s="115"/>
      <c r="AK49" s="115"/>
      <c r="AL49" s="115"/>
      <c r="AM49" s="265" t="str">
        <f>IF(E17="","",E17)</f>
        <v>ARCHaPLAN s.r.o.</v>
      </c>
      <c r="AN49" s="266"/>
      <c r="AO49" s="266"/>
      <c r="AP49" s="266"/>
      <c r="AQ49" s="115"/>
      <c r="AR49" s="116"/>
      <c r="AS49" s="267" t="s">
        <v>54</v>
      </c>
      <c r="AT49" s="268"/>
      <c r="AU49" s="176"/>
      <c r="AV49" s="176"/>
      <c r="AW49" s="176"/>
      <c r="AX49" s="176"/>
      <c r="AY49" s="176"/>
      <c r="AZ49" s="176"/>
      <c r="BA49" s="176"/>
      <c r="BB49" s="176"/>
      <c r="BC49" s="176"/>
      <c r="BD49" s="269"/>
      <c r="BE49" s="115"/>
    </row>
    <row r="50" spans="1:57" s="118" customFormat="1" ht="15.2" customHeight="1">
      <c r="A50" s="115"/>
      <c r="B50" s="116"/>
      <c r="C50" s="112" t="s">
        <v>30</v>
      </c>
      <c r="D50" s="115"/>
      <c r="E50" s="115"/>
      <c r="F50" s="115"/>
      <c r="G50" s="115"/>
      <c r="H50" s="115"/>
      <c r="I50" s="115"/>
      <c r="J50" s="115"/>
      <c r="K50" s="115"/>
      <c r="L50" s="257" t="str">
        <f>IF(E14="Vyplň údaj","",E14)</f>
        <v/>
      </c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2" t="s">
        <v>37</v>
      </c>
      <c r="AJ50" s="115"/>
      <c r="AK50" s="115"/>
      <c r="AL50" s="115"/>
      <c r="AM50" s="265" t="str">
        <f>IF(E20="","",E20)</f>
        <v>ARCHaPLAN s.r.o.</v>
      </c>
      <c r="AN50" s="266"/>
      <c r="AO50" s="266"/>
      <c r="AP50" s="266"/>
      <c r="AQ50" s="115"/>
      <c r="AR50" s="116"/>
      <c r="AS50" s="270"/>
      <c r="AT50" s="271"/>
      <c r="AU50" s="200"/>
      <c r="AV50" s="200"/>
      <c r="AW50" s="200"/>
      <c r="AX50" s="200"/>
      <c r="AY50" s="200"/>
      <c r="AZ50" s="200"/>
      <c r="BA50" s="200"/>
      <c r="BB50" s="200"/>
      <c r="BC50" s="200"/>
      <c r="BD50" s="209"/>
      <c r="BE50" s="115"/>
    </row>
    <row r="51" spans="1:57" s="118" customFormat="1" ht="10.9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270"/>
      <c r="AT51" s="271"/>
      <c r="AU51" s="200"/>
      <c r="AV51" s="200"/>
      <c r="AW51" s="200"/>
      <c r="AX51" s="200"/>
      <c r="AY51" s="200"/>
      <c r="AZ51" s="200"/>
      <c r="BA51" s="200"/>
      <c r="BB51" s="200"/>
      <c r="BC51" s="200"/>
      <c r="BD51" s="209"/>
      <c r="BE51" s="115"/>
    </row>
    <row r="52" spans="1:57" s="118" customFormat="1" ht="29.25" customHeight="1">
      <c r="A52" s="115"/>
      <c r="B52" s="116"/>
      <c r="C52" s="272" t="s">
        <v>55</v>
      </c>
      <c r="D52" s="273"/>
      <c r="E52" s="273"/>
      <c r="F52" s="273"/>
      <c r="G52" s="273"/>
      <c r="H52" s="140"/>
      <c r="I52" s="274" t="s">
        <v>56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5" t="s">
        <v>57</v>
      </c>
      <c r="AH52" s="273"/>
      <c r="AI52" s="273"/>
      <c r="AJ52" s="273"/>
      <c r="AK52" s="273"/>
      <c r="AL52" s="273"/>
      <c r="AM52" s="273"/>
      <c r="AN52" s="274" t="s">
        <v>58</v>
      </c>
      <c r="AO52" s="273"/>
      <c r="AP52" s="273"/>
      <c r="AQ52" s="276" t="s">
        <v>59</v>
      </c>
      <c r="AR52" s="116"/>
      <c r="AS52" s="169" t="s">
        <v>60</v>
      </c>
      <c r="AT52" s="170" t="s">
        <v>61</v>
      </c>
      <c r="AU52" s="170" t="s">
        <v>62</v>
      </c>
      <c r="AV52" s="170" t="s">
        <v>63</v>
      </c>
      <c r="AW52" s="170" t="s">
        <v>64</v>
      </c>
      <c r="AX52" s="170" t="s">
        <v>65</v>
      </c>
      <c r="AY52" s="170" t="s">
        <v>66</v>
      </c>
      <c r="AZ52" s="170" t="s">
        <v>67</v>
      </c>
      <c r="BA52" s="170" t="s">
        <v>68</v>
      </c>
      <c r="BB52" s="170" t="s">
        <v>69</v>
      </c>
      <c r="BC52" s="170" t="s">
        <v>70</v>
      </c>
      <c r="BD52" s="171" t="s">
        <v>71</v>
      </c>
      <c r="BE52" s="115"/>
    </row>
    <row r="53" spans="1:57" s="118" customFormat="1" ht="10.9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175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277"/>
      <c r="BE53" s="115"/>
    </row>
    <row r="54" spans="2:90" s="278" customFormat="1" ht="32.45" customHeight="1">
      <c r="B54" s="279"/>
      <c r="C54" s="173" t="s">
        <v>72</v>
      </c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1">
        <f>ROUND(SUM(AG55:AG60),1)</f>
        <v>0</v>
      </c>
      <c r="AH54" s="281"/>
      <c r="AI54" s="281"/>
      <c r="AJ54" s="281"/>
      <c r="AK54" s="281"/>
      <c r="AL54" s="281"/>
      <c r="AM54" s="281"/>
      <c r="AN54" s="282">
        <f aca="true" t="shared" si="0" ref="AN54:AN60">SUM(AG54,AT54)</f>
        <v>0</v>
      </c>
      <c r="AO54" s="282"/>
      <c r="AP54" s="282"/>
      <c r="AQ54" s="283" t="s">
        <v>3</v>
      </c>
      <c r="AR54" s="279"/>
      <c r="AS54" s="284">
        <f>ROUND(SUM(AS55:AS60),1)</f>
        <v>0</v>
      </c>
      <c r="AT54" s="285">
        <f aca="true" t="shared" si="1" ref="AT54:AT60">ROUND(SUM(AV54:AW54),1)</f>
        <v>0</v>
      </c>
      <c r="AU54" s="286">
        <f>ROUND(SUM(AU55:AU60),5)</f>
        <v>0</v>
      </c>
      <c r="AV54" s="285">
        <f>ROUND(AZ54*L29,1)</f>
        <v>0</v>
      </c>
      <c r="AW54" s="285">
        <f>ROUND(BA54*L30,1)</f>
        <v>0</v>
      </c>
      <c r="AX54" s="285">
        <f>ROUND(BB54*L29,1)</f>
        <v>0</v>
      </c>
      <c r="AY54" s="285">
        <f>ROUND(BC54*L30,1)</f>
        <v>0</v>
      </c>
      <c r="AZ54" s="285">
        <f>ROUND(SUM(AZ55:AZ60),1)</f>
        <v>0</v>
      </c>
      <c r="BA54" s="285">
        <f>ROUND(SUM(BA55:BA60),1)</f>
        <v>0</v>
      </c>
      <c r="BB54" s="285">
        <f>ROUND(SUM(BB55:BB60),1)</f>
        <v>0</v>
      </c>
      <c r="BC54" s="285">
        <f>ROUND(SUM(BC55:BC60),1)</f>
        <v>0</v>
      </c>
      <c r="BD54" s="287">
        <f>ROUND(SUM(BD55:BD60),1)</f>
        <v>0</v>
      </c>
      <c r="BS54" s="288" t="s">
        <v>73</v>
      </c>
      <c r="BT54" s="288" t="s">
        <v>74</v>
      </c>
      <c r="BU54" s="289" t="s">
        <v>75</v>
      </c>
      <c r="BV54" s="288" t="s">
        <v>76</v>
      </c>
      <c r="BW54" s="288" t="s">
        <v>5</v>
      </c>
      <c r="BX54" s="288" t="s">
        <v>77</v>
      </c>
      <c r="CL54" s="288" t="s">
        <v>20</v>
      </c>
    </row>
    <row r="55" spans="1:91" s="302" customFormat="1" ht="16.5" customHeight="1">
      <c r="A55" s="290" t="s">
        <v>78</v>
      </c>
      <c r="B55" s="291"/>
      <c r="C55" s="292"/>
      <c r="D55" s="293" t="s">
        <v>79</v>
      </c>
      <c r="E55" s="293"/>
      <c r="F55" s="293"/>
      <c r="G55" s="293"/>
      <c r="H55" s="293"/>
      <c r="I55" s="294"/>
      <c r="J55" s="293" t="s">
        <v>80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5">
        <f>'ASŘ - Stavební část'!J30</f>
        <v>0</v>
      </c>
      <c r="AH55" s="296"/>
      <c r="AI55" s="296"/>
      <c r="AJ55" s="296"/>
      <c r="AK55" s="296"/>
      <c r="AL55" s="296"/>
      <c r="AM55" s="296"/>
      <c r="AN55" s="295">
        <f t="shared" si="0"/>
        <v>0</v>
      </c>
      <c r="AO55" s="296"/>
      <c r="AP55" s="296"/>
      <c r="AQ55" s="297" t="s">
        <v>81</v>
      </c>
      <c r="AR55" s="291"/>
      <c r="AS55" s="298">
        <v>0</v>
      </c>
      <c r="AT55" s="299">
        <f t="shared" si="1"/>
        <v>0</v>
      </c>
      <c r="AU55" s="300">
        <f>'ASŘ - Stavební část'!P107</f>
        <v>0</v>
      </c>
      <c r="AV55" s="299">
        <f>'ASŘ - Stavební část'!J33</f>
        <v>0</v>
      </c>
      <c r="AW55" s="299">
        <f>'ASŘ - Stavební část'!J34</f>
        <v>0</v>
      </c>
      <c r="AX55" s="299">
        <f>'ASŘ - Stavební část'!J35</f>
        <v>0</v>
      </c>
      <c r="AY55" s="299">
        <f>'ASŘ - Stavební část'!J36</f>
        <v>0</v>
      </c>
      <c r="AZ55" s="299">
        <f>'ASŘ - Stavební část'!F33</f>
        <v>0</v>
      </c>
      <c r="BA55" s="299">
        <f>'ASŘ - Stavební část'!F34</f>
        <v>0</v>
      </c>
      <c r="BB55" s="299">
        <f>'ASŘ - Stavební část'!F35</f>
        <v>0</v>
      </c>
      <c r="BC55" s="299">
        <f>'ASŘ - Stavební část'!F36</f>
        <v>0</v>
      </c>
      <c r="BD55" s="301">
        <f>'ASŘ - Stavební část'!F37</f>
        <v>0</v>
      </c>
      <c r="BT55" s="303" t="s">
        <v>82</v>
      </c>
      <c r="BV55" s="303" t="s">
        <v>76</v>
      </c>
      <c r="BW55" s="303" t="s">
        <v>83</v>
      </c>
      <c r="BX55" s="303" t="s">
        <v>5</v>
      </c>
      <c r="CL55" s="303" t="s">
        <v>3</v>
      </c>
      <c r="CM55" s="303" t="s">
        <v>84</v>
      </c>
    </row>
    <row r="56" spans="1:91" s="302" customFormat="1" ht="16.5" customHeight="1">
      <c r="A56" s="290" t="s">
        <v>78</v>
      </c>
      <c r="B56" s="291"/>
      <c r="C56" s="292"/>
      <c r="D56" s="293" t="s">
        <v>85</v>
      </c>
      <c r="E56" s="293"/>
      <c r="F56" s="293"/>
      <c r="G56" s="293"/>
      <c r="H56" s="293"/>
      <c r="I56" s="294"/>
      <c r="J56" s="293" t="s">
        <v>86</v>
      </c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5">
        <f>'VZT - Vzduchotechnika'!J30</f>
        <v>0</v>
      </c>
      <c r="AH56" s="296"/>
      <c r="AI56" s="296"/>
      <c r="AJ56" s="296"/>
      <c r="AK56" s="296"/>
      <c r="AL56" s="296"/>
      <c r="AM56" s="296"/>
      <c r="AN56" s="295">
        <f t="shared" si="0"/>
        <v>0</v>
      </c>
      <c r="AO56" s="296"/>
      <c r="AP56" s="296"/>
      <c r="AQ56" s="297" t="s">
        <v>81</v>
      </c>
      <c r="AR56" s="291"/>
      <c r="AS56" s="298">
        <v>0</v>
      </c>
      <c r="AT56" s="299">
        <f t="shared" si="1"/>
        <v>0</v>
      </c>
      <c r="AU56" s="300">
        <f>'VZT - Vzduchotechnika'!P89</f>
        <v>0</v>
      </c>
      <c r="AV56" s="299">
        <f>'VZT - Vzduchotechnika'!J33</f>
        <v>0</v>
      </c>
      <c r="AW56" s="299">
        <f>'VZT - Vzduchotechnika'!J34</f>
        <v>0</v>
      </c>
      <c r="AX56" s="299">
        <f>'VZT - Vzduchotechnika'!J35</f>
        <v>0</v>
      </c>
      <c r="AY56" s="299">
        <f>'VZT - Vzduchotechnika'!J36</f>
        <v>0</v>
      </c>
      <c r="AZ56" s="299">
        <f>'VZT - Vzduchotechnika'!F33</f>
        <v>0</v>
      </c>
      <c r="BA56" s="299">
        <f>'VZT - Vzduchotechnika'!F34</f>
        <v>0</v>
      </c>
      <c r="BB56" s="299">
        <f>'VZT - Vzduchotechnika'!F35</f>
        <v>0</v>
      </c>
      <c r="BC56" s="299">
        <f>'VZT - Vzduchotechnika'!F36</f>
        <v>0</v>
      </c>
      <c r="BD56" s="301">
        <f>'VZT - Vzduchotechnika'!F37</f>
        <v>0</v>
      </c>
      <c r="BT56" s="303" t="s">
        <v>82</v>
      </c>
      <c r="BV56" s="303" t="s">
        <v>76</v>
      </c>
      <c r="BW56" s="303" t="s">
        <v>87</v>
      </c>
      <c r="BX56" s="303" t="s">
        <v>5</v>
      </c>
      <c r="CL56" s="303" t="s">
        <v>3</v>
      </c>
      <c r="CM56" s="303" t="s">
        <v>84</v>
      </c>
    </row>
    <row r="57" spans="1:91" s="302" customFormat="1" ht="16.5" customHeight="1">
      <c r="A57" s="290" t="s">
        <v>78</v>
      </c>
      <c r="B57" s="291"/>
      <c r="C57" s="292"/>
      <c r="D57" s="293" t="s">
        <v>88</v>
      </c>
      <c r="E57" s="293"/>
      <c r="F57" s="293"/>
      <c r="G57" s="293"/>
      <c r="H57" s="293"/>
      <c r="I57" s="294"/>
      <c r="J57" s="293" t="s">
        <v>89</v>
      </c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5">
        <f>'ZTI - Zdravotechnika'!J30</f>
        <v>0</v>
      </c>
      <c r="AH57" s="296"/>
      <c r="AI57" s="296"/>
      <c r="AJ57" s="296"/>
      <c r="AK57" s="296"/>
      <c r="AL57" s="296"/>
      <c r="AM57" s="296"/>
      <c r="AN57" s="295">
        <f t="shared" si="0"/>
        <v>0</v>
      </c>
      <c r="AO57" s="296"/>
      <c r="AP57" s="296"/>
      <c r="AQ57" s="297" t="s">
        <v>81</v>
      </c>
      <c r="AR57" s="291"/>
      <c r="AS57" s="298">
        <v>0</v>
      </c>
      <c r="AT57" s="299">
        <f t="shared" si="1"/>
        <v>0</v>
      </c>
      <c r="AU57" s="300">
        <f>'ZTI - Zdravotechnika'!P88</f>
        <v>0</v>
      </c>
      <c r="AV57" s="299">
        <f>'ZTI - Zdravotechnika'!J33</f>
        <v>0</v>
      </c>
      <c r="AW57" s="299">
        <f>'ZTI - Zdravotechnika'!J34</f>
        <v>0</v>
      </c>
      <c r="AX57" s="299">
        <f>'ZTI - Zdravotechnika'!J35</f>
        <v>0</v>
      </c>
      <c r="AY57" s="299">
        <f>'ZTI - Zdravotechnika'!J36</f>
        <v>0</v>
      </c>
      <c r="AZ57" s="299">
        <f>'ZTI - Zdravotechnika'!F33</f>
        <v>0</v>
      </c>
      <c r="BA57" s="299">
        <f>'ZTI - Zdravotechnika'!F34</f>
        <v>0</v>
      </c>
      <c r="BB57" s="299">
        <f>'ZTI - Zdravotechnika'!F35</f>
        <v>0</v>
      </c>
      <c r="BC57" s="299">
        <f>'ZTI - Zdravotechnika'!F36</f>
        <v>0</v>
      </c>
      <c r="BD57" s="301">
        <f>'ZTI - Zdravotechnika'!F37</f>
        <v>0</v>
      </c>
      <c r="BT57" s="303" t="s">
        <v>82</v>
      </c>
      <c r="BV57" s="303" t="s">
        <v>76</v>
      </c>
      <c r="BW57" s="303" t="s">
        <v>90</v>
      </c>
      <c r="BX57" s="303" t="s">
        <v>5</v>
      </c>
      <c r="CL57" s="303" t="s">
        <v>3</v>
      </c>
      <c r="CM57" s="303" t="s">
        <v>84</v>
      </c>
    </row>
    <row r="58" spans="1:91" s="302" customFormat="1" ht="16.5" customHeight="1">
      <c r="A58" s="290" t="s">
        <v>78</v>
      </c>
      <c r="B58" s="291"/>
      <c r="C58" s="292"/>
      <c r="D58" s="293" t="s">
        <v>91</v>
      </c>
      <c r="E58" s="293"/>
      <c r="F58" s="293"/>
      <c r="G58" s="293"/>
      <c r="H58" s="293"/>
      <c r="I58" s="294"/>
      <c r="J58" s="304" t="s">
        <v>92</v>
      </c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5">
        <f>'EI - Elektroinstalace'!J30</f>
        <v>0</v>
      </c>
      <c r="AH58" s="296"/>
      <c r="AI58" s="296"/>
      <c r="AJ58" s="296"/>
      <c r="AK58" s="296"/>
      <c r="AL58" s="296"/>
      <c r="AM58" s="296"/>
      <c r="AN58" s="295">
        <f t="shared" si="0"/>
        <v>0</v>
      </c>
      <c r="AO58" s="296"/>
      <c r="AP58" s="296"/>
      <c r="AQ58" s="297" t="s">
        <v>81</v>
      </c>
      <c r="AR58" s="291"/>
      <c r="AS58" s="298">
        <v>0</v>
      </c>
      <c r="AT58" s="299">
        <f t="shared" si="1"/>
        <v>0</v>
      </c>
      <c r="AU58" s="300">
        <f>'EI - Elektroinstalace'!P89</f>
        <v>0</v>
      </c>
      <c r="AV58" s="299">
        <f>'EI - Elektroinstalace'!J33</f>
        <v>0</v>
      </c>
      <c r="AW58" s="299">
        <f>'EI - Elektroinstalace'!J34</f>
        <v>0</v>
      </c>
      <c r="AX58" s="299">
        <f>'EI - Elektroinstalace'!J35</f>
        <v>0</v>
      </c>
      <c r="AY58" s="299">
        <f>'EI - Elektroinstalace'!J36</f>
        <v>0</v>
      </c>
      <c r="AZ58" s="299">
        <f>'EI - Elektroinstalace'!F33</f>
        <v>0</v>
      </c>
      <c r="BA58" s="299">
        <f>'EI - Elektroinstalace'!F34</f>
        <v>0</v>
      </c>
      <c r="BB58" s="299">
        <f>'EI - Elektroinstalace'!F35</f>
        <v>0</v>
      </c>
      <c r="BC58" s="299">
        <f>'EI - Elektroinstalace'!F36</f>
        <v>0</v>
      </c>
      <c r="BD58" s="301">
        <f>'EI - Elektroinstalace'!F37</f>
        <v>0</v>
      </c>
      <c r="BT58" s="303" t="s">
        <v>82</v>
      </c>
      <c r="BV58" s="303" t="s">
        <v>76</v>
      </c>
      <c r="BW58" s="303" t="s">
        <v>93</v>
      </c>
      <c r="BX58" s="303" t="s">
        <v>5</v>
      </c>
      <c r="CL58" s="303" t="s">
        <v>3</v>
      </c>
      <c r="CM58" s="303" t="s">
        <v>84</v>
      </c>
    </row>
    <row r="59" spans="1:91" s="302" customFormat="1" ht="16.5" customHeight="1">
      <c r="A59" s="290" t="s">
        <v>78</v>
      </c>
      <c r="B59" s="291"/>
      <c r="C59" s="292"/>
      <c r="D59" s="293" t="s">
        <v>94</v>
      </c>
      <c r="E59" s="293"/>
      <c r="F59" s="293"/>
      <c r="G59" s="293"/>
      <c r="H59" s="293"/>
      <c r="I59" s="294"/>
      <c r="J59" s="293" t="s">
        <v>95</v>
      </c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5">
        <f>'SV_AV - Svítidla + auto, ...'!J30</f>
        <v>0</v>
      </c>
      <c r="AH59" s="296"/>
      <c r="AI59" s="296"/>
      <c r="AJ59" s="296"/>
      <c r="AK59" s="296"/>
      <c r="AL59" s="296"/>
      <c r="AM59" s="296"/>
      <c r="AN59" s="295">
        <f t="shared" si="0"/>
        <v>0</v>
      </c>
      <c r="AO59" s="296"/>
      <c r="AP59" s="296"/>
      <c r="AQ59" s="297" t="s">
        <v>81</v>
      </c>
      <c r="AR59" s="291"/>
      <c r="AS59" s="298">
        <v>0</v>
      </c>
      <c r="AT59" s="299">
        <f t="shared" si="1"/>
        <v>0</v>
      </c>
      <c r="AU59" s="300">
        <f>'SV_AV - Svítidla + auto, ...'!P87</f>
        <v>0</v>
      </c>
      <c r="AV59" s="299">
        <f>'SV_AV - Svítidla + auto, ...'!J33</f>
        <v>0</v>
      </c>
      <c r="AW59" s="299">
        <f>'SV_AV - Svítidla + auto, ...'!J34</f>
        <v>0</v>
      </c>
      <c r="AX59" s="299">
        <f>'SV_AV - Svítidla + auto, ...'!J35</f>
        <v>0</v>
      </c>
      <c r="AY59" s="299">
        <f>'SV_AV - Svítidla + auto, ...'!J36</f>
        <v>0</v>
      </c>
      <c r="AZ59" s="299">
        <f>'SV_AV - Svítidla + auto, ...'!F33</f>
        <v>0</v>
      </c>
      <c r="BA59" s="299">
        <f>'SV_AV - Svítidla + auto, ...'!F34</f>
        <v>0</v>
      </c>
      <c r="BB59" s="299">
        <f>'SV_AV - Svítidla + auto, ...'!F35</f>
        <v>0</v>
      </c>
      <c r="BC59" s="299">
        <f>'SV_AV - Svítidla + auto, ...'!F36</f>
        <v>0</v>
      </c>
      <c r="BD59" s="301">
        <f>'SV_AV - Svítidla + auto, ...'!F37</f>
        <v>0</v>
      </c>
      <c r="BT59" s="303" t="s">
        <v>82</v>
      </c>
      <c r="BV59" s="303" t="s">
        <v>76</v>
      </c>
      <c r="BW59" s="303" t="s">
        <v>96</v>
      </c>
      <c r="BX59" s="303" t="s">
        <v>5</v>
      </c>
      <c r="CL59" s="303" t="s">
        <v>3</v>
      </c>
      <c r="CM59" s="303" t="s">
        <v>84</v>
      </c>
    </row>
    <row r="60" spans="1:91" s="302" customFormat="1" ht="16.5" customHeight="1">
      <c r="A60" s="290" t="s">
        <v>78</v>
      </c>
      <c r="B60" s="291"/>
      <c r="C60" s="292"/>
      <c r="D60" s="293" t="s">
        <v>97</v>
      </c>
      <c r="E60" s="293"/>
      <c r="F60" s="293"/>
      <c r="G60" s="293"/>
      <c r="H60" s="293"/>
      <c r="I60" s="294"/>
      <c r="J60" s="293" t="s">
        <v>98</v>
      </c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5">
        <f>'VON - Vedlejší o ostatní ...'!J30</f>
        <v>0</v>
      </c>
      <c r="AH60" s="296"/>
      <c r="AI60" s="296"/>
      <c r="AJ60" s="296"/>
      <c r="AK60" s="296"/>
      <c r="AL60" s="296"/>
      <c r="AM60" s="296"/>
      <c r="AN60" s="295">
        <f t="shared" si="0"/>
        <v>0</v>
      </c>
      <c r="AO60" s="296"/>
      <c r="AP60" s="296"/>
      <c r="AQ60" s="297" t="s">
        <v>81</v>
      </c>
      <c r="AR60" s="291"/>
      <c r="AS60" s="305">
        <v>0</v>
      </c>
      <c r="AT60" s="306">
        <f t="shared" si="1"/>
        <v>0</v>
      </c>
      <c r="AU60" s="307">
        <f>'VON - Vedlejší o ostatní ...'!P80</f>
        <v>0</v>
      </c>
      <c r="AV60" s="306">
        <f>'VON - Vedlejší o ostatní ...'!J33</f>
        <v>0</v>
      </c>
      <c r="AW60" s="306">
        <f>'VON - Vedlejší o ostatní ...'!J34</f>
        <v>0</v>
      </c>
      <c r="AX60" s="306">
        <f>'VON - Vedlejší o ostatní ...'!J35</f>
        <v>0</v>
      </c>
      <c r="AY60" s="306">
        <f>'VON - Vedlejší o ostatní ...'!J36</f>
        <v>0</v>
      </c>
      <c r="AZ60" s="306">
        <f>'VON - Vedlejší o ostatní ...'!F33</f>
        <v>0</v>
      </c>
      <c r="BA60" s="306">
        <f>'VON - Vedlejší o ostatní ...'!F34</f>
        <v>0</v>
      </c>
      <c r="BB60" s="306">
        <f>'VON - Vedlejší o ostatní ...'!F35</f>
        <v>0</v>
      </c>
      <c r="BC60" s="306">
        <f>'VON - Vedlejší o ostatní ...'!F36</f>
        <v>0</v>
      </c>
      <c r="BD60" s="308">
        <f>'VON - Vedlejší o ostatní ...'!F37</f>
        <v>0</v>
      </c>
      <c r="BT60" s="303" t="s">
        <v>82</v>
      </c>
      <c r="BV60" s="303" t="s">
        <v>76</v>
      </c>
      <c r="BW60" s="303" t="s">
        <v>99</v>
      </c>
      <c r="BX60" s="303" t="s">
        <v>5</v>
      </c>
      <c r="CL60" s="303" t="s">
        <v>3</v>
      </c>
      <c r="CM60" s="303" t="s">
        <v>84</v>
      </c>
    </row>
    <row r="61" spans="1:57" s="118" customFormat="1" ht="30" customHeight="1">
      <c r="A61" s="115"/>
      <c r="B61" s="116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6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</row>
    <row r="62" spans="1:57" s="118" customFormat="1" ht="6.95" customHeight="1">
      <c r="A62" s="115"/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16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</row>
  </sheetData>
  <sheetProtection sheet="1" objects="1" scenarios="1"/>
  <mergeCells count="62"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ASŘ - Stavební část'!C2" display="/"/>
    <hyperlink ref="A56" location="'VZT - Vzduchotechnika'!C2" display="/"/>
    <hyperlink ref="A57" location="'ZTI - Zdravotechnika'!C2" display="/"/>
    <hyperlink ref="A58" location="'EI - Elektroinstalace'!C2" display="/"/>
    <hyperlink ref="A59" location="'SV_AV - Svítidla + auto, ...'!C2" display="/"/>
    <hyperlink ref="A60" location="'VON - Vedlejší o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06"/>
  <sheetViews>
    <sheetView showGridLines="0" workbookViewId="0" topLeftCell="A142">
      <selection activeCell="F117" sqref="F1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5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83</v>
      </c>
      <c r="AZ2" s="310" t="s">
        <v>100</v>
      </c>
      <c r="BA2" s="310" t="s">
        <v>101</v>
      </c>
      <c r="BB2" s="310" t="s">
        <v>102</v>
      </c>
      <c r="BC2" s="310" t="s">
        <v>103</v>
      </c>
      <c r="BD2" s="310" t="s">
        <v>104</v>
      </c>
    </row>
    <row r="3" spans="2:5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  <c r="AZ3" s="310" t="s">
        <v>105</v>
      </c>
      <c r="BA3" s="310" t="s">
        <v>106</v>
      </c>
      <c r="BB3" s="310" t="s">
        <v>3</v>
      </c>
      <c r="BC3" s="310" t="s">
        <v>107</v>
      </c>
      <c r="BD3" s="310" t="s">
        <v>104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110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124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">
        <v>33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">
        <v>34</v>
      </c>
      <c r="F24" s="115"/>
      <c r="G24" s="115"/>
      <c r="H24" s="115"/>
      <c r="I24" s="112" t="s">
        <v>29</v>
      </c>
      <c r="J24" s="121" t="s">
        <v>35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ROUND(J107,1)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ROUND((SUM(BE107:BE2005)),1)</f>
        <v>0</v>
      </c>
      <c r="G33" s="115"/>
      <c r="H33" s="115"/>
      <c r="I33" s="137">
        <v>0.21</v>
      </c>
      <c r="J33" s="136">
        <f>ROUND(((SUM(BE107:BE2005))*I33),1)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ROUND((SUM(BF107:BF2005)),1)</f>
        <v>0</v>
      </c>
      <c r="G34" s="115"/>
      <c r="H34" s="115"/>
      <c r="I34" s="137">
        <v>0.15</v>
      </c>
      <c r="J34" s="136">
        <f>ROUND(((SUM(BF107:BF2005))*I34),1)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ROUND((SUM(BG107:BG2005)),1)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ROUND((SUM(BH107:BH2005)),1)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ROUND((SUM(BI107:BI2005)),1)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ASŘ - Stavební část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112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J107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115</v>
      </c>
      <c r="E60" s="156"/>
      <c r="F60" s="156"/>
      <c r="G60" s="156"/>
      <c r="H60" s="156"/>
      <c r="I60" s="156"/>
      <c r="J60" s="157">
        <f>J108</f>
        <v>0</v>
      </c>
      <c r="L60" s="154"/>
    </row>
    <row r="61" spans="2:12" s="158" customFormat="1" ht="19.9" customHeight="1">
      <c r="B61" s="159"/>
      <c r="D61" s="160" t="s">
        <v>116</v>
      </c>
      <c r="E61" s="161"/>
      <c r="F61" s="161"/>
      <c r="G61" s="161"/>
      <c r="H61" s="161"/>
      <c r="I61" s="161"/>
      <c r="J61" s="162">
        <f>J109</f>
        <v>0</v>
      </c>
      <c r="L61" s="159"/>
    </row>
    <row r="62" spans="2:12" s="158" customFormat="1" ht="19.9" customHeight="1">
      <c r="B62" s="159"/>
      <c r="D62" s="160" t="s">
        <v>117</v>
      </c>
      <c r="E62" s="161"/>
      <c r="F62" s="161"/>
      <c r="G62" s="161"/>
      <c r="H62" s="161"/>
      <c r="I62" s="161"/>
      <c r="J62" s="162">
        <f>J169</f>
        <v>0</v>
      </c>
      <c r="L62" s="159"/>
    </row>
    <row r="63" spans="2:12" s="158" customFormat="1" ht="19.9" customHeight="1">
      <c r="B63" s="159"/>
      <c r="D63" s="160" t="s">
        <v>118</v>
      </c>
      <c r="E63" s="161"/>
      <c r="F63" s="161"/>
      <c r="G63" s="161"/>
      <c r="H63" s="161"/>
      <c r="I63" s="161"/>
      <c r="J63" s="162">
        <f>J256</f>
        <v>0</v>
      </c>
      <c r="L63" s="159"/>
    </row>
    <row r="64" spans="2:12" s="158" customFormat="1" ht="19.9" customHeight="1">
      <c r="B64" s="159"/>
      <c r="D64" s="160" t="s">
        <v>119</v>
      </c>
      <c r="E64" s="161"/>
      <c r="F64" s="161"/>
      <c r="G64" s="161"/>
      <c r="H64" s="161"/>
      <c r="I64" s="161"/>
      <c r="J64" s="162">
        <f>J383</f>
        <v>0</v>
      </c>
      <c r="L64" s="159"/>
    </row>
    <row r="65" spans="2:12" s="158" customFormat="1" ht="19.9" customHeight="1">
      <c r="B65" s="159"/>
      <c r="D65" s="160" t="s">
        <v>120</v>
      </c>
      <c r="E65" s="161"/>
      <c r="F65" s="161"/>
      <c r="G65" s="161"/>
      <c r="H65" s="161"/>
      <c r="I65" s="161"/>
      <c r="J65" s="162">
        <f>J511</f>
        <v>0</v>
      </c>
      <c r="L65" s="159"/>
    </row>
    <row r="66" spans="2:12" s="158" customFormat="1" ht="19.9" customHeight="1">
      <c r="B66" s="159"/>
      <c r="D66" s="160" t="s">
        <v>121</v>
      </c>
      <c r="E66" s="161"/>
      <c r="F66" s="161"/>
      <c r="G66" s="161"/>
      <c r="H66" s="161"/>
      <c r="I66" s="161"/>
      <c r="J66" s="162">
        <f>J800</f>
        <v>0</v>
      </c>
      <c r="L66" s="159"/>
    </row>
    <row r="67" spans="2:12" s="158" customFormat="1" ht="19.9" customHeight="1">
      <c r="B67" s="159"/>
      <c r="D67" s="160" t="s">
        <v>122</v>
      </c>
      <c r="E67" s="161"/>
      <c r="F67" s="161"/>
      <c r="G67" s="161"/>
      <c r="H67" s="161"/>
      <c r="I67" s="161"/>
      <c r="J67" s="162">
        <f>J939</f>
        <v>0</v>
      </c>
      <c r="L67" s="159"/>
    </row>
    <row r="68" spans="2:12" s="158" customFormat="1" ht="19.9" customHeight="1">
      <c r="B68" s="159"/>
      <c r="D68" s="160" t="s">
        <v>123</v>
      </c>
      <c r="E68" s="161"/>
      <c r="F68" s="161"/>
      <c r="G68" s="161"/>
      <c r="H68" s="161"/>
      <c r="I68" s="161"/>
      <c r="J68" s="162">
        <f>J988</f>
        <v>0</v>
      </c>
      <c r="L68" s="159"/>
    </row>
    <row r="69" spans="2:12" s="158" customFormat="1" ht="19.9" customHeight="1">
      <c r="B69" s="159"/>
      <c r="D69" s="160" t="s">
        <v>124</v>
      </c>
      <c r="E69" s="161"/>
      <c r="F69" s="161"/>
      <c r="G69" s="161"/>
      <c r="H69" s="161"/>
      <c r="I69" s="161"/>
      <c r="J69" s="162">
        <f>J1043</f>
        <v>0</v>
      </c>
      <c r="L69" s="159"/>
    </row>
    <row r="70" spans="2:12" s="153" customFormat="1" ht="24.95" customHeight="1">
      <c r="B70" s="154"/>
      <c r="D70" s="155" t="s">
        <v>125</v>
      </c>
      <c r="E70" s="156"/>
      <c r="F70" s="156"/>
      <c r="G70" s="156"/>
      <c r="H70" s="156"/>
      <c r="I70" s="156"/>
      <c r="J70" s="157">
        <f>J1047</f>
        <v>0</v>
      </c>
      <c r="L70" s="154"/>
    </row>
    <row r="71" spans="2:12" s="158" customFormat="1" ht="19.9" customHeight="1">
      <c r="B71" s="159"/>
      <c r="D71" s="160" t="s">
        <v>126</v>
      </c>
      <c r="E71" s="161"/>
      <c r="F71" s="161"/>
      <c r="G71" s="161"/>
      <c r="H71" s="161"/>
      <c r="I71" s="161"/>
      <c r="J71" s="162">
        <f>J1048</f>
        <v>0</v>
      </c>
      <c r="L71" s="159"/>
    </row>
    <row r="72" spans="2:12" s="158" customFormat="1" ht="19.9" customHeight="1">
      <c r="B72" s="159"/>
      <c r="D72" s="160" t="s">
        <v>127</v>
      </c>
      <c r="E72" s="161"/>
      <c r="F72" s="161"/>
      <c r="G72" s="161"/>
      <c r="H72" s="161"/>
      <c r="I72" s="161"/>
      <c r="J72" s="162">
        <f>J1087</f>
        <v>0</v>
      </c>
      <c r="L72" s="159"/>
    </row>
    <row r="73" spans="2:12" s="158" customFormat="1" ht="19.9" customHeight="1">
      <c r="B73" s="159"/>
      <c r="D73" s="160" t="s">
        <v>128</v>
      </c>
      <c r="E73" s="161"/>
      <c r="F73" s="161"/>
      <c r="G73" s="161"/>
      <c r="H73" s="161"/>
      <c r="I73" s="161"/>
      <c r="J73" s="162">
        <f>J1099</f>
        <v>0</v>
      </c>
      <c r="L73" s="159"/>
    </row>
    <row r="74" spans="2:12" s="158" customFormat="1" ht="19.9" customHeight="1">
      <c r="B74" s="159"/>
      <c r="D74" s="160" t="s">
        <v>129</v>
      </c>
      <c r="E74" s="161"/>
      <c r="F74" s="161"/>
      <c r="G74" s="161"/>
      <c r="H74" s="161"/>
      <c r="I74" s="161"/>
      <c r="J74" s="162">
        <f>J1192</f>
        <v>0</v>
      </c>
      <c r="L74" s="159"/>
    </row>
    <row r="75" spans="2:12" s="158" customFormat="1" ht="19.9" customHeight="1">
      <c r="B75" s="159"/>
      <c r="D75" s="160" t="s">
        <v>130</v>
      </c>
      <c r="E75" s="161"/>
      <c r="F75" s="161"/>
      <c r="G75" s="161"/>
      <c r="H75" s="161"/>
      <c r="I75" s="161"/>
      <c r="J75" s="162">
        <f>J1213</f>
        <v>0</v>
      </c>
      <c r="L75" s="159"/>
    </row>
    <row r="76" spans="2:12" s="158" customFormat="1" ht="19.9" customHeight="1">
      <c r="B76" s="159"/>
      <c r="D76" s="160" t="s">
        <v>131</v>
      </c>
      <c r="E76" s="161"/>
      <c r="F76" s="161"/>
      <c r="G76" s="161"/>
      <c r="H76" s="161"/>
      <c r="I76" s="161"/>
      <c r="J76" s="162">
        <f>J1275</f>
        <v>0</v>
      </c>
      <c r="L76" s="159"/>
    </row>
    <row r="77" spans="2:12" s="158" customFormat="1" ht="19.9" customHeight="1">
      <c r="B77" s="159"/>
      <c r="D77" s="160" t="s">
        <v>132</v>
      </c>
      <c r="E77" s="161"/>
      <c r="F77" s="161"/>
      <c r="G77" s="161"/>
      <c r="H77" s="161"/>
      <c r="I77" s="161"/>
      <c r="J77" s="162">
        <f>J1328</f>
        <v>0</v>
      </c>
      <c r="L77" s="159"/>
    </row>
    <row r="78" spans="2:12" s="158" customFormat="1" ht="19.9" customHeight="1">
      <c r="B78" s="159"/>
      <c r="D78" s="160" t="s">
        <v>133</v>
      </c>
      <c r="E78" s="161"/>
      <c r="F78" s="161"/>
      <c r="G78" s="161"/>
      <c r="H78" s="161"/>
      <c r="I78" s="161"/>
      <c r="J78" s="162">
        <f>J1377</f>
        <v>0</v>
      </c>
      <c r="L78" s="159"/>
    </row>
    <row r="79" spans="2:12" s="158" customFormat="1" ht="19.9" customHeight="1">
      <c r="B79" s="159"/>
      <c r="D79" s="160" t="s">
        <v>134</v>
      </c>
      <c r="E79" s="161"/>
      <c r="F79" s="161"/>
      <c r="G79" s="161"/>
      <c r="H79" s="161"/>
      <c r="I79" s="161"/>
      <c r="J79" s="162">
        <f>J1467</f>
        <v>0</v>
      </c>
      <c r="L79" s="159"/>
    </row>
    <row r="80" spans="2:12" s="158" customFormat="1" ht="19.9" customHeight="1">
      <c r="B80" s="159"/>
      <c r="D80" s="160" t="s">
        <v>135</v>
      </c>
      <c r="E80" s="161"/>
      <c r="F80" s="161"/>
      <c r="G80" s="161"/>
      <c r="H80" s="161"/>
      <c r="I80" s="161"/>
      <c r="J80" s="162">
        <f>J1532</f>
        <v>0</v>
      </c>
      <c r="L80" s="159"/>
    </row>
    <row r="81" spans="2:12" s="158" customFormat="1" ht="19.9" customHeight="1">
      <c r="B81" s="159"/>
      <c r="D81" s="160" t="s">
        <v>136</v>
      </c>
      <c r="E81" s="161"/>
      <c r="F81" s="161"/>
      <c r="G81" s="161"/>
      <c r="H81" s="161"/>
      <c r="I81" s="161"/>
      <c r="J81" s="162">
        <f>J1620</f>
        <v>0</v>
      </c>
      <c r="L81" s="159"/>
    </row>
    <row r="82" spans="2:12" s="158" customFormat="1" ht="19.9" customHeight="1">
      <c r="B82" s="159"/>
      <c r="D82" s="160" t="s">
        <v>137</v>
      </c>
      <c r="E82" s="161"/>
      <c r="F82" s="161"/>
      <c r="G82" s="161"/>
      <c r="H82" s="161"/>
      <c r="I82" s="161"/>
      <c r="J82" s="162">
        <f>J1774</f>
        <v>0</v>
      </c>
      <c r="L82" s="159"/>
    </row>
    <row r="83" spans="2:12" s="158" customFormat="1" ht="19.9" customHeight="1">
      <c r="B83" s="159"/>
      <c r="D83" s="160" t="s">
        <v>138</v>
      </c>
      <c r="E83" s="161"/>
      <c r="F83" s="161"/>
      <c r="G83" s="161"/>
      <c r="H83" s="161"/>
      <c r="I83" s="161"/>
      <c r="J83" s="162">
        <f>J1821</f>
        <v>0</v>
      </c>
      <c r="L83" s="159"/>
    </row>
    <row r="84" spans="2:12" s="158" customFormat="1" ht="19.9" customHeight="1">
      <c r="B84" s="159"/>
      <c r="D84" s="160" t="s">
        <v>139</v>
      </c>
      <c r="E84" s="161"/>
      <c r="F84" s="161"/>
      <c r="G84" s="161"/>
      <c r="H84" s="161"/>
      <c r="I84" s="161"/>
      <c r="J84" s="162">
        <f>J1875</f>
        <v>0</v>
      </c>
      <c r="L84" s="159"/>
    </row>
    <row r="85" spans="2:12" s="158" customFormat="1" ht="19.9" customHeight="1">
      <c r="B85" s="159"/>
      <c r="D85" s="160" t="s">
        <v>140</v>
      </c>
      <c r="E85" s="161"/>
      <c r="F85" s="161"/>
      <c r="G85" s="161"/>
      <c r="H85" s="161"/>
      <c r="I85" s="161"/>
      <c r="J85" s="162">
        <f>J1982</f>
        <v>0</v>
      </c>
      <c r="L85" s="159"/>
    </row>
    <row r="86" spans="2:12" s="158" customFormat="1" ht="19.9" customHeight="1">
      <c r="B86" s="159"/>
      <c r="D86" s="160" t="s">
        <v>141</v>
      </c>
      <c r="E86" s="161"/>
      <c r="F86" s="161"/>
      <c r="G86" s="161"/>
      <c r="H86" s="161"/>
      <c r="I86" s="161"/>
      <c r="J86" s="162">
        <f>J1995</f>
        <v>0</v>
      </c>
      <c r="L86" s="159"/>
    </row>
    <row r="87" spans="2:12" s="158" customFormat="1" ht="19.9" customHeight="1">
      <c r="B87" s="159"/>
      <c r="D87" s="160" t="s">
        <v>142</v>
      </c>
      <c r="E87" s="161"/>
      <c r="F87" s="161"/>
      <c r="G87" s="161"/>
      <c r="H87" s="161"/>
      <c r="I87" s="161"/>
      <c r="J87" s="162">
        <f>J2002</f>
        <v>0</v>
      </c>
      <c r="L87" s="159"/>
    </row>
    <row r="88" spans="1:31" s="118" customFormat="1" ht="21.75" customHeight="1">
      <c r="A88" s="115"/>
      <c r="B88" s="116"/>
      <c r="C88" s="115"/>
      <c r="D88" s="115"/>
      <c r="E88" s="115"/>
      <c r="F88" s="115"/>
      <c r="G88" s="115"/>
      <c r="H88" s="115"/>
      <c r="I88" s="115"/>
      <c r="J88" s="115"/>
      <c r="K88" s="115"/>
      <c r="L88" s="117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31" s="118" customFormat="1" ht="6.95" customHeight="1">
      <c r="A89" s="115"/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17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="103" customFormat="1" ht="12"/>
    <row r="91" s="103" customFormat="1" ht="12"/>
    <row r="92" s="103" customFormat="1" ht="12"/>
    <row r="93" spans="1:31" s="118" customFormat="1" ht="6.95" customHeight="1">
      <c r="A93" s="11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17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</row>
    <row r="94" spans="1:31" s="118" customFormat="1" ht="24.95" customHeight="1">
      <c r="A94" s="115"/>
      <c r="B94" s="116"/>
      <c r="C94" s="110" t="s">
        <v>143</v>
      </c>
      <c r="D94" s="115"/>
      <c r="E94" s="115"/>
      <c r="F94" s="115"/>
      <c r="G94" s="115"/>
      <c r="H94" s="115"/>
      <c r="I94" s="115"/>
      <c r="J94" s="115"/>
      <c r="K94" s="115"/>
      <c r="L94" s="117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</row>
    <row r="95" spans="1:31" s="118" customFormat="1" ht="6.95" customHeight="1">
      <c r="A95" s="115"/>
      <c r="B95" s="116"/>
      <c r="C95" s="115"/>
      <c r="D95" s="115"/>
      <c r="E95" s="115"/>
      <c r="F95" s="115"/>
      <c r="G95" s="115"/>
      <c r="H95" s="115"/>
      <c r="I95" s="115"/>
      <c r="J95" s="115"/>
      <c r="K95" s="115"/>
      <c r="L95" s="117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</row>
    <row r="96" spans="1:31" s="118" customFormat="1" ht="12" customHeight="1">
      <c r="A96" s="115"/>
      <c r="B96" s="116"/>
      <c r="C96" s="112" t="s">
        <v>17</v>
      </c>
      <c r="D96" s="115"/>
      <c r="E96" s="115"/>
      <c r="F96" s="115"/>
      <c r="G96" s="115"/>
      <c r="H96" s="115"/>
      <c r="I96" s="115"/>
      <c r="J96" s="115"/>
      <c r="K96" s="115"/>
      <c r="L96" s="117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</row>
    <row r="97" spans="1:31" s="118" customFormat="1" ht="16.5" customHeight="1">
      <c r="A97" s="115"/>
      <c r="B97" s="116"/>
      <c r="C97" s="115"/>
      <c r="D97" s="115"/>
      <c r="E97" s="113" t="str">
        <f>E7</f>
        <v>Arecheopark</v>
      </c>
      <c r="F97" s="114"/>
      <c r="G97" s="114"/>
      <c r="H97" s="114"/>
      <c r="I97" s="115"/>
      <c r="J97" s="115"/>
      <c r="K97" s="115"/>
      <c r="L97" s="117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31" s="118" customFormat="1" ht="12" customHeight="1">
      <c r="A98" s="115"/>
      <c r="B98" s="116"/>
      <c r="C98" s="112" t="s">
        <v>109</v>
      </c>
      <c r="D98" s="115"/>
      <c r="E98" s="115"/>
      <c r="F98" s="115"/>
      <c r="G98" s="115"/>
      <c r="H98" s="115"/>
      <c r="I98" s="115"/>
      <c r="J98" s="115"/>
      <c r="K98" s="115"/>
      <c r="L98" s="117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31" s="118" customFormat="1" ht="16.5" customHeight="1">
      <c r="A99" s="115"/>
      <c r="B99" s="116"/>
      <c r="C99" s="115"/>
      <c r="D99" s="115"/>
      <c r="E99" s="119" t="str">
        <f>E9</f>
        <v>ASŘ - Stavební část</v>
      </c>
      <c r="F99" s="120"/>
      <c r="G99" s="120"/>
      <c r="H99" s="120"/>
      <c r="I99" s="115"/>
      <c r="J99" s="115"/>
      <c r="K99" s="115"/>
      <c r="L99" s="117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</row>
    <row r="100" spans="1:31" s="118" customFormat="1" ht="6.95" customHeight="1">
      <c r="A100" s="115"/>
      <c r="B100" s="116"/>
      <c r="C100" s="115"/>
      <c r="D100" s="115"/>
      <c r="E100" s="115"/>
      <c r="F100" s="115"/>
      <c r="G100" s="115"/>
      <c r="H100" s="115"/>
      <c r="I100" s="115"/>
      <c r="J100" s="115"/>
      <c r="K100" s="115"/>
      <c r="L100" s="117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</row>
    <row r="101" spans="1:31" s="118" customFormat="1" ht="12" customHeight="1">
      <c r="A101" s="115"/>
      <c r="B101" s="116"/>
      <c r="C101" s="112" t="s">
        <v>22</v>
      </c>
      <c r="D101" s="115"/>
      <c r="E101" s="115"/>
      <c r="F101" s="121" t="str">
        <f>F12</f>
        <v xml:space="preserve">Všestary </v>
      </c>
      <c r="G101" s="115"/>
      <c r="H101" s="115"/>
      <c r="I101" s="112" t="s">
        <v>24</v>
      </c>
      <c r="J101" s="122" t="str">
        <f>IF(J12="","",J12)</f>
        <v>27. 6. 2023</v>
      </c>
      <c r="K101" s="115"/>
      <c r="L101" s="117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</row>
    <row r="102" spans="1:31" s="118" customFormat="1" ht="6.95" customHeight="1">
      <c r="A102" s="115"/>
      <c r="B102" s="11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7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</row>
    <row r="103" spans="1:31" s="118" customFormat="1" ht="15.2" customHeight="1">
      <c r="A103" s="115"/>
      <c r="B103" s="116"/>
      <c r="C103" s="112" t="s">
        <v>26</v>
      </c>
      <c r="D103" s="115"/>
      <c r="E103" s="115"/>
      <c r="F103" s="121" t="str">
        <f>E15</f>
        <v>Královéhradecký kraj, Pivovarské nám. 1245, HK</v>
      </c>
      <c r="G103" s="115"/>
      <c r="H103" s="115"/>
      <c r="I103" s="112" t="s">
        <v>32</v>
      </c>
      <c r="J103" s="149" t="str">
        <f>E21</f>
        <v>ARCHaPLAN s.r.o.</v>
      </c>
      <c r="K103" s="115"/>
      <c r="L103" s="117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</row>
    <row r="104" spans="1:31" s="118" customFormat="1" ht="15.2" customHeight="1">
      <c r="A104" s="115"/>
      <c r="B104" s="116"/>
      <c r="C104" s="112" t="s">
        <v>30</v>
      </c>
      <c r="D104" s="115"/>
      <c r="E104" s="115"/>
      <c r="F104" s="121" t="str">
        <f>IF(E18="","",E18)</f>
        <v>Vyplň údaj</v>
      </c>
      <c r="G104" s="115"/>
      <c r="H104" s="115"/>
      <c r="I104" s="112" t="s">
        <v>37</v>
      </c>
      <c r="J104" s="149" t="str">
        <f>E24</f>
        <v>ARCHaPLAN s.r.o.</v>
      </c>
      <c r="K104" s="115"/>
      <c r="L104" s="117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</row>
    <row r="105" spans="1:31" s="118" customFormat="1" ht="10.35" customHeight="1">
      <c r="A105" s="115"/>
      <c r="B105" s="116"/>
      <c r="C105" s="115"/>
      <c r="D105" s="115"/>
      <c r="E105" s="115"/>
      <c r="F105" s="115"/>
      <c r="G105" s="115"/>
      <c r="H105" s="115"/>
      <c r="I105" s="115"/>
      <c r="J105" s="115"/>
      <c r="K105" s="115"/>
      <c r="L105" s="117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</row>
    <row r="106" spans="1:31" s="172" customFormat="1" ht="29.25" customHeight="1">
      <c r="A106" s="163"/>
      <c r="B106" s="164"/>
      <c r="C106" s="165" t="s">
        <v>144</v>
      </c>
      <c r="D106" s="166" t="s">
        <v>59</v>
      </c>
      <c r="E106" s="166" t="s">
        <v>55</v>
      </c>
      <c r="F106" s="166" t="s">
        <v>56</v>
      </c>
      <c r="G106" s="166" t="s">
        <v>145</v>
      </c>
      <c r="H106" s="166" t="s">
        <v>146</v>
      </c>
      <c r="I106" s="166" t="s">
        <v>147</v>
      </c>
      <c r="J106" s="166" t="s">
        <v>113</v>
      </c>
      <c r="K106" s="167" t="s">
        <v>148</v>
      </c>
      <c r="L106" s="168"/>
      <c r="M106" s="169" t="s">
        <v>3</v>
      </c>
      <c r="N106" s="170" t="s">
        <v>44</v>
      </c>
      <c r="O106" s="170" t="s">
        <v>149</v>
      </c>
      <c r="P106" s="170" t="s">
        <v>150</v>
      </c>
      <c r="Q106" s="170" t="s">
        <v>151</v>
      </c>
      <c r="R106" s="170" t="s">
        <v>152</v>
      </c>
      <c r="S106" s="170" t="s">
        <v>153</v>
      </c>
      <c r="T106" s="171" t="s">
        <v>154</v>
      </c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</row>
    <row r="107" spans="1:63" s="118" customFormat="1" ht="22.9" customHeight="1">
      <c r="A107" s="115"/>
      <c r="B107" s="116"/>
      <c r="C107" s="173" t="s">
        <v>155</v>
      </c>
      <c r="D107" s="115"/>
      <c r="E107" s="115"/>
      <c r="F107" s="115"/>
      <c r="G107" s="115"/>
      <c r="H107" s="115"/>
      <c r="I107" s="115"/>
      <c r="J107" s="174">
        <f>BK107</f>
        <v>0</v>
      </c>
      <c r="K107" s="115"/>
      <c r="L107" s="116"/>
      <c r="M107" s="175"/>
      <c r="N107" s="176"/>
      <c r="O107" s="131"/>
      <c r="P107" s="177">
        <f>P108+P1047</f>
        <v>0</v>
      </c>
      <c r="Q107" s="131"/>
      <c r="R107" s="177">
        <f>R108+R1047</f>
        <v>564.2872429623209</v>
      </c>
      <c r="S107" s="131"/>
      <c r="T107" s="178">
        <f>T108+T1047</f>
        <v>126.71524560000002</v>
      </c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T107" s="106" t="s">
        <v>73</v>
      </c>
      <c r="AU107" s="106" t="s">
        <v>114</v>
      </c>
      <c r="BK107" s="179">
        <f>BK108+BK1047</f>
        <v>0</v>
      </c>
    </row>
    <row r="108" spans="2:63" s="180" customFormat="1" ht="25.9" customHeight="1">
      <c r="B108" s="181"/>
      <c r="D108" s="182" t="s">
        <v>73</v>
      </c>
      <c r="E108" s="183" t="s">
        <v>156</v>
      </c>
      <c r="F108" s="183" t="s">
        <v>157</v>
      </c>
      <c r="J108" s="184">
        <f>BK108</f>
        <v>0</v>
      </c>
      <c r="L108" s="181"/>
      <c r="M108" s="185"/>
      <c r="N108" s="186"/>
      <c r="O108" s="186"/>
      <c r="P108" s="187">
        <f>P109+P169+P256+P383+P511+P800+P939+P988+P1043</f>
        <v>0</v>
      </c>
      <c r="Q108" s="186"/>
      <c r="R108" s="187">
        <f>R109+R169+R256+R383+R511+R800+R939+R988+R1043</f>
        <v>467.84515803654983</v>
      </c>
      <c r="S108" s="186"/>
      <c r="T108" s="188">
        <f>T109+T169+T256+T383+T511+T800+T939+T988+T1043</f>
        <v>114.66850900000001</v>
      </c>
      <c r="AR108" s="182" t="s">
        <v>82</v>
      </c>
      <c r="AT108" s="189" t="s">
        <v>73</v>
      </c>
      <c r="AU108" s="189" t="s">
        <v>74</v>
      </c>
      <c r="AY108" s="182" t="s">
        <v>158</v>
      </c>
      <c r="BK108" s="190">
        <f>BK109+BK169+BK256+BK383+BK511+BK800+BK939+BK988+BK1043</f>
        <v>0</v>
      </c>
    </row>
    <row r="109" spans="2:63" s="180" customFormat="1" ht="22.9" customHeight="1">
      <c r="B109" s="181"/>
      <c r="D109" s="182" t="s">
        <v>73</v>
      </c>
      <c r="E109" s="212" t="s">
        <v>82</v>
      </c>
      <c r="F109" s="212" t="s">
        <v>159</v>
      </c>
      <c r="J109" s="213">
        <f>BK109</f>
        <v>0</v>
      </c>
      <c r="L109" s="181"/>
      <c r="M109" s="185"/>
      <c r="N109" s="186"/>
      <c r="O109" s="186"/>
      <c r="P109" s="187">
        <f>SUM(P110:P168)</f>
        <v>0</v>
      </c>
      <c r="Q109" s="186"/>
      <c r="R109" s="187">
        <f>SUM(R110:R168)</f>
        <v>0</v>
      </c>
      <c r="S109" s="186"/>
      <c r="T109" s="188">
        <f>SUM(T110:T168)</f>
        <v>0</v>
      </c>
      <c r="AR109" s="182" t="s">
        <v>82</v>
      </c>
      <c r="AT109" s="189" t="s">
        <v>73</v>
      </c>
      <c r="AU109" s="189" t="s">
        <v>82</v>
      </c>
      <c r="AY109" s="182" t="s">
        <v>158</v>
      </c>
      <c r="BK109" s="190">
        <f>SUM(BK110:BK168)</f>
        <v>0</v>
      </c>
    </row>
    <row r="110" spans="1:65" s="118" customFormat="1" ht="24.2" customHeight="1">
      <c r="A110" s="115"/>
      <c r="B110" s="116"/>
      <c r="C110" s="214" t="s">
        <v>82</v>
      </c>
      <c r="D110" s="214" t="s">
        <v>160</v>
      </c>
      <c r="E110" s="215" t="s">
        <v>161</v>
      </c>
      <c r="F110" s="216" t="s">
        <v>162</v>
      </c>
      <c r="G110" s="217" t="s">
        <v>163</v>
      </c>
      <c r="H110" s="218">
        <v>14.148</v>
      </c>
      <c r="I110" s="6"/>
      <c r="J110" s="219">
        <f>ROUND(I110*H110,1)</f>
        <v>0</v>
      </c>
      <c r="K110" s="216" t="s">
        <v>164</v>
      </c>
      <c r="L110" s="116"/>
      <c r="M110" s="220" t="s">
        <v>3</v>
      </c>
      <c r="N110" s="221" t="s">
        <v>45</v>
      </c>
      <c r="O110" s="200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R110" s="203" t="s">
        <v>165</v>
      </c>
      <c r="AT110" s="203" t="s">
        <v>160</v>
      </c>
      <c r="AU110" s="203" t="s">
        <v>84</v>
      </c>
      <c r="AY110" s="106" t="s">
        <v>158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06" t="s">
        <v>82</v>
      </c>
      <c r="BK110" s="204">
        <f>ROUND(I110*H110,1)</f>
        <v>0</v>
      </c>
      <c r="BL110" s="106" t="s">
        <v>165</v>
      </c>
      <c r="BM110" s="203" t="s">
        <v>166</v>
      </c>
    </row>
    <row r="111" spans="1:47" s="118" customFormat="1" ht="29.25">
      <c r="A111" s="115"/>
      <c r="B111" s="116"/>
      <c r="C111" s="115"/>
      <c r="D111" s="205" t="s">
        <v>167</v>
      </c>
      <c r="E111" s="115"/>
      <c r="F111" s="206" t="s">
        <v>168</v>
      </c>
      <c r="G111" s="115"/>
      <c r="H111" s="115"/>
      <c r="I111" s="7"/>
      <c r="J111" s="115"/>
      <c r="K111" s="115"/>
      <c r="L111" s="116"/>
      <c r="M111" s="207"/>
      <c r="N111" s="208"/>
      <c r="O111" s="200"/>
      <c r="P111" s="200"/>
      <c r="Q111" s="200"/>
      <c r="R111" s="200"/>
      <c r="S111" s="200"/>
      <c r="T111" s="209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T111" s="106" t="s">
        <v>167</v>
      </c>
      <c r="AU111" s="106" t="s">
        <v>84</v>
      </c>
    </row>
    <row r="112" spans="1:47" s="118" customFormat="1" ht="12">
      <c r="A112" s="115"/>
      <c r="B112" s="116"/>
      <c r="C112" s="115"/>
      <c r="D112" s="311" t="s">
        <v>169</v>
      </c>
      <c r="E112" s="115"/>
      <c r="F112" s="312" t="s">
        <v>170</v>
      </c>
      <c r="G112" s="115"/>
      <c r="H112" s="115"/>
      <c r="I112" s="7"/>
      <c r="J112" s="115"/>
      <c r="K112" s="115"/>
      <c r="L112" s="116"/>
      <c r="M112" s="207"/>
      <c r="N112" s="208"/>
      <c r="O112" s="200"/>
      <c r="P112" s="200"/>
      <c r="Q112" s="200"/>
      <c r="R112" s="200"/>
      <c r="S112" s="200"/>
      <c r="T112" s="209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T112" s="106" t="s">
        <v>169</v>
      </c>
      <c r="AU112" s="106" t="s">
        <v>84</v>
      </c>
    </row>
    <row r="113" spans="2:51" s="313" customFormat="1" ht="12">
      <c r="B113" s="314"/>
      <c r="D113" s="205" t="s">
        <v>171</v>
      </c>
      <c r="E113" s="315" t="s">
        <v>3</v>
      </c>
      <c r="F113" s="316" t="s">
        <v>172</v>
      </c>
      <c r="H113" s="317">
        <v>10.935</v>
      </c>
      <c r="I113" s="8"/>
      <c r="L113" s="314"/>
      <c r="M113" s="318"/>
      <c r="N113" s="319"/>
      <c r="O113" s="319"/>
      <c r="P113" s="319"/>
      <c r="Q113" s="319"/>
      <c r="R113" s="319"/>
      <c r="S113" s="319"/>
      <c r="T113" s="320"/>
      <c r="AT113" s="315" t="s">
        <v>171</v>
      </c>
      <c r="AU113" s="315" t="s">
        <v>84</v>
      </c>
      <c r="AV113" s="313" t="s">
        <v>84</v>
      </c>
      <c r="AW113" s="313" t="s">
        <v>36</v>
      </c>
      <c r="AX113" s="313" t="s">
        <v>74</v>
      </c>
      <c r="AY113" s="315" t="s">
        <v>158</v>
      </c>
    </row>
    <row r="114" spans="2:51" s="313" customFormat="1" ht="12">
      <c r="B114" s="314"/>
      <c r="D114" s="205" t="s">
        <v>171</v>
      </c>
      <c r="E114" s="315" t="s">
        <v>3</v>
      </c>
      <c r="F114" s="316" t="s">
        <v>173</v>
      </c>
      <c r="H114" s="317">
        <v>3.213</v>
      </c>
      <c r="I114" s="8"/>
      <c r="L114" s="314"/>
      <c r="M114" s="318"/>
      <c r="N114" s="319"/>
      <c r="O114" s="319"/>
      <c r="P114" s="319"/>
      <c r="Q114" s="319"/>
      <c r="R114" s="319"/>
      <c r="S114" s="319"/>
      <c r="T114" s="320"/>
      <c r="AT114" s="315" t="s">
        <v>171</v>
      </c>
      <c r="AU114" s="315" t="s">
        <v>84</v>
      </c>
      <c r="AV114" s="313" t="s">
        <v>84</v>
      </c>
      <c r="AW114" s="313" t="s">
        <v>36</v>
      </c>
      <c r="AX114" s="313" t="s">
        <v>74</v>
      </c>
      <c r="AY114" s="315" t="s">
        <v>158</v>
      </c>
    </row>
    <row r="115" spans="2:51" s="321" customFormat="1" ht="12">
      <c r="B115" s="322"/>
      <c r="D115" s="205" t="s">
        <v>171</v>
      </c>
      <c r="E115" s="323" t="s">
        <v>3</v>
      </c>
      <c r="F115" s="324" t="s">
        <v>174</v>
      </c>
      <c r="H115" s="325">
        <v>14.148</v>
      </c>
      <c r="I115" s="9"/>
      <c r="L115" s="322"/>
      <c r="M115" s="326"/>
      <c r="N115" s="327"/>
      <c r="O115" s="327"/>
      <c r="P115" s="327"/>
      <c r="Q115" s="327"/>
      <c r="R115" s="327"/>
      <c r="S115" s="327"/>
      <c r="T115" s="328"/>
      <c r="AT115" s="323" t="s">
        <v>171</v>
      </c>
      <c r="AU115" s="323" t="s">
        <v>84</v>
      </c>
      <c r="AV115" s="321" t="s">
        <v>165</v>
      </c>
      <c r="AW115" s="321" t="s">
        <v>36</v>
      </c>
      <c r="AX115" s="321" t="s">
        <v>82</v>
      </c>
      <c r="AY115" s="323" t="s">
        <v>158</v>
      </c>
    </row>
    <row r="116" spans="1:65" s="118" customFormat="1" ht="24.2" customHeight="1">
      <c r="A116" s="115"/>
      <c r="B116" s="116"/>
      <c r="C116" s="214" t="s">
        <v>84</v>
      </c>
      <c r="D116" s="214" t="s">
        <v>160</v>
      </c>
      <c r="E116" s="215" t="s">
        <v>175</v>
      </c>
      <c r="F116" s="216" t="s">
        <v>176</v>
      </c>
      <c r="G116" s="217" t="s">
        <v>163</v>
      </c>
      <c r="H116" s="218">
        <v>12.852</v>
      </c>
      <c r="I116" s="6"/>
      <c r="J116" s="219">
        <f>ROUND(I116*H116,1)</f>
        <v>0</v>
      </c>
      <c r="K116" s="216" t="s">
        <v>164</v>
      </c>
      <c r="L116" s="116"/>
      <c r="M116" s="220" t="s">
        <v>3</v>
      </c>
      <c r="N116" s="221" t="s">
        <v>45</v>
      </c>
      <c r="O116" s="200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R116" s="203" t="s">
        <v>165</v>
      </c>
      <c r="AT116" s="203" t="s">
        <v>160</v>
      </c>
      <c r="AU116" s="203" t="s">
        <v>84</v>
      </c>
      <c r="AY116" s="106" t="s">
        <v>158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06" t="s">
        <v>82</v>
      </c>
      <c r="BK116" s="204">
        <f>ROUND(I116*H116,1)</f>
        <v>0</v>
      </c>
      <c r="BL116" s="106" t="s">
        <v>165</v>
      </c>
      <c r="BM116" s="203" t="s">
        <v>177</v>
      </c>
    </row>
    <row r="117" spans="1:47" s="118" customFormat="1" ht="29.25">
      <c r="A117" s="115"/>
      <c r="B117" s="116"/>
      <c r="C117" s="115"/>
      <c r="D117" s="205" t="s">
        <v>167</v>
      </c>
      <c r="E117" s="115"/>
      <c r="F117" s="206" t="s">
        <v>178</v>
      </c>
      <c r="G117" s="115"/>
      <c r="H117" s="115"/>
      <c r="I117" s="7"/>
      <c r="J117" s="115"/>
      <c r="K117" s="115"/>
      <c r="L117" s="116"/>
      <c r="M117" s="207"/>
      <c r="N117" s="208"/>
      <c r="O117" s="200"/>
      <c r="P117" s="200"/>
      <c r="Q117" s="200"/>
      <c r="R117" s="200"/>
      <c r="S117" s="200"/>
      <c r="T117" s="209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T117" s="106" t="s">
        <v>167</v>
      </c>
      <c r="AU117" s="106" t="s">
        <v>84</v>
      </c>
    </row>
    <row r="118" spans="1:47" s="118" customFormat="1" ht="12">
      <c r="A118" s="115"/>
      <c r="B118" s="116"/>
      <c r="C118" s="115"/>
      <c r="D118" s="311" t="s">
        <v>169</v>
      </c>
      <c r="E118" s="115"/>
      <c r="F118" s="312" t="s">
        <v>179</v>
      </c>
      <c r="G118" s="115"/>
      <c r="H118" s="115"/>
      <c r="I118" s="7"/>
      <c r="J118" s="115"/>
      <c r="K118" s="115"/>
      <c r="L118" s="116"/>
      <c r="M118" s="207"/>
      <c r="N118" s="208"/>
      <c r="O118" s="200"/>
      <c r="P118" s="200"/>
      <c r="Q118" s="200"/>
      <c r="R118" s="200"/>
      <c r="S118" s="200"/>
      <c r="T118" s="209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T118" s="106" t="s">
        <v>169</v>
      </c>
      <c r="AU118" s="106" t="s">
        <v>84</v>
      </c>
    </row>
    <row r="119" spans="2:51" s="313" customFormat="1" ht="12">
      <c r="B119" s="314"/>
      <c r="D119" s="205" t="s">
        <v>171</v>
      </c>
      <c r="E119" s="315" t="s">
        <v>3</v>
      </c>
      <c r="F119" s="316" t="s">
        <v>180</v>
      </c>
      <c r="H119" s="317">
        <v>11.475</v>
      </c>
      <c r="I119" s="8"/>
      <c r="L119" s="314"/>
      <c r="M119" s="318"/>
      <c r="N119" s="319"/>
      <c r="O119" s="319"/>
      <c r="P119" s="319"/>
      <c r="Q119" s="319"/>
      <c r="R119" s="319"/>
      <c r="S119" s="319"/>
      <c r="T119" s="320"/>
      <c r="AT119" s="315" t="s">
        <v>171</v>
      </c>
      <c r="AU119" s="315" t="s">
        <v>84</v>
      </c>
      <c r="AV119" s="313" t="s">
        <v>84</v>
      </c>
      <c r="AW119" s="313" t="s">
        <v>36</v>
      </c>
      <c r="AX119" s="313" t="s">
        <v>74</v>
      </c>
      <c r="AY119" s="315" t="s">
        <v>158</v>
      </c>
    </row>
    <row r="120" spans="2:51" s="313" customFormat="1" ht="12">
      <c r="B120" s="314"/>
      <c r="D120" s="205" t="s">
        <v>171</v>
      </c>
      <c r="E120" s="315" t="s">
        <v>3</v>
      </c>
      <c r="F120" s="316" t="s">
        <v>181</v>
      </c>
      <c r="H120" s="317">
        <v>4.59</v>
      </c>
      <c r="I120" s="8"/>
      <c r="L120" s="314"/>
      <c r="M120" s="318"/>
      <c r="N120" s="319"/>
      <c r="O120" s="319"/>
      <c r="P120" s="319"/>
      <c r="Q120" s="319"/>
      <c r="R120" s="319"/>
      <c r="S120" s="319"/>
      <c r="T120" s="320"/>
      <c r="AT120" s="315" t="s">
        <v>171</v>
      </c>
      <c r="AU120" s="315" t="s">
        <v>84</v>
      </c>
      <c r="AV120" s="313" t="s">
        <v>84</v>
      </c>
      <c r="AW120" s="313" t="s">
        <v>36</v>
      </c>
      <c r="AX120" s="313" t="s">
        <v>74</v>
      </c>
      <c r="AY120" s="315" t="s">
        <v>158</v>
      </c>
    </row>
    <row r="121" spans="2:51" s="321" customFormat="1" ht="12">
      <c r="B121" s="322"/>
      <c r="D121" s="205" t="s">
        <v>171</v>
      </c>
      <c r="E121" s="323" t="s">
        <v>3</v>
      </c>
      <c r="F121" s="324" t="s">
        <v>174</v>
      </c>
      <c r="H121" s="325">
        <v>16.065</v>
      </c>
      <c r="I121" s="9"/>
      <c r="L121" s="322"/>
      <c r="M121" s="326"/>
      <c r="N121" s="327"/>
      <c r="O121" s="327"/>
      <c r="P121" s="327"/>
      <c r="Q121" s="327"/>
      <c r="R121" s="327"/>
      <c r="S121" s="327"/>
      <c r="T121" s="328"/>
      <c r="AT121" s="323" t="s">
        <v>171</v>
      </c>
      <c r="AU121" s="323" t="s">
        <v>84</v>
      </c>
      <c r="AV121" s="321" t="s">
        <v>165</v>
      </c>
      <c r="AW121" s="321" t="s">
        <v>36</v>
      </c>
      <c r="AX121" s="321" t="s">
        <v>74</v>
      </c>
      <c r="AY121" s="323" t="s">
        <v>158</v>
      </c>
    </row>
    <row r="122" spans="2:51" s="313" customFormat="1" ht="12">
      <c r="B122" s="314"/>
      <c r="D122" s="205" t="s">
        <v>171</v>
      </c>
      <c r="E122" s="315" t="s">
        <v>3</v>
      </c>
      <c r="F122" s="316" t="s">
        <v>182</v>
      </c>
      <c r="H122" s="317">
        <v>12.852</v>
      </c>
      <c r="I122" s="8"/>
      <c r="L122" s="314"/>
      <c r="M122" s="318"/>
      <c r="N122" s="319"/>
      <c r="O122" s="319"/>
      <c r="P122" s="319"/>
      <c r="Q122" s="319"/>
      <c r="R122" s="319"/>
      <c r="S122" s="319"/>
      <c r="T122" s="320"/>
      <c r="AT122" s="315" t="s">
        <v>171</v>
      </c>
      <c r="AU122" s="315" t="s">
        <v>84</v>
      </c>
      <c r="AV122" s="313" t="s">
        <v>84</v>
      </c>
      <c r="AW122" s="313" t="s">
        <v>36</v>
      </c>
      <c r="AX122" s="313" t="s">
        <v>82</v>
      </c>
      <c r="AY122" s="315" t="s">
        <v>158</v>
      </c>
    </row>
    <row r="123" spans="1:65" s="118" customFormat="1" ht="33" customHeight="1">
      <c r="A123" s="115"/>
      <c r="B123" s="116"/>
      <c r="C123" s="214" t="s">
        <v>104</v>
      </c>
      <c r="D123" s="214" t="s">
        <v>160</v>
      </c>
      <c r="E123" s="215" t="s">
        <v>183</v>
      </c>
      <c r="F123" s="216" t="s">
        <v>184</v>
      </c>
      <c r="G123" s="217" t="s">
        <v>163</v>
      </c>
      <c r="H123" s="218">
        <v>0.75</v>
      </c>
      <c r="I123" s="6"/>
      <c r="J123" s="219">
        <f>ROUND(I123*H123,1)</f>
        <v>0</v>
      </c>
      <c r="K123" s="216" t="s">
        <v>164</v>
      </c>
      <c r="L123" s="116"/>
      <c r="M123" s="220" t="s">
        <v>3</v>
      </c>
      <c r="N123" s="221" t="s">
        <v>45</v>
      </c>
      <c r="O123" s="20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R123" s="203" t="s">
        <v>165</v>
      </c>
      <c r="AT123" s="203" t="s">
        <v>160</v>
      </c>
      <c r="AU123" s="203" t="s">
        <v>84</v>
      </c>
      <c r="AY123" s="106" t="s">
        <v>158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06" t="s">
        <v>82</v>
      </c>
      <c r="BK123" s="204">
        <f>ROUND(I123*H123,1)</f>
        <v>0</v>
      </c>
      <c r="BL123" s="106" t="s">
        <v>165</v>
      </c>
      <c r="BM123" s="203" t="s">
        <v>185</v>
      </c>
    </row>
    <row r="124" spans="1:47" s="118" customFormat="1" ht="29.25">
      <c r="A124" s="115"/>
      <c r="B124" s="116"/>
      <c r="C124" s="115"/>
      <c r="D124" s="205" t="s">
        <v>167</v>
      </c>
      <c r="E124" s="115"/>
      <c r="F124" s="206" t="s">
        <v>186</v>
      </c>
      <c r="G124" s="115"/>
      <c r="H124" s="115"/>
      <c r="I124" s="7"/>
      <c r="J124" s="115"/>
      <c r="K124" s="115"/>
      <c r="L124" s="116"/>
      <c r="M124" s="207"/>
      <c r="N124" s="208"/>
      <c r="O124" s="200"/>
      <c r="P124" s="200"/>
      <c r="Q124" s="200"/>
      <c r="R124" s="200"/>
      <c r="S124" s="200"/>
      <c r="T124" s="209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T124" s="106" t="s">
        <v>167</v>
      </c>
      <c r="AU124" s="106" t="s">
        <v>84</v>
      </c>
    </row>
    <row r="125" spans="1:47" s="118" customFormat="1" ht="12">
      <c r="A125" s="115"/>
      <c r="B125" s="116"/>
      <c r="C125" s="115"/>
      <c r="D125" s="311" t="s">
        <v>169</v>
      </c>
      <c r="E125" s="115"/>
      <c r="F125" s="312" t="s">
        <v>187</v>
      </c>
      <c r="G125" s="115"/>
      <c r="H125" s="115"/>
      <c r="I125" s="7"/>
      <c r="J125" s="115"/>
      <c r="K125" s="115"/>
      <c r="L125" s="116"/>
      <c r="M125" s="207"/>
      <c r="N125" s="208"/>
      <c r="O125" s="200"/>
      <c r="P125" s="200"/>
      <c r="Q125" s="200"/>
      <c r="R125" s="200"/>
      <c r="S125" s="200"/>
      <c r="T125" s="209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T125" s="106" t="s">
        <v>169</v>
      </c>
      <c r="AU125" s="106" t="s">
        <v>84</v>
      </c>
    </row>
    <row r="126" spans="2:51" s="313" customFormat="1" ht="12">
      <c r="B126" s="314"/>
      <c r="D126" s="205" t="s">
        <v>171</v>
      </c>
      <c r="E126" s="315" t="s">
        <v>3</v>
      </c>
      <c r="F126" s="316" t="s">
        <v>188</v>
      </c>
      <c r="H126" s="317">
        <v>0.75</v>
      </c>
      <c r="I126" s="8"/>
      <c r="L126" s="314"/>
      <c r="M126" s="318"/>
      <c r="N126" s="319"/>
      <c r="O126" s="319"/>
      <c r="P126" s="319"/>
      <c r="Q126" s="319"/>
      <c r="R126" s="319"/>
      <c r="S126" s="319"/>
      <c r="T126" s="320"/>
      <c r="AT126" s="315" t="s">
        <v>171</v>
      </c>
      <c r="AU126" s="315" t="s">
        <v>84</v>
      </c>
      <c r="AV126" s="313" t="s">
        <v>84</v>
      </c>
      <c r="AW126" s="313" t="s">
        <v>36</v>
      </c>
      <c r="AX126" s="313" t="s">
        <v>82</v>
      </c>
      <c r="AY126" s="315" t="s">
        <v>158</v>
      </c>
    </row>
    <row r="127" spans="1:65" s="118" customFormat="1" ht="33" customHeight="1">
      <c r="A127" s="115"/>
      <c r="B127" s="116"/>
      <c r="C127" s="214" t="s">
        <v>165</v>
      </c>
      <c r="D127" s="214" t="s">
        <v>160</v>
      </c>
      <c r="E127" s="215" t="s">
        <v>189</v>
      </c>
      <c r="F127" s="216" t="s">
        <v>190</v>
      </c>
      <c r="G127" s="217" t="s">
        <v>163</v>
      </c>
      <c r="H127" s="218">
        <v>5.236</v>
      </c>
      <c r="I127" s="6"/>
      <c r="J127" s="219">
        <f>ROUND(I127*H127,1)</f>
        <v>0</v>
      </c>
      <c r="K127" s="216" t="s">
        <v>164</v>
      </c>
      <c r="L127" s="116"/>
      <c r="M127" s="220" t="s">
        <v>3</v>
      </c>
      <c r="N127" s="221" t="s">
        <v>45</v>
      </c>
      <c r="O127" s="20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R127" s="203" t="s">
        <v>165</v>
      </c>
      <c r="AT127" s="203" t="s">
        <v>160</v>
      </c>
      <c r="AU127" s="203" t="s">
        <v>84</v>
      </c>
      <c r="AY127" s="106" t="s">
        <v>158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06" t="s">
        <v>82</v>
      </c>
      <c r="BK127" s="204">
        <f>ROUND(I127*H127,1)</f>
        <v>0</v>
      </c>
      <c r="BL127" s="106" t="s">
        <v>165</v>
      </c>
      <c r="BM127" s="203" t="s">
        <v>191</v>
      </c>
    </row>
    <row r="128" spans="1:47" s="118" customFormat="1" ht="29.25">
      <c r="A128" s="115"/>
      <c r="B128" s="116"/>
      <c r="C128" s="115"/>
      <c r="D128" s="205" t="s">
        <v>167</v>
      </c>
      <c r="E128" s="115"/>
      <c r="F128" s="206" t="s">
        <v>192</v>
      </c>
      <c r="G128" s="115"/>
      <c r="H128" s="115"/>
      <c r="I128" s="7"/>
      <c r="J128" s="115"/>
      <c r="K128" s="115"/>
      <c r="L128" s="116"/>
      <c r="M128" s="207"/>
      <c r="N128" s="208"/>
      <c r="O128" s="200"/>
      <c r="P128" s="200"/>
      <c r="Q128" s="200"/>
      <c r="R128" s="200"/>
      <c r="S128" s="200"/>
      <c r="T128" s="209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T128" s="106" t="s">
        <v>167</v>
      </c>
      <c r="AU128" s="106" t="s">
        <v>84</v>
      </c>
    </row>
    <row r="129" spans="1:47" s="118" customFormat="1" ht="12">
      <c r="A129" s="115"/>
      <c r="B129" s="116"/>
      <c r="C129" s="115"/>
      <c r="D129" s="311" t="s">
        <v>169</v>
      </c>
      <c r="E129" s="115"/>
      <c r="F129" s="312" t="s">
        <v>193</v>
      </c>
      <c r="G129" s="115"/>
      <c r="H129" s="115"/>
      <c r="I129" s="7"/>
      <c r="J129" s="115"/>
      <c r="K129" s="115"/>
      <c r="L129" s="116"/>
      <c r="M129" s="207"/>
      <c r="N129" s="208"/>
      <c r="O129" s="200"/>
      <c r="P129" s="200"/>
      <c r="Q129" s="200"/>
      <c r="R129" s="200"/>
      <c r="S129" s="200"/>
      <c r="T129" s="209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T129" s="106" t="s">
        <v>169</v>
      </c>
      <c r="AU129" s="106" t="s">
        <v>84</v>
      </c>
    </row>
    <row r="130" spans="2:51" s="313" customFormat="1" ht="12">
      <c r="B130" s="314"/>
      <c r="D130" s="205" t="s">
        <v>171</v>
      </c>
      <c r="E130" s="315" t="s">
        <v>3</v>
      </c>
      <c r="F130" s="316" t="s">
        <v>194</v>
      </c>
      <c r="H130" s="317">
        <v>26.18</v>
      </c>
      <c r="I130" s="8"/>
      <c r="L130" s="314"/>
      <c r="M130" s="318"/>
      <c r="N130" s="319"/>
      <c r="O130" s="319"/>
      <c r="P130" s="319"/>
      <c r="Q130" s="319"/>
      <c r="R130" s="319"/>
      <c r="S130" s="319"/>
      <c r="T130" s="320"/>
      <c r="AT130" s="315" t="s">
        <v>171</v>
      </c>
      <c r="AU130" s="315" t="s">
        <v>84</v>
      </c>
      <c r="AV130" s="313" t="s">
        <v>84</v>
      </c>
      <c r="AW130" s="313" t="s">
        <v>36</v>
      </c>
      <c r="AX130" s="313" t="s">
        <v>74</v>
      </c>
      <c r="AY130" s="315" t="s">
        <v>158</v>
      </c>
    </row>
    <row r="131" spans="2:51" s="321" customFormat="1" ht="12">
      <c r="B131" s="322"/>
      <c r="D131" s="205" t="s">
        <v>171</v>
      </c>
      <c r="E131" s="323" t="s">
        <v>3</v>
      </c>
      <c r="F131" s="324" t="s">
        <v>174</v>
      </c>
      <c r="H131" s="325">
        <v>26.18</v>
      </c>
      <c r="I131" s="9"/>
      <c r="L131" s="322"/>
      <c r="M131" s="326"/>
      <c r="N131" s="327"/>
      <c r="O131" s="327"/>
      <c r="P131" s="327"/>
      <c r="Q131" s="327"/>
      <c r="R131" s="327"/>
      <c r="S131" s="327"/>
      <c r="T131" s="328"/>
      <c r="AT131" s="323" t="s">
        <v>171</v>
      </c>
      <c r="AU131" s="323" t="s">
        <v>84</v>
      </c>
      <c r="AV131" s="321" t="s">
        <v>165</v>
      </c>
      <c r="AW131" s="321" t="s">
        <v>36</v>
      </c>
      <c r="AX131" s="321" t="s">
        <v>74</v>
      </c>
      <c r="AY131" s="323" t="s">
        <v>158</v>
      </c>
    </row>
    <row r="132" spans="2:51" s="313" customFormat="1" ht="12">
      <c r="B132" s="314"/>
      <c r="D132" s="205" t="s">
        <v>171</v>
      </c>
      <c r="E132" s="315" t="s">
        <v>3</v>
      </c>
      <c r="F132" s="316" t="s">
        <v>195</v>
      </c>
      <c r="H132" s="317">
        <v>5.236</v>
      </c>
      <c r="I132" s="8"/>
      <c r="L132" s="314"/>
      <c r="M132" s="318"/>
      <c r="N132" s="319"/>
      <c r="O132" s="319"/>
      <c r="P132" s="319"/>
      <c r="Q132" s="319"/>
      <c r="R132" s="319"/>
      <c r="S132" s="319"/>
      <c r="T132" s="320"/>
      <c r="AT132" s="315" t="s">
        <v>171</v>
      </c>
      <c r="AU132" s="315" t="s">
        <v>84</v>
      </c>
      <c r="AV132" s="313" t="s">
        <v>84</v>
      </c>
      <c r="AW132" s="313" t="s">
        <v>36</v>
      </c>
      <c r="AX132" s="313" t="s">
        <v>82</v>
      </c>
      <c r="AY132" s="315" t="s">
        <v>158</v>
      </c>
    </row>
    <row r="133" spans="1:65" s="118" customFormat="1" ht="33" customHeight="1">
      <c r="A133" s="115"/>
      <c r="B133" s="116"/>
      <c r="C133" s="214" t="s">
        <v>196</v>
      </c>
      <c r="D133" s="214" t="s">
        <v>160</v>
      </c>
      <c r="E133" s="215" t="s">
        <v>197</v>
      </c>
      <c r="F133" s="329" t="s">
        <v>198</v>
      </c>
      <c r="G133" s="217" t="s">
        <v>163</v>
      </c>
      <c r="H133" s="218">
        <v>20.944</v>
      </c>
      <c r="I133" s="6"/>
      <c r="J133" s="219">
        <f>ROUND(I133*H133,1)</f>
        <v>0</v>
      </c>
      <c r="K133" s="216" t="s">
        <v>164</v>
      </c>
      <c r="L133" s="116"/>
      <c r="M133" s="220" t="s">
        <v>3</v>
      </c>
      <c r="N133" s="221" t="s">
        <v>45</v>
      </c>
      <c r="O133" s="20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R133" s="203" t="s">
        <v>165</v>
      </c>
      <c r="AT133" s="203" t="s">
        <v>160</v>
      </c>
      <c r="AU133" s="203" t="s">
        <v>84</v>
      </c>
      <c r="AY133" s="106" t="s">
        <v>158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06" t="s">
        <v>82</v>
      </c>
      <c r="BK133" s="204">
        <f>ROUND(I133*H133,1)</f>
        <v>0</v>
      </c>
      <c r="BL133" s="106" t="s">
        <v>165</v>
      </c>
      <c r="BM133" s="203" t="s">
        <v>199</v>
      </c>
    </row>
    <row r="134" spans="1:47" s="118" customFormat="1" ht="29.25">
      <c r="A134" s="115"/>
      <c r="B134" s="116"/>
      <c r="C134" s="115"/>
      <c r="D134" s="205" t="s">
        <v>167</v>
      </c>
      <c r="E134" s="115"/>
      <c r="F134" s="206" t="s">
        <v>200</v>
      </c>
      <c r="G134" s="115"/>
      <c r="H134" s="115"/>
      <c r="I134" s="7"/>
      <c r="J134" s="115"/>
      <c r="K134" s="115"/>
      <c r="L134" s="116"/>
      <c r="M134" s="207"/>
      <c r="N134" s="208"/>
      <c r="O134" s="200"/>
      <c r="P134" s="200"/>
      <c r="Q134" s="200"/>
      <c r="R134" s="200"/>
      <c r="S134" s="200"/>
      <c r="T134" s="209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T134" s="106" t="s">
        <v>167</v>
      </c>
      <c r="AU134" s="106" t="s">
        <v>84</v>
      </c>
    </row>
    <row r="135" spans="1:47" s="118" customFormat="1" ht="12">
      <c r="A135" s="115"/>
      <c r="B135" s="116"/>
      <c r="C135" s="115"/>
      <c r="D135" s="311" t="s">
        <v>169</v>
      </c>
      <c r="E135" s="115"/>
      <c r="F135" s="312" t="s">
        <v>201</v>
      </c>
      <c r="G135" s="115"/>
      <c r="H135" s="115"/>
      <c r="I135" s="7"/>
      <c r="J135" s="115"/>
      <c r="K135" s="115"/>
      <c r="L135" s="116"/>
      <c r="M135" s="207"/>
      <c r="N135" s="208"/>
      <c r="O135" s="200"/>
      <c r="P135" s="200"/>
      <c r="Q135" s="200"/>
      <c r="R135" s="200"/>
      <c r="S135" s="200"/>
      <c r="T135" s="209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T135" s="106" t="s">
        <v>169</v>
      </c>
      <c r="AU135" s="106" t="s">
        <v>84</v>
      </c>
    </row>
    <row r="136" spans="2:51" s="313" customFormat="1" ht="12">
      <c r="B136" s="314"/>
      <c r="D136" s="205" t="s">
        <v>171</v>
      </c>
      <c r="E136" s="315" t="s">
        <v>3</v>
      </c>
      <c r="F136" s="316" t="s">
        <v>194</v>
      </c>
      <c r="H136" s="317">
        <v>26.18</v>
      </c>
      <c r="I136" s="8"/>
      <c r="L136" s="314"/>
      <c r="M136" s="318"/>
      <c r="N136" s="319"/>
      <c r="O136" s="319"/>
      <c r="P136" s="319"/>
      <c r="Q136" s="319"/>
      <c r="R136" s="319"/>
      <c r="S136" s="319"/>
      <c r="T136" s="320"/>
      <c r="AT136" s="315" t="s">
        <v>171</v>
      </c>
      <c r="AU136" s="315" t="s">
        <v>84</v>
      </c>
      <c r="AV136" s="313" t="s">
        <v>84</v>
      </c>
      <c r="AW136" s="313" t="s">
        <v>36</v>
      </c>
      <c r="AX136" s="313" t="s">
        <v>74</v>
      </c>
      <c r="AY136" s="315" t="s">
        <v>158</v>
      </c>
    </row>
    <row r="137" spans="2:51" s="321" customFormat="1" ht="12">
      <c r="B137" s="322"/>
      <c r="D137" s="205" t="s">
        <v>171</v>
      </c>
      <c r="E137" s="323" t="s">
        <v>3</v>
      </c>
      <c r="F137" s="324" t="s">
        <v>174</v>
      </c>
      <c r="H137" s="325">
        <v>26.18</v>
      </c>
      <c r="I137" s="9"/>
      <c r="L137" s="322"/>
      <c r="M137" s="326"/>
      <c r="N137" s="327"/>
      <c r="O137" s="327"/>
      <c r="P137" s="327"/>
      <c r="Q137" s="327"/>
      <c r="R137" s="327"/>
      <c r="S137" s="327"/>
      <c r="T137" s="328"/>
      <c r="AT137" s="323" t="s">
        <v>171</v>
      </c>
      <c r="AU137" s="323" t="s">
        <v>84</v>
      </c>
      <c r="AV137" s="321" t="s">
        <v>165</v>
      </c>
      <c r="AW137" s="321" t="s">
        <v>36</v>
      </c>
      <c r="AX137" s="321" t="s">
        <v>74</v>
      </c>
      <c r="AY137" s="323" t="s">
        <v>158</v>
      </c>
    </row>
    <row r="138" spans="2:51" s="313" customFormat="1" ht="12">
      <c r="B138" s="314"/>
      <c r="D138" s="205" t="s">
        <v>171</v>
      </c>
      <c r="E138" s="315" t="s">
        <v>3</v>
      </c>
      <c r="F138" s="316" t="s">
        <v>202</v>
      </c>
      <c r="H138" s="317">
        <v>20.944</v>
      </c>
      <c r="I138" s="8"/>
      <c r="L138" s="314"/>
      <c r="M138" s="318"/>
      <c r="N138" s="319"/>
      <c r="O138" s="319"/>
      <c r="P138" s="319"/>
      <c r="Q138" s="319"/>
      <c r="R138" s="319"/>
      <c r="S138" s="319"/>
      <c r="T138" s="320"/>
      <c r="AT138" s="315" t="s">
        <v>171</v>
      </c>
      <c r="AU138" s="315" t="s">
        <v>84</v>
      </c>
      <c r="AV138" s="313" t="s">
        <v>84</v>
      </c>
      <c r="AW138" s="313" t="s">
        <v>36</v>
      </c>
      <c r="AX138" s="313" t="s">
        <v>82</v>
      </c>
      <c r="AY138" s="315" t="s">
        <v>158</v>
      </c>
    </row>
    <row r="139" spans="1:65" s="118" customFormat="1" ht="24.2" customHeight="1">
      <c r="A139" s="115"/>
      <c r="B139" s="116"/>
      <c r="C139" s="214" t="s">
        <v>203</v>
      </c>
      <c r="D139" s="214" t="s">
        <v>160</v>
      </c>
      <c r="E139" s="215" t="s">
        <v>204</v>
      </c>
      <c r="F139" s="216" t="s">
        <v>205</v>
      </c>
      <c r="G139" s="217" t="s">
        <v>163</v>
      </c>
      <c r="H139" s="218">
        <v>83.601</v>
      </c>
      <c r="I139" s="6"/>
      <c r="J139" s="219">
        <f>ROUND(I139*H139,1)</f>
        <v>0</v>
      </c>
      <c r="K139" s="216" t="s">
        <v>164</v>
      </c>
      <c r="L139" s="116"/>
      <c r="M139" s="220" t="s">
        <v>3</v>
      </c>
      <c r="N139" s="221" t="s">
        <v>45</v>
      </c>
      <c r="O139" s="20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R139" s="203" t="s">
        <v>165</v>
      </c>
      <c r="AT139" s="203" t="s">
        <v>160</v>
      </c>
      <c r="AU139" s="203" t="s">
        <v>84</v>
      </c>
      <c r="AY139" s="106" t="s">
        <v>158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06" t="s">
        <v>82</v>
      </c>
      <c r="BK139" s="204">
        <f>ROUND(I139*H139,1)</f>
        <v>0</v>
      </c>
      <c r="BL139" s="106" t="s">
        <v>165</v>
      </c>
      <c r="BM139" s="203" t="s">
        <v>206</v>
      </c>
    </row>
    <row r="140" spans="1:47" s="118" customFormat="1" ht="39">
      <c r="A140" s="115"/>
      <c r="B140" s="116"/>
      <c r="C140" s="115"/>
      <c r="D140" s="205" t="s">
        <v>167</v>
      </c>
      <c r="E140" s="115"/>
      <c r="F140" s="206" t="s">
        <v>207</v>
      </c>
      <c r="G140" s="115"/>
      <c r="H140" s="115"/>
      <c r="I140" s="7"/>
      <c r="J140" s="115"/>
      <c r="K140" s="115"/>
      <c r="L140" s="116"/>
      <c r="M140" s="207"/>
      <c r="N140" s="208"/>
      <c r="O140" s="200"/>
      <c r="P140" s="200"/>
      <c r="Q140" s="200"/>
      <c r="R140" s="200"/>
      <c r="S140" s="200"/>
      <c r="T140" s="209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T140" s="106" t="s">
        <v>167</v>
      </c>
      <c r="AU140" s="106" t="s">
        <v>84</v>
      </c>
    </row>
    <row r="141" spans="1:47" s="118" customFormat="1" ht="12">
      <c r="A141" s="115"/>
      <c r="B141" s="116"/>
      <c r="C141" s="115"/>
      <c r="D141" s="311" t="s">
        <v>169</v>
      </c>
      <c r="E141" s="115"/>
      <c r="F141" s="312" t="s">
        <v>208</v>
      </c>
      <c r="G141" s="115"/>
      <c r="H141" s="115"/>
      <c r="I141" s="7"/>
      <c r="J141" s="115"/>
      <c r="K141" s="115"/>
      <c r="L141" s="116"/>
      <c r="M141" s="207"/>
      <c r="N141" s="208"/>
      <c r="O141" s="200"/>
      <c r="P141" s="200"/>
      <c r="Q141" s="200"/>
      <c r="R141" s="200"/>
      <c r="S141" s="200"/>
      <c r="T141" s="209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T141" s="106" t="s">
        <v>169</v>
      </c>
      <c r="AU141" s="106" t="s">
        <v>84</v>
      </c>
    </row>
    <row r="142" spans="2:51" s="313" customFormat="1" ht="12">
      <c r="B142" s="314"/>
      <c r="D142" s="205" t="s">
        <v>171</v>
      </c>
      <c r="E142" s="315" t="s">
        <v>3</v>
      </c>
      <c r="F142" s="316" t="s">
        <v>209</v>
      </c>
      <c r="H142" s="317">
        <v>53.93</v>
      </c>
      <c r="I142" s="8"/>
      <c r="L142" s="314"/>
      <c r="M142" s="318"/>
      <c r="N142" s="319"/>
      <c r="O142" s="319"/>
      <c r="P142" s="319"/>
      <c r="Q142" s="319"/>
      <c r="R142" s="319"/>
      <c r="S142" s="319"/>
      <c r="T142" s="320"/>
      <c r="AT142" s="315" t="s">
        <v>171</v>
      </c>
      <c r="AU142" s="315" t="s">
        <v>84</v>
      </c>
      <c r="AV142" s="313" t="s">
        <v>84</v>
      </c>
      <c r="AW142" s="313" t="s">
        <v>36</v>
      </c>
      <c r="AX142" s="313" t="s">
        <v>74</v>
      </c>
      <c r="AY142" s="315" t="s">
        <v>158</v>
      </c>
    </row>
    <row r="143" spans="2:51" s="313" customFormat="1" ht="12">
      <c r="B143" s="314"/>
      <c r="D143" s="205" t="s">
        <v>171</v>
      </c>
      <c r="E143" s="315" t="s">
        <v>3</v>
      </c>
      <c r="F143" s="316" t="s">
        <v>210</v>
      </c>
      <c r="H143" s="317">
        <v>29.671</v>
      </c>
      <c r="I143" s="8"/>
      <c r="L143" s="314"/>
      <c r="M143" s="318"/>
      <c r="N143" s="319"/>
      <c r="O143" s="319"/>
      <c r="P143" s="319"/>
      <c r="Q143" s="319"/>
      <c r="R143" s="319"/>
      <c r="S143" s="319"/>
      <c r="T143" s="320"/>
      <c r="AT143" s="315" t="s">
        <v>171</v>
      </c>
      <c r="AU143" s="315" t="s">
        <v>84</v>
      </c>
      <c r="AV143" s="313" t="s">
        <v>84</v>
      </c>
      <c r="AW143" s="313" t="s">
        <v>36</v>
      </c>
      <c r="AX143" s="313" t="s">
        <v>74</v>
      </c>
      <c r="AY143" s="315" t="s">
        <v>158</v>
      </c>
    </row>
    <row r="144" spans="2:51" s="321" customFormat="1" ht="12">
      <c r="B144" s="322"/>
      <c r="D144" s="205" t="s">
        <v>171</v>
      </c>
      <c r="E144" s="323" t="s">
        <v>3</v>
      </c>
      <c r="F144" s="324" t="s">
        <v>174</v>
      </c>
      <c r="H144" s="325">
        <v>83.601</v>
      </c>
      <c r="I144" s="9"/>
      <c r="L144" s="322"/>
      <c r="M144" s="326"/>
      <c r="N144" s="327"/>
      <c r="O144" s="327"/>
      <c r="P144" s="327"/>
      <c r="Q144" s="327"/>
      <c r="R144" s="327"/>
      <c r="S144" s="327"/>
      <c r="T144" s="328"/>
      <c r="AT144" s="323" t="s">
        <v>171</v>
      </c>
      <c r="AU144" s="323" t="s">
        <v>84</v>
      </c>
      <c r="AV144" s="321" t="s">
        <v>165</v>
      </c>
      <c r="AW144" s="321" t="s">
        <v>36</v>
      </c>
      <c r="AX144" s="321" t="s">
        <v>82</v>
      </c>
      <c r="AY144" s="323" t="s">
        <v>158</v>
      </c>
    </row>
    <row r="145" spans="1:65" s="118" customFormat="1" ht="37.9" customHeight="1">
      <c r="A145" s="115"/>
      <c r="B145" s="116"/>
      <c r="C145" s="214" t="s">
        <v>211</v>
      </c>
      <c r="D145" s="214" t="s">
        <v>160</v>
      </c>
      <c r="E145" s="215" t="s">
        <v>212</v>
      </c>
      <c r="F145" s="216" t="s">
        <v>213</v>
      </c>
      <c r="G145" s="217" t="s">
        <v>163</v>
      </c>
      <c r="H145" s="218">
        <v>24.259</v>
      </c>
      <c r="I145" s="6"/>
      <c r="J145" s="219">
        <f>ROUND(I145*H145,1)</f>
        <v>0</v>
      </c>
      <c r="K145" s="216" t="s">
        <v>164</v>
      </c>
      <c r="L145" s="116"/>
      <c r="M145" s="220" t="s">
        <v>3</v>
      </c>
      <c r="N145" s="221" t="s">
        <v>45</v>
      </c>
      <c r="O145" s="20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R145" s="203" t="s">
        <v>165</v>
      </c>
      <c r="AT145" s="203" t="s">
        <v>160</v>
      </c>
      <c r="AU145" s="203" t="s">
        <v>84</v>
      </c>
      <c r="AY145" s="106" t="s">
        <v>158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06" t="s">
        <v>82</v>
      </c>
      <c r="BK145" s="204">
        <f>ROUND(I145*H145,1)</f>
        <v>0</v>
      </c>
      <c r="BL145" s="106" t="s">
        <v>165</v>
      </c>
      <c r="BM145" s="203" t="s">
        <v>214</v>
      </c>
    </row>
    <row r="146" spans="1:47" s="118" customFormat="1" ht="39">
      <c r="A146" s="115"/>
      <c r="B146" s="116"/>
      <c r="C146" s="115"/>
      <c r="D146" s="205" t="s">
        <v>167</v>
      </c>
      <c r="E146" s="115"/>
      <c r="F146" s="206" t="s">
        <v>215</v>
      </c>
      <c r="G146" s="115"/>
      <c r="H146" s="115"/>
      <c r="I146" s="7"/>
      <c r="J146" s="115"/>
      <c r="K146" s="115"/>
      <c r="L146" s="116"/>
      <c r="M146" s="207"/>
      <c r="N146" s="208"/>
      <c r="O146" s="200"/>
      <c r="P146" s="200"/>
      <c r="Q146" s="200"/>
      <c r="R146" s="200"/>
      <c r="S146" s="200"/>
      <c r="T146" s="209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T146" s="106" t="s">
        <v>167</v>
      </c>
      <c r="AU146" s="106" t="s">
        <v>84</v>
      </c>
    </row>
    <row r="147" spans="1:47" s="118" customFormat="1" ht="12">
      <c r="A147" s="115"/>
      <c r="B147" s="116"/>
      <c r="C147" s="115"/>
      <c r="D147" s="311" t="s">
        <v>169</v>
      </c>
      <c r="E147" s="115"/>
      <c r="F147" s="312" t="s">
        <v>216</v>
      </c>
      <c r="G147" s="115"/>
      <c r="H147" s="115"/>
      <c r="I147" s="7"/>
      <c r="J147" s="115"/>
      <c r="K147" s="115"/>
      <c r="L147" s="116"/>
      <c r="M147" s="207"/>
      <c r="N147" s="208"/>
      <c r="O147" s="200"/>
      <c r="P147" s="200"/>
      <c r="Q147" s="200"/>
      <c r="R147" s="200"/>
      <c r="S147" s="200"/>
      <c r="T147" s="209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T147" s="106" t="s">
        <v>169</v>
      </c>
      <c r="AU147" s="106" t="s">
        <v>84</v>
      </c>
    </row>
    <row r="148" spans="2:51" s="313" customFormat="1" ht="12">
      <c r="B148" s="314"/>
      <c r="D148" s="205" t="s">
        <v>171</v>
      </c>
      <c r="E148" s="315" t="s">
        <v>3</v>
      </c>
      <c r="F148" s="316" t="s">
        <v>209</v>
      </c>
      <c r="H148" s="317">
        <v>53.93</v>
      </c>
      <c r="I148" s="8"/>
      <c r="L148" s="314"/>
      <c r="M148" s="318"/>
      <c r="N148" s="319"/>
      <c r="O148" s="319"/>
      <c r="P148" s="319"/>
      <c r="Q148" s="319"/>
      <c r="R148" s="319"/>
      <c r="S148" s="319"/>
      <c r="T148" s="320"/>
      <c r="AT148" s="315" t="s">
        <v>171</v>
      </c>
      <c r="AU148" s="315" t="s">
        <v>84</v>
      </c>
      <c r="AV148" s="313" t="s">
        <v>84</v>
      </c>
      <c r="AW148" s="313" t="s">
        <v>36</v>
      </c>
      <c r="AX148" s="313" t="s">
        <v>74</v>
      </c>
      <c r="AY148" s="315" t="s">
        <v>158</v>
      </c>
    </row>
    <row r="149" spans="2:51" s="313" customFormat="1" ht="12">
      <c r="B149" s="314"/>
      <c r="D149" s="205" t="s">
        <v>171</v>
      </c>
      <c r="E149" s="315" t="s">
        <v>3</v>
      </c>
      <c r="F149" s="316" t="s">
        <v>217</v>
      </c>
      <c r="H149" s="317">
        <v>-29.671</v>
      </c>
      <c r="I149" s="8"/>
      <c r="L149" s="314"/>
      <c r="M149" s="318"/>
      <c r="N149" s="319"/>
      <c r="O149" s="319"/>
      <c r="P149" s="319"/>
      <c r="Q149" s="319"/>
      <c r="R149" s="319"/>
      <c r="S149" s="319"/>
      <c r="T149" s="320"/>
      <c r="AT149" s="315" t="s">
        <v>171</v>
      </c>
      <c r="AU149" s="315" t="s">
        <v>84</v>
      </c>
      <c r="AV149" s="313" t="s">
        <v>84</v>
      </c>
      <c r="AW149" s="313" t="s">
        <v>36</v>
      </c>
      <c r="AX149" s="313" t="s">
        <v>74</v>
      </c>
      <c r="AY149" s="315" t="s">
        <v>158</v>
      </c>
    </row>
    <row r="150" spans="2:51" s="321" customFormat="1" ht="12">
      <c r="B150" s="322"/>
      <c r="D150" s="205" t="s">
        <v>171</v>
      </c>
      <c r="E150" s="323" t="s">
        <v>3</v>
      </c>
      <c r="F150" s="324" t="s">
        <v>174</v>
      </c>
      <c r="H150" s="325">
        <v>24.259</v>
      </c>
      <c r="I150" s="9"/>
      <c r="L150" s="322"/>
      <c r="M150" s="326"/>
      <c r="N150" s="327"/>
      <c r="O150" s="327"/>
      <c r="P150" s="327"/>
      <c r="Q150" s="327"/>
      <c r="R150" s="327"/>
      <c r="S150" s="327"/>
      <c r="T150" s="328"/>
      <c r="AT150" s="323" t="s">
        <v>171</v>
      </c>
      <c r="AU150" s="323" t="s">
        <v>84</v>
      </c>
      <c r="AV150" s="321" t="s">
        <v>165</v>
      </c>
      <c r="AW150" s="321" t="s">
        <v>36</v>
      </c>
      <c r="AX150" s="321" t="s">
        <v>82</v>
      </c>
      <c r="AY150" s="323" t="s">
        <v>158</v>
      </c>
    </row>
    <row r="151" spans="1:65" s="118" customFormat="1" ht="24.2" customHeight="1">
      <c r="A151" s="115"/>
      <c r="B151" s="116"/>
      <c r="C151" s="214" t="s">
        <v>218</v>
      </c>
      <c r="D151" s="214" t="s">
        <v>160</v>
      </c>
      <c r="E151" s="215" t="s">
        <v>219</v>
      </c>
      <c r="F151" s="216" t="s">
        <v>220</v>
      </c>
      <c r="G151" s="217" t="s">
        <v>163</v>
      </c>
      <c r="H151" s="218">
        <v>53.93</v>
      </c>
      <c r="I151" s="6"/>
      <c r="J151" s="219">
        <f>ROUND(I151*H151,1)</f>
        <v>0</v>
      </c>
      <c r="K151" s="216" t="s">
        <v>164</v>
      </c>
      <c r="L151" s="116"/>
      <c r="M151" s="220" t="s">
        <v>3</v>
      </c>
      <c r="N151" s="221" t="s">
        <v>45</v>
      </c>
      <c r="O151" s="20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R151" s="203" t="s">
        <v>165</v>
      </c>
      <c r="AT151" s="203" t="s">
        <v>160</v>
      </c>
      <c r="AU151" s="203" t="s">
        <v>84</v>
      </c>
      <c r="AY151" s="106" t="s">
        <v>158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06" t="s">
        <v>82</v>
      </c>
      <c r="BK151" s="204">
        <f>ROUND(I151*H151,1)</f>
        <v>0</v>
      </c>
      <c r="BL151" s="106" t="s">
        <v>165</v>
      </c>
      <c r="BM151" s="203" t="s">
        <v>221</v>
      </c>
    </row>
    <row r="152" spans="1:47" s="118" customFormat="1" ht="19.5">
      <c r="A152" s="115"/>
      <c r="B152" s="116"/>
      <c r="C152" s="115"/>
      <c r="D152" s="205" t="s">
        <v>167</v>
      </c>
      <c r="E152" s="115"/>
      <c r="F152" s="206" t="s">
        <v>222</v>
      </c>
      <c r="G152" s="115"/>
      <c r="H152" s="115"/>
      <c r="I152" s="7"/>
      <c r="J152" s="115"/>
      <c r="K152" s="115"/>
      <c r="L152" s="116"/>
      <c r="M152" s="207"/>
      <c r="N152" s="208"/>
      <c r="O152" s="200"/>
      <c r="P152" s="200"/>
      <c r="Q152" s="200"/>
      <c r="R152" s="200"/>
      <c r="S152" s="200"/>
      <c r="T152" s="209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T152" s="106" t="s">
        <v>167</v>
      </c>
      <c r="AU152" s="106" t="s">
        <v>84</v>
      </c>
    </row>
    <row r="153" spans="1:47" s="118" customFormat="1" ht="12">
      <c r="A153" s="115"/>
      <c r="B153" s="116"/>
      <c r="C153" s="115"/>
      <c r="D153" s="311" t="s">
        <v>169</v>
      </c>
      <c r="E153" s="115"/>
      <c r="F153" s="312" t="s">
        <v>223</v>
      </c>
      <c r="G153" s="115"/>
      <c r="H153" s="115"/>
      <c r="I153" s="7"/>
      <c r="J153" s="115"/>
      <c r="K153" s="115"/>
      <c r="L153" s="116"/>
      <c r="M153" s="207"/>
      <c r="N153" s="208"/>
      <c r="O153" s="200"/>
      <c r="P153" s="200"/>
      <c r="Q153" s="200"/>
      <c r="R153" s="200"/>
      <c r="S153" s="200"/>
      <c r="T153" s="209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T153" s="106" t="s">
        <v>169</v>
      </c>
      <c r="AU153" s="106" t="s">
        <v>84</v>
      </c>
    </row>
    <row r="154" spans="2:51" s="313" customFormat="1" ht="12">
      <c r="B154" s="314"/>
      <c r="D154" s="205" t="s">
        <v>171</v>
      </c>
      <c r="E154" s="315" t="s">
        <v>3</v>
      </c>
      <c r="F154" s="316" t="s">
        <v>224</v>
      </c>
      <c r="H154" s="317">
        <v>29.671</v>
      </c>
      <c r="I154" s="8"/>
      <c r="L154" s="314"/>
      <c r="M154" s="318"/>
      <c r="N154" s="319"/>
      <c r="O154" s="319"/>
      <c r="P154" s="319"/>
      <c r="Q154" s="319"/>
      <c r="R154" s="319"/>
      <c r="S154" s="319"/>
      <c r="T154" s="320"/>
      <c r="AT154" s="315" t="s">
        <v>171</v>
      </c>
      <c r="AU154" s="315" t="s">
        <v>84</v>
      </c>
      <c r="AV154" s="313" t="s">
        <v>84</v>
      </c>
      <c r="AW154" s="313" t="s">
        <v>36</v>
      </c>
      <c r="AX154" s="313" t="s">
        <v>74</v>
      </c>
      <c r="AY154" s="315" t="s">
        <v>158</v>
      </c>
    </row>
    <row r="155" spans="2:51" s="313" customFormat="1" ht="12">
      <c r="B155" s="314"/>
      <c r="D155" s="205" t="s">
        <v>171</v>
      </c>
      <c r="E155" s="315" t="s">
        <v>3</v>
      </c>
      <c r="F155" s="316" t="s">
        <v>225</v>
      </c>
      <c r="H155" s="317">
        <v>24.259</v>
      </c>
      <c r="I155" s="8"/>
      <c r="L155" s="314"/>
      <c r="M155" s="318"/>
      <c r="N155" s="319"/>
      <c r="O155" s="319"/>
      <c r="P155" s="319"/>
      <c r="Q155" s="319"/>
      <c r="R155" s="319"/>
      <c r="S155" s="319"/>
      <c r="T155" s="320"/>
      <c r="AT155" s="315" t="s">
        <v>171</v>
      </c>
      <c r="AU155" s="315" t="s">
        <v>84</v>
      </c>
      <c r="AV155" s="313" t="s">
        <v>84</v>
      </c>
      <c r="AW155" s="313" t="s">
        <v>36</v>
      </c>
      <c r="AX155" s="313" t="s">
        <v>74</v>
      </c>
      <c r="AY155" s="315" t="s">
        <v>158</v>
      </c>
    </row>
    <row r="156" spans="2:51" s="321" customFormat="1" ht="12">
      <c r="B156" s="322"/>
      <c r="D156" s="205" t="s">
        <v>171</v>
      </c>
      <c r="E156" s="323" t="s">
        <v>3</v>
      </c>
      <c r="F156" s="324" t="s">
        <v>174</v>
      </c>
      <c r="H156" s="325">
        <v>53.93</v>
      </c>
      <c r="I156" s="9"/>
      <c r="L156" s="322"/>
      <c r="M156" s="326"/>
      <c r="N156" s="327"/>
      <c r="O156" s="327"/>
      <c r="P156" s="327"/>
      <c r="Q156" s="327"/>
      <c r="R156" s="327"/>
      <c r="S156" s="327"/>
      <c r="T156" s="328"/>
      <c r="AT156" s="323" t="s">
        <v>171</v>
      </c>
      <c r="AU156" s="323" t="s">
        <v>84</v>
      </c>
      <c r="AV156" s="321" t="s">
        <v>165</v>
      </c>
      <c r="AW156" s="321" t="s">
        <v>36</v>
      </c>
      <c r="AX156" s="321" t="s">
        <v>82</v>
      </c>
      <c r="AY156" s="323" t="s">
        <v>158</v>
      </c>
    </row>
    <row r="157" spans="1:65" s="118" customFormat="1" ht="24.2" customHeight="1">
      <c r="A157" s="115"/>
      <c r="B157" s="116"/>
      <c r="C157" s="214" t="s">
        <v>226</v>
      </c>
      <c r="D157" s="214" t="s">
        <v>160</v>
      </c>
      <c r="E157" s="215" t="s">
        <v>227</v>
      </c>
      <c r="F157" s="216" t="s">
        <v>228</v>
      </c>
      <c r="G157" s="217" t="s">
        <v>229</v>
      </c>
      <c r="H157" s="218">
        <v>43.666</v>
      </c>
      <c r="I157" s="6"/>
      <c r="J157" s="219">
        <f>ROUND(I157*H157,1)</f>
        <v>0</v>
      </c>
      <c r="K157" s="216" t="s">
        <v>164</v>
      </c>
      <c r="L157" s="116"/>
      <c r="M157" s="220" t="s">
        <v>3</v>
      </c>
      <c r="N157" s="221" t="s">
        <v>45</v>
      </c>
      <c r="O157" s="20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R157" s="203" t="s">
        <v>165</v>
      </c>
      <c r="AT157" s="203" t="s">
        <v>160</v>
      </c>
      <c r="AU157" s="203" t="s">
        <v>84</v>
      </c>
      <c r="AY157" s="106" t="s">
        <v>158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06" t="s">
        <v>82</v>
      </c>
      <c r="BK157" s="204">
        <f>ROUND(I157*H157,1)</f>
        <v>0</v>
      </c>
      <c r="BL157" s="106" t="s">
        <v>165</v>
      </c>
      <c r="BM157" s="203" t="s">
        <v>230</v>
      </c>
    </row>
    <row r="158" spans="1:47" s="118" customFormat="1" ht="29.25">
      <c r="A158" s="115"/>
      <c r="B158" s="116"/>
      <c r="C158" s="115"/>
      <c r="D158" s="205" t="s">
        <v>167</v>
      </c>
      <c r="E158" s="115"/>
      <c r="F158" s="206" t="s">
        <v>231</v>
      </c>
      <c r="G158" s="115"/>
      <c r="H158" s="115"/>
      <c r="I158" s="7"/>
      <c r="J158" s="115"/>
      <c r="K158" s="115"/>
      <c r="L158" s="116"/>
      <c r="M158" s="207"/>
      <c r="N158" s="208"/>
      <c r="O158" s="200"/>
      <c r="P158" s="200"/>
      <c r="Q158" s="200"/>
      <c r="R158" s="200"/>
      <c r="S158" s="200"/>
      <c r="T158" s="209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T158" s="106" t="s">
        <v>167</v>
      </c>
      <c r="AU158" s="106" t="s">
        <v>84</v>
      </c>
    </row>
    <row r="159" spans="1:47" s="118" customFormat="1" ht="12">
      <c r="A159" s="115"/>
      <c r="B159" s="116"/>
      <c r="C159" s="115"/>
      <c r="D159" s="311" t="s">
        <v>169</v>
      </c>
      <c r="E159" s="115"/>
      <c r="F159" s="312" t="s">
        <v>232</v>
      </c>
      <c r="G159" s="115"/>
      <c r="H159" s="115"/>
      <c r="I159" s="7"/>
      <c r="J159" s="115"/>
      <c r="K159" s="115"/>
      <c r="L159" s="116"/>
      <c r="M159" s="207"/>
      <c r="N159" s="208"/>
      <c r="O159" s="200"/>
      <c r="P159" s="200"/>
      <c r="Q159" s="200"/>
      <c r="R159" s="200"/>
      <c r="S159" s="200"/>
      <c r="T159" s="209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T159" s="106" t="s">
        <v>169</v>
      </c>
      <c r="AU159" s="106" t="s">
        <v>84</v>
      </c>
    </row>
    <row r="160" spans="2:51" s="313" customFormat="1" ht="12">
      <c r="B160" s="314"/>
      <c r="D160" s="205" t="s">
        <v>171</v>
      </c>
      <c r="E160" s="315" t="s">
        <v>3</v>
      </c>
      <c r="F160" s="316" t="s">
        <v>233</v>
      </c>
      <c r="H160" s="317">
        <v>43.666</v>
      </c>
      <c r="I160" s="8"/>
      <c r="L160" s="314"/>
      <c r="M160" s="318"/>
      <c r="N160" s="319"/>
      <c r="O160" s="319"/>
      <c r="P160" s="319"/>
      <c r="Q160" s="319"/>
      <c r="R160" s="319"/>
      <c r="S160" s="319"/>
      <c r="T160" s="320"/>
      <c r="AT160" s="315" t="s">
        <v>171</v>
      </c>
      <c r="AU160" s="315" t="s">
        <v>84</v>
      </c>
      <c r="AV160" s="313" t="s">
        <v>84</v>
      </c>
      <c r="AW160" s="313" t="s">
        <v>36</v>
      </c>
      <c r="AX160" s="313" t="s">
        <v>82</v>
      </c>
      <c r="AY160" s="315" t="s">
        <v>158</v>
      </c>
    </row>
    <row r="161" spans="1:65" s="118" customFormat="1" ht="24.2" customHeight="1">
      <c r="A161" s="115"/>
      <c r="B161" s="116"/>
      <c r="C161" s="214" t="s">
        <v>234</v>
      </c>
      <c r="D161" s="214" t="s">
        <v>160</v>
      </c>
      <c r="E161" s="215" t="s">
        <v>235</v>
      </c>
      <c r="F161" s="216" t="s">
        <v>236</v>
      </c>
      <c r="G161" s="217" t="s">
        <v>163</v>
      </c>
      <c r="H161" s="218">
        <v>31.261</v>
      </c>
      <c r="I161" s="6"/>
      <c r="J161" s="219">
        <f>ROUND(I161*H161,1)</f>
        <v>0</v>
      </c>
      <c r="K161" s="216" t="s">
        <v>164</v>
      </c>
      <c r="L161" s="116"/>
      <c r="M161" s="220" t="s">
        <v>3</v>
      </c>
      <c r="N161" s="221" t="s">
        <v>45</v>
      </c>
      <c r="O161" s="20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R161" s="203" t="s">
        <v>165</v>
      </c>
      <c r="AT161" s="203" t="s">
        <v>160</v>
      </c>
      <c r="AU161" s="203" t="s">
        <v>84</v>
      </c>
      <c r="AY161" s="106" t="s">
        <v>158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06" t="s">
        <v>82</v>
      </c>
      <c r="BK161" s="204">
        <f>ROUND(I161*H161,1)</f>
        <v>0</v>
      </c>
      <c r="BL161" s="106" t="s">
        <v>165</v>
      </c>
      <c r="BM161" s="203" t="s">
        <v>237</v>
      </c>
    </row>
    <row r="162" spans="1:47" s="118" customFormat="1" ht="29.25">
      <c r="A162" s="115"/>
      <c r="B162" s="116"/>
      <c r="C162" s="115"/>
      <c r="D162" s="205" t="s">
        <v>167</v>
      </c>
      <c r="E162" s="115"/>
      <c r="F162" s="206" t="s">
        <v>238</v>
      </c>
      <c r="G162" s="115"/>
      <c r="H162" s="115"/>
      <c r="I162" s="7"/>
      <c r="J162" s="115"/>
      <c r="K162" s="115"/>
      <c r="L162" s="116"/>
      <c r="M162" s="207"/>
      <c r="N162" s="208"/>
      <c r="O162" s="200"/>
      <c r="P162" s="200"/>
      <c r="Q162" s="200"/>
      <c r="R162" s="200"/>
      <c r="S162" s="200"/>
      <c r="T162" s="209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T162" s="106" t="s">
        <v>167</v>
      </c>
      <c r="AU162" s="106" t="s">
        <v>84</v>
      </c>
    </row>
    <row r="163" spans="1:47" s="118" customFormat="1" ht="12">
      <c r="A163" s="115"/>
      <c r="B163" s="116"/>
      <c r="C163" s="115"/>
      <c r="D163" s="311" t="s">
        <v>169</v>
      </c>
      <c r="E163" s="115"/>
      <c r="F163" s="312" t="s">
        <v>239</v>
      </c>
      <c r="G163" s="115"/>
      <c r="H163" s="115"/>
      <c r="I163" s="7"/>
      <c r="J163" s="115"/>
      <c r="K163" s="115"/>
      <c r="L163" s="116"/>
      <c r="M163" s="207"/>
      <c r="N163" s="208"/>
      <c r="O163" s="200"/>
      <c r="P163" s="200"/>
      <c r="Q163" s="200"/>
      <c r="R163" s="200"/>
      <c r="S163" s="200"/>
      <c r="T163" s="209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T163" s="106" t="s">
        <v>169</v>
      </c>
      <c r="AU163" s="106" t="s">
        <v>84</v>
      </c>
    </row>
    <row r="164" spans="2:51" s="313" customFormat="1" ht="12">
      <c r="B164" s="314"/>
      <c r="D164" s="205" t="s">
        <v>171</v>
      </c>
      <c r="E164" s="315" t="s">
        <v>3</v>
      </c>
      <c r="F164" s="316" t="s">
        <v>240</v>
      </c>
      <c r="H164" s="317">
        <v>2.346</v>
      </c>
      <c r="I164" s="8"/>
      <c r="L164" s="314"/>
      <c r="M164" s="318"/>
      <c r="N164" s="319"/>
      <c r="O164" s="319"/>
      <c r="P164" s="319"/>
      <c r="Q164" s="319"/>
      <c r="R164" s="319"/>
      <c r="S164" s="319"/>
      <c r="T164" s="320"/>
      <c r="AT164" s="315" t="s">
        <v>171</v>
      </c>
      <c r="AU164" s="315" t="s">
        <v>84</v>
      </c>
      <c r="AV164" s="313" t="s">
        <v>84</v>
      </c>
      <c r="AW164" s="313" t="s">
        <v>36</v>
      </c>
      <c r="AX164" s="313" t="s">
        <v>74</v>
      </c>
      <c r="AY164" s="315" t="s">
        <v>158</v>
      </c>
    </row>
    <row r="165" spans="2:51" s="313" customFormat="1" ht="12">
      <c r="B165" s="314"/>
      <c r="D165" s="205" t="s">
        <v>171</v>
      </c>
      <c r="E165" s="315" t="s">
        <v>3</v>
      </c>
      <c r="F165" s="316" t="s">
        <v>241</v>
      </c>
      <c r="H165" s="317">
        <v>17</v>
      </c>
      <c r="I165" s="8"/>
      <c r="L165" s="314"/>
      <c r="M165" s="318"/>
      <c r="N165" s="319"/>
      <c r="O165" s="319"/>
      <c r="P165" s="319"/>
      <c r="Q165" s="319"/>
      <c r="R165" s="319"/>
      <c r="S165" s="319"/>
      <c r="T165" s="320"/>
      <c r="AT165" s="315" t="s">
        <v>171</v>
      </c>
      <c r="AU165" s="315" t="s">
        <v>84</v>
      </c>
      <c r="AV165" s="313" t="s">
        <v>84</v>
      </c>
      <c r="AW165" s="313" t="s">
        <v>36</v>
      </c>
      <c r="AX165" s="313" t="s">
        <v>74</v>
      </c>
      <c r="AY165" s="315" t="s">
        <v>158</v>
      </c>
    </row>
    <row r="166" spans="2:51" s="313" customFormat="1" ht="12">
      <c r="B166" s="314"/>
      <c r="D166" s="205" t="s">
        <v>171</v>
      </c>
      <c r="E166" s="315" t="s">
        <v>3</v>
      </c>
      <c r="F166" s="316" t="s">
        <v>242</v>
      </c>
      <c r="H166" s="317">
        <v>10.325</v>
      </c>
      <c r="I166" s="8"/>
      <c r="L166" s="314"/>
      <c r="M166" s="318"/>
      <c r="N166" s="319"/>
      <c r="O166" s="319"/>
      <c r="P166" s="319"/>
      <c r="Q166" s="319"/>
      <c r="R166" s="319"/>
      <c r="S166" s="319"/>
      <c r="T166" s="320"/>
      <c r="AT166" s="315" t="s">
        <v>171</v>
      </c>
      <c r="AU166" s="315" t="s">
        <v>84</v>
      </c>
      <c r="AV166" s="313" t="s">
        <v>84</v>
      </c>
      <c r="AW166" s="313" t="s">
        <v>36</v>
      </c>
      <c r="AX166" s="313" t="s">
        <v>74</v>
      </c>
      <c r="AY166" s="315" t="s">
        <v>158</v>
      </c>
    </row>
    <row r="167" spans="2:51" s="313" customFormat="1" ht="12">
      <c r="B167" s="314"/>
      <c r="D167" s="205" t="s">
        <v>171</v>
      </c>
      <c r="E167" s="315" t="s">
        <v>3</v>
      </c>
      <c r="F167" s="316" t="s">
        <v>243</v>
      </c>
      <c r="H167" s="317">
        <v>1.59</v>
      </c>
      <c r="I167" s="8"/>
      <c r="L167" s="314"/>
      <c r="M167" s="318"/>
      <c r="N167" s="319"/>
      <c r="O167" s="319"/>
      <c r="P167" s="319"/>
      <c r="Q167" s="319"/>
      <c r="R167" s="319"/>
      <c r="S167" s="319"/>
      <c r="T167" s="320"/>
      <c r="AT167" s="315" t="s">
        <v>171</v>
      </c>
      <c r="AU167" s="315" t="s">
        <v>84</v>
      </c>
      <c r="AV167" s="313" t="s">
        <v>84</v>
      </c>
      <c r="AW167" s="313" t="s">
        <v>36</v>
      </c>
      <c r="AX167" s="313" t="s">
        <v>74</v>
      </c>
      <c r="AY167" s="315" t="s">
        <v>158</v>
      </c>
    </row>
    <row r="168" spans="2:51" s="321" customFormat="1" ht="12">
      <c r="B168" s="322"/>
      <c r="D168" s="205" t="s">
        <v>171</v>
      </c>
      <c r="E168" s="323" t="s">
        <v>3</v>
      </c>
      <c r="F168" s="324" t="s">
        <v>174</v>
      </c>
      <c r="H168" s="325">
        <v>31.261</v>
      </c>
      <c r="I168" s="9"/>
      <c r="L168" s="322"/>
      <c r="M168" s="326"/>
      <c r="N168" s="327"/>
      <c r="O168" s="327"/>
      <c r="P168" s="327"/>
      <c r="Q168" s="327"/>
      <c r="R168" s="327"/>
      <c r="S168" s="327"/>
      <c r="T168" s="328"/>
      <c r="AT168" s="323" t="s">
        <v>171</v>
      </c>
      <c r="AU168" s="323" t="s">
        <v>84</v>
      </c>
      <c r="AV168" s="321" t="s">
        <v>165</v>
      </c>
      <c r="AW168" s="321" t="s">
        <v>36</v>
      </c>
      <c r="AX168" s="321" t="s">
        <v>82</v>
      </c>
      <c r="AY168" s="323" t="s">
        <v>158</v>
      </c>
    </row>
    <row r="169" spans="2:63" s="180" customFormat="1" ht="22.9" customHeight="1">
      <c r="B169" s="181"/>
      <c r="D169" s="182" t="s">
        <v>73</v>
      </c>
      <c r="E169" s="212" t="s">
        <v>84</v>
      </c>
      <c r="F169" s="212" t="s">
        <v>244</v>
      </c>
      <c r="I169" s="5"/>
      <c r="J169" s="213">
        <f>BK169</f>
        <v>0</v>
      </c>
      <c r="L169" s="181"/>
      <c r="M169" s="185"/>
      <c r="N169" s="186"/>
      <c r="O169" s="186"/>
      <c r="P169" s="187">
        <f>SUM(P170:P255)</f>
        <v>0</v>
      </c>
      <c r="Q169" s="186"/>
      <c r="R169" s="187">
        <f>SUM(R170:R255)</f>
        <v>53.879766924967704</v>
      </c>
      <c r="S169" s="186"/>
      <c r="T169" s="188">
        <f>SUM(T170:T255)</f>
        <v>0</v>
      </c>
      <c r="AR169" s="182" t="s">
        <v>82</v>
      </c>
      <c r="AT169" s="189" t="s">
        <v>73</v>
      </c>
      <c r="AU169" s="189" t="s">
        <v>82</v>
      </c>
      <c r="AY169" s="182" t="s">
        <v>158</v>
      </c>
      <c r="BK169" s="190">
        <f>SUM(BK170:BK255)</f>
        <v>0</v>
      </c>
    </row>
    <row r="170" spans="1:65" s="118" customFormat="1" ht="37.9" customHeight="1">
      <c r="A170" s="115"/>
      <c r="B170" s="116"/>
      <c r="C170" s="214" t="s">
        <v>245</v>
      </c>
      <c r="D170" s="214" t="s">
        <v>160</v>
      </c>
      <c r="E170" s="215" t="s">
        <v>246</v>
      </c>
      <c r="F170" s="216" t="s">
        <v>247</v>
      </c>
      <c r="G170" s="217" t="s">
        <v>163</v>
      </c>
      <c r="H170" s="218">
        <v>1.783</v>
      </c>
      <c r="I170" s="6"/>
      <c r="J170" s="219">
        <f>ROUND(I170*H170,1)</f>
        <v>0</v>
      </c>
      <c r="K170" s="216" t="s">
        <v>164</v>
      </c>
      <c r="L170" s="116"/>
      <c r="M170" s="220" t="s">
        <v>3</v>
      </c>
      <c r="N170" s="221" t="s">
        <v>45</v>
      </c>
      <c r="O170" s="200"/>
      <c r="P170" s="201">
        <f>O170*H170</f>
        <v>0</v>
      </c>
      <c r="Q170" s="201">
        <v>2.50352</v>
      </c>
      <c r="R170" s="201">
        <f>Q170*H170</f>
        <v>4.46377616</v>
      </c>
      <c r="S170" s="201">
        <v>0</v>
      </c>
      <c r="T170" s="202">
        <f>S170*H170</f>
        <v>0</v>
      </c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R170" s="203" t="s">
        <v>165</v>
      </c>
      <c r="AT170" s="203" t="s">
        <v>160</v>
      </c>
      <c r="AU170" s="203" t="s">
        <v>84</v>
      </c>
      <c r="AY170" s="106" t="s">
        <v>158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06" t="s">
        <v>82</v>
      </c>
      <c r="BK170" s="204">
        <f>ROUND(I170*H170,1)</f>
        <v>0</v>
      </c>
      <c r="BL170" s="106" t="s">
        <v>165</v>
      </c>
      <c r="BM170" s="203" t="s">
        <v>248</v>
      </c>
    </row>
    <row r="171" spans="1:47" s="118" customFormat="1" ht="19.5">
      <c r="A171" s="115"/>
      <c r="B171" s="116"/>
      <c r="C171" s="115"/>
      <c r="D171" s="205" t="s">
        <v>167</v>
      </c>
      <c r="E171" s="115"/>
      <c r="F171" s="206" t="s">
        <v>249</v>
      </c>
      <c r="G171" s="115"/>
      <c r="H171" s="115"/>
      <c r="I171" s="7"/>
      <c r="J171" s="115"/>
      <c r="K171" s="115"/>
      <c r="L171" s="116"/>
      <c r="M171" s="207"/>
      <c r="N171" s="208"/>
      <c r="O171" s="200"/>
      <c r="P171" s="200"/>
      <c r="Q171" s="200"/>
      <c r="R171" s="200"/>
      <c r="S171" s="200"/>
      <c r="T171" s="209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T171" s="106" t="s">
        <v>167</v>
      </c>
      <c r="AU171" s="106" t="s">
        <v>84</v>
      </c>
    </row>
    <row r="172" spans="1:47" s="118" customFormat="1" ht="12">
      <c r="A172" s="115"/>
      <c r="B172" s="116"/>
      <c r="C172" s="115"/>
      <c r="D172" s="311" t="s">
        <v>169</v>
      </c>
      <c r="E172" s="115"/>
      <c r="F172" s="312" t="s">
        <v>250</v>
      </c>
      <c r="G172" s="115"/>
      <c r="H172" s="115"/>
      <c r="I172" s="7"/>
      <c r="J172" s="115"/>
      <c r="K172" s="115"/>
      <c r="L172" s="116"/>
      <c r="M172" s="207"/>
      <c r="N172" s="208"/>
      <c r="O172" s="200"/>
      <c r="P172" s="200"/>
      <c r="Q172" s="200"/>
      <c r="R172" s="200"/>
      <c r="S172" s="200"/>
      <c r="T172" s="209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T172" s="106" t="s">
        <v>169</v>
      </c>
      <c r="AU172" s="106" t="s">
        <v>84</v>
      </c>
    </row>
    <row r="173" spans="2:51" s="313" customFormat="1" ht="12">
      <c r="B173" s="314"/>
      <c r="D173" s="205" t="s">
        <v>171</v>
      </c>
      <c r="E173" s="315" t="s">
        <v>3</v>
      </c>
      <c r="F173" s="316" t="s">
        <v>251</v>
      </c>
      <c r="H173" s="317">
        <v>0.748</v>
      </c>
      <c r="I173" s="8"/>
      <c r="L173" s="314"/>
      <c r="M173" s="318"/>
      <c r="N173" s="319"/>
      <c r="O173" s="319"/>
      <c r="P173" s="319"/>
      <c r="Q173" s="319"/>
      <c r="R173" s="319"/>
      <c r="S173" s="319"/>
      <c r="T173" s="320"/>
      <c r="AT173" s="315" t="s">
        <v>171</v>
      </c>
      <c r="AU173" s="315" t="s">
        <v>84</v>
      </c>
      <c r="AV173" s="313" t="s">
        <v>84</v>
      </c>
      <c r="AW173" s="313" t="s">
        <v>36</v>
      </c>
      <c r="AX173" s="313" t="s">
        <v>74</v>
      </c>
      <c r="AY173" s="315" t="s">
        <v>158</v>
      </c>
    </row>
    <row r="174" spans="2:51" s="313" customFormat="1" ht="12">
      <c r="B174" s="314"/>
      <c r="D174" s="205" t="s">
        <v>171</v>
      </c>
      <c r="E174" s="315" t="s">
        <v>3</v>
      </c>
      <c r="F174" s="316" t="s">
        <v>252</v>
      </c>
      <c r="H174" s="317">
        <v>0.99</v>
      </c>
      <c r="I174" s="8"/>
      <c r="L174" s="314"/>
      <c r="M174" s="318"/>
      <c r="N174" s="319"/>
      <c r="O174" s="319"/>
      <c r="P174" s="319"/>
      <c r="Q174" s="319"/>
      <c r="R174" s="319"/>
      <c r="S174" s="319"/>
      <c r="T174" s="320"/>
      <c r="AT174" s="315" t="s">
        <v>171</v>
      </c>
      <c r="AU174" s="315" t="s">
        <v>84</v>
      </c>
      <c r="AV174" s="313" t="s">
        <v>84</v>
      </c>
      <c r="AW174" s="313" t="s">
        <v>36</v>
      </c>
      <c r="AX174" s="313" t="s">
        <v>74</v>
      </c>
      <c r="AY174" s="315" t="s">
        <v>158</v>
      </c>
    </row>
    <row r="175" spans="2:51" s="313" customFormat="1" ht="12">
      <c r="B175" s="314"/>
      <c r="D175" s="205" t="s">
        <v>171</v>
      </c>
      <c r="E175" s="315" t="s">
        <v>3</v>
      </c>
      <c r="F175" s="316" t="s">
        <v>253</v>
      </c>
      <c r="H175" s="317">
        <v>0.045</v>
      </c>
      <c r="I175" s="8"/>
      <c r="L175" s="314"/>
      <c r="M175" s="318"/>
      <c r="N175" s="319"/>
      <c r="O175" s="319"/>
      <c r="P175" s="319"/>
      <c r="Q175" s="319"/>
      <c r="R175" s="319"/>
      <c r="S175" s="319"/>
      <c r="T175" s="320"/>
      <c r="AT175" s="315" t="s">
        <v>171</v>
      </c>
      <c r="AU175" s="315" t="s">
        <v>84</v>
      </c>
      <c r="AV175" s="313" t="s">
        <v>84</v>
      </c>
      <c r="AW175" s="313" t="s">
        <v>36</v>
      </c>
      <c r="AX175" s="313" t="s">
        <v>74</v>
      </c>
      <c r="AY175" s="315" t="s">
        <v>158</v>
      </c>
    </row>
    <row r="176" spans="2:51" s="321" customFormat="1" ht="12">
      <c r="B176" s="322"/>
      <c r="D176" s="205" t="s">
        <v>171</v>
      </c>
      <c r="E176" s="323" t="s">
        <v>3</v>
      </c>
      <c r="F176" s="324" t="s">
        <v>174</v>
      </c>
      <c r="H176" s="325">
        <v>1.783</v>
      </c>
      <c r="I176" s="9"/>
      <c r="L176" s="322"/>
      <c r="M176" s="326"/>
      <c r="N176" s="327"/>
      <c r="O176" s="327"/>
      <c r="P176" s="327"/>
      <c r="Q176" s="327"/>
      <c r="R176" s="327"/>
      <c r="S176" s="327"/>
      <c r="T176" s="328"/>
      <c r="AT176" s="323" t="s">
        <v>171</v>
      </c>
      <c r="AU176" s="323" t="s">
        <v>84</v>
      </c>
      <c r="AV176" s="321" t="s">
        <v>165</v>
      </c>
      <c r="AW176" s="321" t="s">
        <v>36</v>
      </c>
      <c r="AX176" s="321" t="s">
        <v>82</v>
      </c>
      <c r="AY176" s="323" t="s">
        <v>158</v>
      </c>
    </row>
    <row r="177" spans="1:65" s="118" customFormat="1" ht="24.2" customHeight="1">
      <c r="A177" s="115"/>
      <c r="B177" s="116"/>
      <c r="C177" s="214" t="s">
        <v>254</v>
      </c>
      <c r="D177" s="214" t="s">
        <v>160</v>
      </c>
      <c r="E177" s="215" t="s">
        <v>255</v>
      </c>
      <c r="F177" s="216" t="s">
        <v>256</v>
      </c>
      <c r="G177" s="217" t="s">
        <v>163</v>
      </c>
      <c r="H177" s="218">
        <v>2.213</v>
      </c>
      <c r="I177" s="6"/>
      <c r="J177" s="219">
        <f>ROUND(I177*H177,1)</f>
        <v>0</v>
      </c>
      <c r="K177" s="216" t="s">
        <v>164</v>
      </c>
      <c r="L177" s="116"/>
      <c r="M177" s="220" t="s">
        <v>3</v>
      </c>
      <c r="N177" s="221" t="s">
        <v>45</v>
      </c>
      <c r="O177" s="200"/>
      <c r="P177" s="201">
        <f>O177*H177</f>
        <v>0</v>
      </c>
      <c r="Q177" s="201">
        <v>2.16</v>
      </c>
      <c r="R177" s="201">
        <f>Q177*H177</f>
        <v>4.780080000000001</v>
      </c>
      <c r="S177" s="201">
        <v>0</v>
      </c>
      <c r="T177" s="202">
        <f>S177*H177</f>
        <v>0</v>
      </c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R177" s="203" t="s">
        <v>165</v>
      </c>
      <c r="AT177" s="203" t="s">
        <v>160</v>
      </c>
      <c r="AU177" s="203" t="s">
        <v>84</v>
      </c>
      <c r="AY177" s="106" t="s">
        <v>158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06" t="s">
        <v>82</v>
      </c>
      <c r="BK177" s="204">
        <f>ROUND(I177*H177,1)</f>
        <v>0</v>
      </c>
      <c r="BL177" s="106" t="s">
        <v>165</v>
      </c>
      <c r="BM177" s="203" t="s">
        <v>257</v>
      </c>
    </row>
    <row r="178" spans="1:47" s="118" customFormat="1" ht="19.5">
      <c r="A178" s="115"/>
      <c r="B178" s="116"/>
      <c r="C178" s="115"/>
      <c r="D178" s="205" t="s">
        <v>167</v>
      </c>
      <c r="E178" s="115"/>
      <c r="F178" s="206" t="s">
        <v>258</v>
      </c>
      <c r="G178" s="115"/>
      <c r="H178" s="115"/>
      <c r="I178" s="7"/>
      <c r="J178" s="115"/>
      <c r="K178" s="115"/>
      <c r="L178" s="116"/>
      <c r="M178" s="207"/>
      <c r="N178" s="208"/>
      <c r="O178" s="200"/>
      <c r="P178" s="200"/>
      <c r="Q178" s="200"/>
      <c r="R178" s="200"/>
      <c r="S178" s="200"/>
      <c r="T178" s="209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T178" s="106" t="s">
        <v>167</v>
      </c>
      <c r="AU178" s="106" t="s">
        <v>84</v>
      </c>
    </row>
    <row r="179" spans="1:47" s="118" customFormat="1" ht="12">
      <c r="A179" s="115"/>
      <c r="B179" s="116"/>
      <c r="C179" s="115"/>
      <c r="D179" s="311" t="s">
        <v>169</v>
      </c>
      <c r="E179" s="115"/>
      <c r="F179" s="312" t="s">
        <v>259</v>
      </c>
      <c r="G179" s="115"/>
      <c r="H179" s="115"/>
      <c r="I179" s="7"/>
      <c r="J179" s="115"/>
      <c r="K179" s="115"/>
      <c r="L179" s="116"/>
      <c r="M179" s="207"/>
      <c r="N179" s="208"/>
      <c r="O179" s="200"/>
      <c r="P179" s="200"/>
      <c r="Q179" s="200"/>
      <c r="R179" s="200"/>
      <c r="S179" s="200"/>
      <c r="T179" s="209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T179" s="106" t="s">
        <v>169</v>
      </c>
      <c r="AU179" s="106" t="s">
        <v>84</v>
      </c>
    </row>
    <row r="180" spans="2:51" s="313" customFormat="1" ht="22.5">
      <c r="B180" s="314"/>
      <c r="D180" s="205" t="s">
        <v>171</v>
      </c>
      <c r="E180" s="315" t="s">
        <v>3</v>
      </c>
      <c r="F180" s="316" t="s">
        <v>260</v>
      </c>
      <c r="H180" s="317">
        <v>2.213</v>
      </c>
      <c r="I180" s="8"/>
      <c r="L180" s="314"/>
      <c r="M180" s="318"/>
      <c r="N180" s="319"/>
      <c r="O180" s="319"/>
      <c r="P180" s="319"/>
      <c r="Q180" s="319"/>
      <c r="R180" s="319"/>
      <c r="S180" s="319"/>
      <c r="T180" s="320"/>
      <c r="AT180" s="315" t="s">
        <v>171</v>
      </c>
      <c r="AU180" s="315" t="s">
        <v>84</v>
      </c>
      <c r="AV180" s="313" t="s">
        <v>84</v>
      </c>
      <c r="AW180" s="313" t="s">
        <v>36</v>
      </c>
      <c r="AX180" s="313" t="s">
        <v>82</v>
      </c>
      <c r="AY180" s="315" t="s">
        <v>158</v>
      </c>
    </row>
    <row r="181" spans="1:65" s="118" customFormat="1" ht="24.2" customHeight="1">
      <c r="A181" s="115"/>
      <c r="B181" s="116"/>
      <c r="C181" s="214" t="s">
        <v>261</v>
      </c>
      <c r="D181" s="214" t="s">
        <v>160</v>
      </c>
      <c r="E181" s="215" t="s">
        <v>262</v>
      </c>
      <c r="F181" s="216" t="s">
        <v>263</v>
      </c>
      <c r="G181" s="217" t="s">
        <v>163</v>
      </c>
      <c r="H181" s="218">
        <v>2.839</v>
      </c>
      <c r="I181" s="6"/>
      <c r="J181" s="219">
        <f>ROUND(I181*H181,1)</f>
        <v>0</v>
      </c>
      <c r="K181" s="216" t="s">
        <v>164</v>
      </c>
      <c r="L181" s="116"/>
      <c r="M181" s="220" t="s">
        <v>3</v>
      </c>
      <c r="N181" s="221" t="s">
        <v>45</v>
      </c>
      <c r="O181" s="200"/>
      <c r="P181" s="201">
        <f>O181*H181</f>
        <v>0</v>
      </c>
      <c r="Q181" s="201">
        <v>2.501872204</v>
      </c>
      <c r="R181" s="201">
        <f>Q181*H181</f>
        <v>7.102815187156001</v>
      </c>
      <c r="S181" s="201">
        <v>0</v>
      </c>
      <c r="T181" s="202">
        <f>S181*H181</f>
        <v>0</v>
      </c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R181" s="203" t="s">
        <v>165</v>
      </c>
      <c r="AT181" s="203" t="s">
        <v>160</v>
      </c>
      <c r="AU181" s="203" t="s">
        <v>84</v>
      </c>
      <c r="AY181" s="106" t="s">
        <v>158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06" t="s">
        <v>82</v>
      </c>
      <c r="BK181" s="204">
        <f>ROUND(I181*H181,1)</f>
        <v>0</v>
      </c>
      <c r="BL181" s="106" t="s">
        <v>165</v>
      </c>
      <c r="BM181" s="203" t="s">
        <v>264</v>
      </c>
    </row>
    <row r="182" spans="1:47" s="118" customFormat="1" ht="19.5">
      <c r="A182" s="115"/>
      <c r="B182" s="116"/>
      <c r="C182" s="115"/>
      <c r="D182" s="205" t="s">
        <v>167</v>
      </c>
      <c r="E182" s="115"/>
      <c r="F182" s="206" t="s">
        <v>265</v>
      </c>
      <c r="G182" s="115"/>
      <c r="H182" s="115"/>
      <c r="I182" s="7"/>
      <c r="J182" s="115"/>
      <c r="K182" s="115"/>
      <c r="L182" s="116"/>
      <c r="M182" s="207"/>
      <c r="N182" s="208"/>
      <c r="O182" s="200"/>
      <c r="P182" s="200"/>
      <c r="Q182" s="200"/>
      <c r="R182" s="200"/>
      <c r="S182" s="200"/>
      <c r="T182" s="209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T182" s="106" t="s">
        <v>167</v>
      </c>
      <c r="AU182" s="106" t="s">
        <v>84</v>
      </c>
    </row>
    <row r="183" spans="1:47" s="118" customFormat="1" ht="12">
      <c r="A183" s="115"/>
      <c r="B183" s="116"/>
      <c r="C183" s="115"/>
      <c r="D183" s="311" t="s">
        <v>169</v>
      </c>
      <c r="E183" s="115"/>
      <c r="F183" s="312" t="s">
        <v>266</v>
      </c>
      <c r="G183" s="115"/>
      <c r="H183" s="115"/>
      <c r="I183" s="7"/>
      <c r="J183" s="115"/>
      <c r="K183" s="115"/>
      <c r="L183" s="116"/>
      <c r="M183" s="207"/>
      <c r="N183" s="208"/>
      <c r="O183" s="200"/>
      <c r="P183" s="200"/>
      <c r="Q183" s="200"/>
      <c r="R183" s="200"/>
      <c r="S183" s="200"/>
      <c r="T183" s="209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T183" s="106" t="s">
        <v>169</v>
      </c>
      <c r="AU183" s="106" t="s">
        <v>84</v>
      </c>
    </row>
    <row r="184" spans="2:51" s="313" customFormat="1" ht="12">
      <c r="B184" s="314"/>
      <c r="D184" s="205" t="s">
        <v>171</v>
      </c>
      <c r="E184" s="315" t="s">
        <v>3</v>
      </c>
      <c r="F184" s="316" t="s">
        <v>267</v>
      </c>
      <c r="H184" s="317">
        <v>0.964</v>
      </c>
      <c r="I184" s="8"/>
      <c r="L184" s="314"/>
      <c r="M184" s="318"/>
      <c r="N184" s="319"/>
      <c r="O184" s="319"/>
      <c r="P184" s="319"/>
      <c r="Q184" s="319"/>
      <c r="R184" s="319"/>
      <c r="S184" s="319"/>
      <c r="T184" s="320"/>
      <c r="AT184" s="315" t="s">
        <v>171</v>
      </c>
      <c r="AU184" s="315" t="s">
        <v>84</v>
      </c>
      <c r="AV184" s="313" t="s">
        <v>84</v>
      </c>
      <c r="AW184" s="313" t="s">
        <v>36</v>
      </c>
      <c r="AX184" s="313" t="s">
        <v>74</v>
      </c>
      <c r="AY184" s="315" t="s">
        <v>158</v>
      </c>
    </row>
    <row r="185" spans="2:51" s="313" customFormat="1" ht="12">
      <c r="B185" s="314"/>
      <c r="D185" s="205" t="s">
        <v>171</v>
      </c>
      <c r="E185" s="315" t="s">
        <v>3</v>
      </c>
      <c r="F185" s="316" t="s">
        <v>268</v>
      </c>
      <c r="H185" s="317">
        <v>1.875</v>
      </c>
      <c r="I185" s="8"/>
      <c r="L185" s="314"/>
      <c r="M185" s="318"/>
      <c r="N185" s="319"/>
      <c r="O185" s="319"/>
      <c r="P185" s="319"/>
      <c r="Q185" s="319"/>
      <c r="R185" s="319"/>
      <c r="S185" s="319"/>
      <c r="T185" s="320"/>
      <c r="AT185" s="315" t="s">
        <v>171</v>
      </c>
      <c r="AU185" s="315" t="s">
        <v>84</v>
      </c>
      <c r="AV185" s="313" t="s">
        <v>84</v>
      </c>
      <c r="AW185" s="313" t="s">
        <v>36</v>
      </c>
      <c r="AX185" s="313" t="s">
        <v>74</v>
      </c>
      <c r="AY185" s="315" t="s">
        <v>158</v>
      </c>
    </row>
    <row r="186" spans="2:51" s="321" customFormat="1" ht="12">
      <c r="B186" s="322"/>
      <c r="D186" s="205" t="s">
        <v>171</v>
      </c>
      <c r="E186" s="323" t="s">
        <v>3</v>
      </c>
      <c r="F186" s="324" t="s">
        <v>174</v>
      </c>
      <c r="H186" s="325">
        <v>2.839</v>
      </c>
      <c r="I186" s="9"/>
      <c r="L186" s="322"/>
      <c r="M186" s="326"/>
      <c r="N186" s="327"/>
      <c r="O186" s="327"/>
      <c r="P186" s="327"/>
      <c r="Q186" s="327"/>
      <c r="R186" s="327"/>
      <c r="S186" s="327"/>
      <c r="T186" s="328"/>
      <c r="AT186" s="323" t="s">
        <v>171</v>
      </c>
      <c r="AU186" s="323" t="s">
        <v>84</v>
      </c>
      <c r="AV186" s="321" t="s">
        <v>165</v>
      </c>
      <c r="AW186" s="321" t="s">
        <v>36</v>
      </c>
      <c r="AX186" s="321" t="s">
        <v>82</v>
      </c>
      <c r="AY186" s="323" t="s">
        <v>158</v>
      </c>
    </row>
    <row r="187" spans="1:65" s="118" customFormat="1" ht="16.5" customHeight="1">
      <c r="A187" s="115"/>
      <c r="B187" s="116"/>
      <c r="C187" s="214" t="s">
        <v>269</v>
      </c>
      <c r="D187" s="214" t="s">
        <v>160</v>
      </c>
      <c r="E187" s="215" t="s">
        <v>270</v>
      </c>
      <c r="F187" s="216" t="s">
        <v>271</v>
      </c>
      <c r="G187" s="217" t="s">
        <v>102</v>
      </c>
      <c r="H187" s="218">
        <v>6.496</v>
      </c>
      <c r="I187" s="6"/>
      <c r="J187" s="219">
        <f>ROUND(I187*H187,1)</f>
        <v>0</v>
      </c>
      <c r="K187" s="216" t="s">
        <v>164</v>
      </c>
      <c r="L187" s="116"/>
      <c r="M187" s="220" t="s">
        <v>3</v>
      </c>
      <c r="N187" s="221" t="s">
        <v>45</v>
      </c>
      <c r="O187" s="200"/>
      <c r="P187" s="201">
        <f>O187*H187</f>
        <v>0</v>
      </c>
      <c r="Q187" s="201">
        <v>0.0024719</v>
      </c>
      <c r="R187" s="201">
        <f>Q187*H187</f>
        <v>0.0160574624</v>
      </c>
      <c r="S187" s="201">
        <v>0</v>
      </c>
      <c r="T187" s="202">
        <f>S187*H187</f>
        <v>0</v>
      </c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R187" s="203" t="s">
        <v>165</v>
      </c>
      <c r="AT187" s="203" t="s">
        <v>160</v>
      </c>
      <c r="AU187" s="203" t="s">
        <v>84</v>
      </c>
      <c r="AY187" s="106" t="s">
        <v>158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06" t="s">
        <v>82</v>
      </c>
      <c r="BK187" s="204">
        <f>ROUND(I187*H187,1)</f>
        <v>0</v>
      </c>
      <c r="BL187" s="106" t="s">
        <v>165</v>
      </c>
      <c r="BM187" s="203" t="s">
        <v>272</v>
      </c>
    </row>
    <row r="188" spans="1:47" s="118" customFormat="1" ht="12">
      <c r="A188" s="115"/>
      <c r="B188" s="116"/>
      <c r="C188" s="115"/>
      <c r="D188" s="205" t="s">
        <v>167</v>
      </c>
      <c r="E188" s="115"/>
      <c r="F188" s="206" t="s">
        <v>273</v>
      </c>
      <c r="G188" s="115"/>
      <c r="H188" s="115"/>
      <c r="I188" s="7"/>
      <c r="J188" s="115"/>
      <c r="K188" s="115"/>
      <c r="L188" s="116"/>
      <c r="M188" s="207"/>
      <c r="N188" s="208"/>
      <c r="O188" s="200"/>
      <c r="P188" s="200"/>
      <c r="Q188" s="200"/>
      <c r="R188" s="200"/>
      <c r="S188" s="200"/>
      <c r="T188" s="209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T188" s="106" t="s">
        <v>167</v>
      </c>
      <c r="AU188" s="106" t="s">
        <v>84</v>
      </c>
    </row>
    <row r="189" spans="1:47" s="118" customFormat="1" ht="12">
      <c r="A189" s="115"/>
      <c r="B189" s="116"/>
      <c r="C189" s="115"/>
      <c r="D189" s="311" t="s">
        <v>169</v>
      </c>
      <c r="E189" s="115"/>
      <c r="F189" s="312" t="s">
        <v>274</v>
      </c>
      <c r="G189" s="115"/>
      <c r="H189" s="115"/>
      <c r="I189" s="7"/>
      <c r="J189" s="115"/>
      <c r="K189" s="115"/>
      <c r="L189" s="116"/>
      <c r="M189" s="207"/>
      <c r="N189" s="208"/>
      <c r="O189" s="200"/>
      <c r="P189" s="200"/>
      <c r="Q189" s="200"/>
      <c r="R189" s="200"/>
      <c r="S189" s="200"/>
      <c r="T189" s="209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T189" s="106" t="s">
        <v>169</v>
      </c>
      <c r="AU189" s="106" t="s">
        <v>84</v>
      </c>
    </row>
    <row r="190" spans="2:51" s="313" customFormat="1" ht="12">
      <c r="B190" s="314"/>
      <c r="D190" s="205" t="s">
        <v>171</v>
      </c>
      <c r="E190" s="315" t="s">
        <v>3</v>
      </c>
      <c r="F190" s="316" t="s">
        <v>275</v>
      </c>
      <c r="H190" s="317">
        <v>1.521</v>
      </c>
      <c r="I190" s="8"/>
      <c r="L190" s="314"/>
      <c r="M190" s="318"/>
      <c r="N190" s="319"/>
      <c r="O190" s="319"/>
      <c r="P190" s="319"/>
      <c r="Q190" s="319"/>
      <c r="R190" s="319"/>
      <c r="S190" s="319"/>
      <c r="T190" s="320"/>
      <c r="AT190" s="315" t="s">
        <v>171</v>
      </c>
      <c r="AU190" s="315" t="s">
        <v>84</v>
      </c>
      <c r="AV190" s="313" t="s">
        <v>84</v>
      </c>
      <c r="AW190" s="313" t="s">
        <v>36</v>
      </c>
      <c r="AX190" s="313" t="s">
        <v>74</v>
      </c>
      <c r="AY190" s="315" t="s">
        <v>158</v>
      </c>
    </row>
    <row r="191" spans="2:51" s="313" customFormat="1" ht="12">
      <c r="B191" s="314"/>
      <c r="D191" s="205" t="s">
        <v>171</v>
      </c>
      <c r="E191" s="315" t="s">
        <v>3</v>
      </c>
      <c r="F191" s="316" t="s">
        <v>276</v>
      </c>
      <c r="H191" s="317">
        <v>1.42</v>
      </c>
      <c r="I191" s="8"/>
      <c r="L191" s="314"/>
      <c r="M191" s="318"/>
      <c r="N191" s="319"/>
      <c r="O191" s="319"/>
      <c r="P191" s="319"/>
      <c r="Q191" s="319"/>
      <c r="R191" s="319"/>
      <c r="S191" s="319"/>
      <c r="T191" s="320"/>
      <c r="AT191" s="315" t="s">
        <v>171</v>
      </c>
      <c r="AU191" s="315" t="s">
        <v>84</v>
      </c>
      <c r="AV191" s="313" t="s">
        <v>84</v>
      </c>
      <c r="AW191" s="313" t="s">
        <v>36</v>
      </c>
      <c r="AX191" s="313" t="s">
        <v>74</v>
      </c>
      <c r="AY191" s="315" t="s">
        <v>158</v>
      </c>
    </row>
    <row r="192" spans="2:51" s="313" customFormat="1" ht="22.5">
      <c r="B192" s="314"/>
      <c r="D192" s="205" t="s">
        <v>171</v>
      </c>
      <c r="E192" s="315" t="s">
        <v>3</v>
      </c>
      <c r="F192" s="316" t="s">
        <v>277</v>
      </c>
      <c r="H192" s="317">
        <v>3.555</v>
      </c>
      <c r="I192" s="8"/>
      <c r="L192" s="314"/>
      <c r="M192" s="318"/>
      <c r="N192" s="319"/>
      <c r="O192" s="319"/>
      <c r="P192" s="319"/>
      <c r="Q192" s="319"/>
      <c r="R192" s="319"/>
      <c r="S192" s="319"/>
      <c r="T192" s="320"/>
      <c r="AT192" s="315" t="s">
        <v>171</v>
      </c>
      <c r="AU192" s="315" t="s">
        <v>84</v>
      </c>
      <c r="AV192" s="313" t="s">
        <v>84</v>
      </c>
      <c r="AW192" s="313" t="s">
        <v>36</v>
      </c>
      <c r="AX192" s="313" t="s">
        <v>74</v>
      </c>
      <c r="AY192" s="315" t="s">
        <v>158</v>
      </c>
    </row>
    <row r="193" spans="2:51" s="321" customFormat="1" ht="12">
      <c r="B193" s="322"/>
      <c r="D193" s="205" t="s">
        <v>171</v>
      </c>
      <c r="E193" s="323" t="s">
        <v>3</v>
      </c>
      <c r="F193" s="324" t="s">
        <v>174</v>
      </c>
      <c r="H193" s="325">
        <v>6.496</v>
      </c>
      <c r="I193" s="9"/>
      <c r="L193" s="322"/>
      <c r="M193" s="326"/>
      <c r="N193" s="327"/>
      <c r="O193" s="327"/>
      <c r="P193" s="327"/>
      <c r="Q193" s="327"/>
      <c r="R193" s="327"/>
      <c r="S193" s="327"/>
      <c r="T193" s="328"/>
      <c r="AT193" s="323" t="s">
        <v>171</v>
      </c>
      <c r="AU193" s="323" t="s">
        <v>84</v>
      </c>
      <c r="AV193" s="321" t="s">
        <v>165</v>
      </c>
      <c r="AW193" s="321" t="s">
        <v>36</v>
      </c>
      <c r="AX193" s="321" t="s">
        <v>82</v>
      </c>
      <c r="AY193" s="323" t="s">
        <v>158</v>
      </c>
    </row>
    <row r="194" spans="1:65" s="118" customFormat="1" ht="16.5" customHeight="1">
      <c r="A194" s="115"/>
      <c r="B194" s="116"/>
      <c r="C194" s="214" t="s">
        <v>9</v>
      </c>
      <c r="D194" s="214" t="s">
        <v>160</v>
      </c>
      <c r="E194" s="215" t="s">
        <v>278</v>
      </c>
      <c r="F194" s="216" t="s">
        <v>279</v>
      </c>
      <c r="G194" s="217" t="s">
        <v>102</v>
      </c>
      <c r="H194" s="218">
        <v>6.496</v>
      </c>
      <c r="I194" s="6"/>
      <c r="J194" s="219">
        <f>ROUND(I194*H194,1)</f>
        <v>0</v>
      </c>
      <c r="K194" s="216" t="s">
        <v>164</v>
      </c>
      <c r="L194" s="116"/>
      <c r="M194" s="220" t="s">
        <v>3</v>
      </c>
      <c r="N194" s="221" t="s">
        <v>45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R194" s="203" t="s">
        <v>165</v>
      </c>
      <c r="AT194" s="203" t="s">
        <v>160</v>
      </c>
      <c r="AU194" s="203" t="s">
        <v>84</v>
      </c>
      <c r="AY194" s="106" t="s">
        <v>158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06" t="s">
        <v>82</v>
      </c>
      <c r="BK194" s="204">
        <f>ROUND(I194*H194,1)</f>
        <v>0</v>
      </c>
      <c r="BL194" s="106" t="s">
        <v>165</v>
      </c>
      <c r="BM194" s="203" t="s">
        <v>280</v>
      </c>
    </row>
    <row r="195" spans="1:47" s="118" customFormat="1" ht="12">
      <c r="A195" s="115"/>
      <c r="B195" s="116"/>
      <c r="C195" s="115"/>
      <c r="D195" s="205" t="s">
        <v>167</v>
      </c>
      <c r="E195" s="115"/>
      <c r="F195" s="206" t="s">
        <v>281</v>
      </c>
      <c r="G195" s="115"/>
      <c r="H195" s="115"/>
      <c r="I195" s="7"/>
      <c r="J195" s="115"/>
      <c r="K195" s="115"/>
      <c r="L195" s="116"/>
      <c r="M195" s="207"/>
      <c r="N195" s="208"/>
      <c r="O195" s="200"/>
      <c r="P195" s="200"/>
      <c r="Q195" s="200"/>
      <c r="R195" s="200"/>
      <c r="S195" s="200"/>
      <c r="T195" s="209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T195" s="106" t="s">
        <v>167</v>
      </c>
      <c r="AU195" s="106" t="s">
        <v>84</v>
      </c>
    </row>
    <row r="196" spans="1:47" s="118" customFormat="1" ht="12">
      <c r="A196" s="115"/>
      <c r="B196" s="116"/>
      <c r="C196" s="115"/>
      <c r="D196" s="311" t="s">
        <v>169</v>
      </c>
      <c r="E196" s="115"/>
      <c r="F196" s="312" t="s">
        <v>282</v>
      </c>
      <c r="G196" s="115"/>
      <c r="H196" s="115"/>
      <c r="I196" s="7"/>
      <c r="J196" s="115"/>
      <c r="K196" s="115"/>
      <c r="L196" s="116"/>
      <c r="M196" s="207"/>
      <c r="N196" s="208"/>
      <c r="O196" s="200"/>
      <c r="P196" s="200"/>
      <c r="Q196" s="200"/>
      <c r="R196" s="200"/>
      <c r="S196" s="200"/>
      <c r="T196" s="209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T196" s="106" t="s">
        <v>169</v>
      </c>
      <c r="AU196" s="106" t="s">
        <v>84</v>
      </c>
    </row>
    <row r="197" spans="2:51" s="313" customFormat="1" ht="12">
      <c r="B197" s="314"/>
      <c r="D197" s="205" t="s">
        <v>171</v>
      </c>
      <c r="E197" s="315" t="s">
        <v>3</v>
      </c>
      <c r="F197" s="316" t="s">
        <v>275</v>
      </c>
      <c r="H197" s="317">
        <v>1.521</v>
      </c>
      <c r="I197" s="8"/>
      <c r="L197" s="314"/>
      <c r="M197" s="318"/>
      <c r="N197" s="319"/>
      <c r="O197" s="319"/>
      <c r="P197" s="319"/>
      <c r="Q197" s="319"/>
      <c r="R197" s="319"/>
      <c r="S197" s="319"/>
      <c r="T197" s="320"/>
      <c r="AT197" s="315" t="s">
        <v>171</v>
      </c>
      <c r="AU197" s="315" t="s">
        <v>84</v>
      </c>
      <c r="AV197" s="313" t="s">
        <v>84</v>
      </c>
      <c r="AW197" s="313" t="s">
        <v>36</v>
      </c>
      <c r="AX197" s="313" t="s">
        <v>74</v>
      </c>
      <c r="AY197" s="315" t="s">
        <v>158</v>
      </c>
    </row>
    <row r="198" spans="2:51" s="313" customFormat="1" ht="12">
      <c r="B198" s="314"/>
      <c r="D198" s="205" t="s">
        <v>171</v>
      </c>
      <c r="E198" s="315" t="s">
        <v>3</v>
      </c>
      <c r="F198" s="316" t="s">
        <v>276</v>
      </c>
      <c r="H198" s="317">
        <v>1.42</v>
      </c>
      <c r="I198" s="8"/>
      <c r="L198" s="314"/>
      <c r="M198" s="318"/>
      <c r="N198" s="319"/>
      <c r="O198" s="319"/>
      <c r="P198" s="319"/>
      <c r="Q198" s="319"/>
      <c r="R198" s="319"/>
      <c r="S198" s="319"/>
      <c r="T198" s="320"/>
      <c r="AT198" s="315" t="s">
        <v>171</v>
      </c>
      <c r="AU198" s="315" t="s">
        <v>84</v>
      </c>
      <c r="AV198" s="313" t="s">
        <v>84</v>
      </c>
      <c r="AW198" s="313" t="s">
        <v>36</v>
      </c>
      <c r="AX198" s="313" t="s">
        <v>74</v>
      </c>
      <c r="AY198" s="315" t="s">
        <v>158</v>
      </c>
    </row>
    <row r="199" spans="2:51" s="313" customFormat="1" ht="22.5">
      <c r="B199" s="314"/>
      <c r="D199" s="205" t="s">
        <v>171</v>
      </c>
      <c r="E199" s="315" t="s">
        <v>3</v>
      </c>
      <c r="F199" s="316" t="s">
        <v>277</v>
      </c>
      <c r="H199" s="317">
        <v>3.555</v>
      </c>
      <c r="I199" s="8"/>
      <c r="L199" s="314"/>
      <c r="M199" s="318"/>
      <c r="N199" s="319"/>
      <c r="O199" s="319"/>
      <c r="P199" s="319"/>
      <c r="Q199" s="319"/>
      <c r="R199" s="319"/>
      <c r="S199" s="319"/>
      <c r="T199" s="320"/>
      <c r="AT199" s="315" t="s">
        <v>171</v>
      </c>
      <c r="AU199" s="315" t="s">
        <v>84</v>
      </c>
      <c r="AV199" s="313" t="s">
        <v>84</v>
      </c>
      <c r="AW199" s="313" t="s">
        <v>36</v>
      </c>
      <c r="AX199" s="313" t="s">
        <v>74</v>
      </c>
      <c r="AY199" s="315" t="s">
        <v>158</v>
      </c>
    </row>
    <row r="200" spans="2:51" s="321" customFormat="1" ht="12">
      <c r="B200" s="322"/>
      <c r="D200" s="205" t="s">
        <v>171</v>
      </c>
      <c r="E200" s="323" t="s">
        <v>3</v>
      </c>
      <c r="F200" s="324" t="s">
        <v>174</v>
      </c>
      <c r="H200" s="325">
        <v>6.496</v>
      </c>
      <c r="I200" s="9"/>
      <c r="L200" s="322"/>
      <c r="M200" s="326"/>
      <c r="N200" s="327"/>
      <c r="O200" s="327"/>
      <c r="P200" s="327"/>
      <c r="Q200" s="327"/>
      <c r="R200" s="327"/>
      <c r="S200" s="327"/>
      <c r="T200" s="328"/>
      <c r="AT200" s="323" t="s">
        <v>171</v>
      </c>
      <c r="AU200" s="323" t="s">
        <v>84</v>
      </c>
      <c r="AV200" s="321" t="s">
        <v>165</v>
      </c>
      <c r="AW200" s="321" t="s">
        <v>36</v>
      </c>
      <c r="AX200" s="321" t="s">
        <v>82</v>
      </c>
      <c r="AY200" s="323" t="s">
        <v>158</v>
      </c>
    </row>
    <row r="201" spans="1:65" s="118" customFormat="1" ht="21.75" customHeight="1">
      <c r="A201" s="115"/>
      <c r="B201" s="116"/>
      <c r="C201" s="214" t="s">
        <v>283</v>
      </c>
      <c r="D201" s="214" t="s">
        <v>160</v>
      </c>
      <c r="E201" s="215" t="s">
        <v>284</v>
      </c>
      <c r="F201" s="216" t="s">
        <v>285</v>
      </c>
      <c r="G201" s="217" t="s">
        <v>229</v>
      </c>
      <c r="H201" s="218">
        <v>0.08</v>
      </c>
      <c r="I201" s="6"/>
      <c r="J201" s="219">
        <f>ROUND(I201*H201,1)</f>
        <v>0</v>
      </c>
      <c r="K201" s="216" t="s">
        <v>164</v>
      </c>
      <c r="L201" s="116"/>
      <c r="M201" s="220" t="s">
        <v>3</v>
      </c>
      <c r="N201" s="221" t="s">
        <v>45</v>
      </c>
      <c r="O201" s="200"/>
      <c r="P201" s="201">
        <f>O201*H201</f>
        <v>0</v>
      </c>
      <c r="Q201" s="201">
        <v>1.0606208</v>
      </c>
      <c r="R201" s="201">
        <f>Q201*H201</f>
        <v>0.08484966399999999</v>
      </c>
      <c r="S201" s="201">
        <v>0</v>
      </c>
      <c r="T201" s="202">
        <f>S201*H201</f>
        <v>0</v>
      </c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R201" s="203" t="s">
        <v>165</v>
      </c>
      <c r="AT201" s="203" t="s">
        <v>160</v>
      </c>
      <c r="AU201" s="203" t="s">
        <v>84</v>
      </c>
      <c r="AY201" s="106" t="s">
        <v>158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06" t="s">
        <v>82</v>
      </c>
      <c r="BK201" s="204">
        <f>ROUND(I201*H201,1)</f>
        <v>0</v>
      </c>
      <c r="BL201" s="106" t="s">
        <v>165</v>
      </c>
      <c r="BM201" s="203" t="s">
        <v>286</v>
      </c>
    </row>
    <row r="202" spans="1:47" s="118" customFormat="1" ht="12">
      <c r="A202" s="115"/>
      <c r="B202" s="116"/>
      <c r="C202" s="115"/>
      <c r="D202" s="205" t="s">
        <v>167</v>
      </c>
      <c r="E202" s="115"/>
      <c r="F202" s="206" t="s">
        <v>287</v>
      </c>
      <c r="G202" s="115"/>
      <c r="H202" s="115"/>
      <c r="I202" s="7"/>
      <c r="J202" s="115"/>
      <c r="K202" s="115"/>
      <c r="L202" s="116"/>
      <c r="M202" s="207"/>
      <c r="N202" s="208"/>
      <c r="O202" s="200"/>
      <c r="P202" s="200"/>
      <c r="Q202" s="200"/>
      <c r="R202" s="200"/>
      <c r="S202" s="200"/>
      <c r="T202" s="209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T202" s="106" t="s">
        <v>167</v>
      </c>
      <c r="AU202" s="106" t="s">
        <v>84</v>
      </c>
    </row>
    <row r="203" spans="1:47" s="118" customFormat="1" ht="12">
      <c r="A203" s="115"/>
      <c r="B203" s="116"/>
      <c r="C203" s="115"/>
      <c r="D203" s="311" t="s">
        <v>169</v>
      </c>
      <c r="E203" s="115"/>
      <c r="F203" s="312" t="s">
        <v>288</v>
      </c>
      <c r="G203" s="115"/>
      <c r="H203" s="115"/>
      <c r="I203" s="7"/>
      <c r="J203" s="115"/>
      <c r="K203" s="115"/>
      <c r="L203" s="116"/>
      <c r="M203" s="207"/>
      <c r="N203" s="208"/>
      <c r="O203" s="200"/>
      <c r="P203" s="200"/>
      <c r="Q203" s="200"/>
      <c r="R203" s="200"/>
      <c r="S203" s="200"/>
      <c r="T203" s="209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T203" s="106" t="s">
        <v>169</v>
      </c>
      <c r="AU203" s="106" t="s">
        <v>84</v>
      </c>
    </row>
    <row r="204" spans="2:51" s="313" customFormat="1" ht="22.5">
      <c r="B204" s="314"/>
      <c r="D204" s="205" t="s">
        <v>171</v>
      </c>
      <c r="E204" s="315" t="s">
        <v>3</v>
      </c>
      <c r="F204" s="316" t="s">
        <v>289</v>
      </c>
      <c r="H204" s="317">
        <v>0.08</v>
      </c>
      <c r="I204" s="8"/>
      <c r="L204" s="314"/>
      <c r="M204" s="318"/>
      <c r="N204" s="319"/>
      <c r="O204" s="319"/>
      <c r="P204" s="319"/>
      <c r="Q204" s="319"/>
      <c r="R204" s="319"/>
      <c r="S204" s="319"/>
      <c r="T204" s="320"/>
      <c r="AT204" s="315" t="s">
        <v>171</v>
      </c>
      <c r="AU204" s="315" t="s">
        <v>84</v>
      </c>
      <c r="AV204" s="313" t="s">
        <v>84</v>
      </c>
      <c r="AW204" s="313" t="s">
        <v>36</v>
      </c>
      <c r="AX204" s="313" t="s">
        <v>74</v>
      </c>
      <c r="AY204" s="315" t="s">
        <v>158</v>
      </c>
    </row>
    <row r="205" spans="2:51" s="321" customFormat="1" ht="12">
      <c r="B205" s="322"/>
      <c r="D205" s="205" t="s">
        <v>171</v>
      </c>
      <c r="E205" s="323" t="s">
        <v>3</v>
      </c>
      <c r="F205" s="324" t="s">
        <v>174</v>
      </c>
      <c r="H205" s="325">
        <v>0.08</v>
      </c>
      <c r="I205" s="9"/>
      <c r="L205" s="322"/>
      <c r="M205" s="326"/>
      <c r="N205" s="327"/>
      <c r="O205" s="327"/>
      <c r="P205" s="327"/>
      <c r="Q205" s="327"/>
      <c r="R205" s="327"/>
      <c r="S205" s="327"/>
      <c r="T205" s="328"/>
      <c r="AT205" s="323" t="s">
        <v>171</v>
      </c>
      <c r="AU205" s="323" t="s">
        <v>84</v>
      </c>
      <c r="AV205" s="321" t="s">
        <v>165</v>
      </c>
      <c r="AW205" s="321" t="s">
        <v>36</v>
      </c>
      <c r="AX205" s="321" t="s">
        <v>82</v>
      </c>
      <c r="AY205" s="323" t="s">
        <v>158</v>
      </c>
    </row>
    <row r="206" spans="1:65" s="118" customFormat="1" ht="16.5" customHeight="1">
      <c r="A206" s="115"/>
      <c r="B206" s="116"/>
      <c r="C206" s="214" t="s">
        <v>290</v>
      </c>
      <c r="D206" s="214" t="s">
        <v>160</v>
      </c>
      <c r="E206" s="215" t="s">
        <v>291</v>
      </c>
      <c r="F206" s="216" t="s">
        <v>292</v>
      </c>
      <c r="G206" s="217" t="s">
        <v>229</v>
      </c>
      <c r="H206" s="218">
        <v>0.161</v>
      </c>
      <c r="I206" s="6"/>
      <c r="J206" s="219">
        <f>ROUND(I206*H206,1)</f>
        <v>0</v>
      </c>
      <c r="K206" s="216" t="s">
        <v>164</v>
      </c>
      <c r="L206" s="116"/>
      <c r="M206" s="220" t="s">
        <v>3</v>
      </c>
      <c r="N206" s="221" t="s">
        <v>45</v>
      </c>
      <c r="O206" s="200"/>
      <c r="P206" s="201">
        <f>O206*H206</f>
        <v>0</v>
      </c>
      <c r="Q206" s="201">
        <v>1.0627727797</v>
      </c>
      <c r="R206" s="201">
        <f>Q206*H206</f>
        <v>0.1711064175317</v>
      </c>
      <c r="S206" s="201">
        <v>0</v>
      </c>
      <c r="T206" s="202">
        <f>S206*H206</f>
        <v>0</v>
      </c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R206" s="203" t="s">
        <v>165</v>
      </c>
      <c r="AT206" s="203" t="s">
        <v>160</v>
      </c>
      <c r="AU206" s="203" t="s">
        <v>84</v>
      </c>
      <c r="AY206" s="106" t="s">
        <v>158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06" t="s">
        <v>82</v>
      </c>
      <c r="BK206" s="204">
        <f>ROUND(I206*H206,1)</f>
        <v>0</v>
      </c>
      <c r="BL206" s="106" t="s">
        <v>165</v>
      </c>
      <c r="BM206" s="203" t="s">
        <v>293</v>
      </c>
    </row>
    <row r="207" spans="1:47" s="118" customFormat="1" ht="12">
      <c r="A207" s="115"/>
      <c r="B207" s="116"/>
      <c r="C207" s="115"/>
      <c r="D207" s="205" t="s">
        <v>167</v>
      </c>
      <c r="E207" s="115"/>
      <c r="F207" s="206" t="s">
        <v>294</v>
      </c>
      <c r="G207" s="115"/>
      <c r="H207" s="115"/>
      <c r="I207" s="7"/>
      <c r="J207" s="115"/>
      <c r="K207" s="115"/>
      <c r="L207" s="116"/>
      <c r="M207" s="207"/>
      <c r="N207" s="208"/>
      <c r="O207" s="200"/>
      <c r="P207" s="200"/>
      <c r="Q207" s="200"/>
      <c r="R207" s="200"/>
      <c r="S207" s="200"/>
      <c r="T207" s="209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T207" s="106" t="s">
        <v>167</v>
      </c>
      <c r="AU207" s="106" t="s">
        <v>84</v>
      </c>
    </row>
    <row r="208" spans="1:47" s="118" customFormat="1" ht="12">
      <c r="A208" s="115"/>
      <c r="B208" s="116"/>
      <c r="C208" s="115"/>
      <c r="D208" s="311" t="s">
        <v>169</v>
      </c>
      <c r="E208" s="115"/>
      <c r="F208" s="312" t="s">
        <v>295</v>
      </c>
      <c r="G208" s="115"/>
      <c r="H208" s="115"/>
      <c r="I208" s="7"/>
      <c r="J208" s="115"/>
      <c r="K208" s="115"/>
      <c r="L208" s="116"/>
      <c r="M208" s="207"/>
      <c r="N208" s="208"/>
      <c r="O208" s="200"/>
      <c r="P208" s="200"/>
      <c r="Q208" s="200"/>
      <c r="R208" s="200"/>
      <c r="S208" s="200"/>
      <c r="T208" s="209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T208" s="106" t="s">
        <v>169</v>
      </c>
      <c r="AU208" s="106" t="s">
        <v>84</v>
      </c>
    </row>
    <row r="209" spans="2:51" s="313" customFormat="1" ht="22.5">
      <c r="B209" s="314"/>
      <c r="D209" s="205" t="s">
        <v>171</v>
      </c>
      <c r="E209" s="315" t="s">
        <v>3</v>
      </c>
      <c r="F209" s="316" t="s">
        <v>296</v>
      </c>
      <c r="H209" s="317">
        <v>0.067</v>
      </c>
      <c r="I209" s="8"/>
      <c r="L209" s="314"/>
      <c r="M209" s="318"/>
      <c r="N209" s="319"/>
      <c r="O209" s="319"/>
      <c r="P209" s="319"/>
      <c r="Q209" s="319"/>
      <c r="R209" s="319"/>
      <c r="S209" s="319"/>
      <c r="T209" s="320"/>
      <c r="AT209" s="315" t="s">
        <v>171</v>
      </c>
      <c r="AU209" s="315" t="s">
        <v>84</v>
      </c>
      <c r="AV209" s="313" t="s">
        <v>84</v>
      </c>
      <c r="AW209" s="313" t="s">
        <v>36</v>
      </c>
      <c r="AX209" s="313" t="s">
        <v>74</v>
      </c>
      <c r="AY209" s="315" t="s">
        <v>158</v>
      </c>
    </row>
    <row r="210" spans="2:51" s="313" customFormat="1" ht="22.5">
      <c r="B210" s="314"/>
      <c r="D210" s="205" t="s">
        <v>171</v>
      </c>
      <c r="E210" s="315" t="s">
        <v>3</v>
      </c>
      <c r="F210" s="316" t="s">
        <v>297</v>
      </c>
      <c r="H210" s="317">
        <v>0.038</v>
      </c>
      <c r="I210" s="8"/>
      <c r="L210" s="314"/>
      <c r="M210" s="318"/>
      <c r="N210" s="319"/>
      <c r="O210" s="319"/>
      <c r="P210" s="319"/>
      <c r="Q210" s="319"/>
      <c r="R210" s="319"/>
      <c r="S210" s="319"/>
      <c r="T210" s="320"/>
      <c r="AT210" s="315" t="s">
        <v>171</v>
      </c>
      <c r="AU210" s="315" t="s">
        <v>84</v>
      </c>
      <c r="AV210" s="313" t="s">
        <v>84</v>
      </c>
      <c r="AW210" s="313" t="s">
        <v>36</v>
      </c>
      <c r="AX210" s="313" t="s">
        <v>74</v>
      </c>
      <c r="AY210" s="315" t="s">
        <v>158</v>
      </c>
    </row>
    <row r="211" spans="2:51" s="313" customFormat="1" ht="22.5">
      <c r="B211" s="314"/>
      <c r="D211" s="205" t="s">
        <v>171</v>
      </c>
      <c r="E211" s="315" t="s">
        <v>3</v>
      </c>
      <c r="F211" s="316" t="s">
        <v>298</v>
      </c>
      <c r="H211" s="317">
        <v>0.056</v>
      </c>
      <c r="I211" s="8"/>
      <c r="L211" s="314"/>
      <c r="M211" s="318"/>
      <c r="N211" s="319"/>
      <c r="O211" s="319"/>
      <c r="P211" s="319"/>
      <c r="Q211" s="319"/>
      <c r="R211" s="319"/>
      <c r="S211" s="319"/>
      <c r="T211" s="320"/>
      <c r="AT211" s="315" t="s">
        <v>171</v>
      </c>
      <c r="AU211" s="315" t="s">
        <v>84</v>
      </c>
      <c r="AV211" s="313" t="s">
        <v>84</v>
      </c>
      <c r="AW211" s="313" t="s">
        <v>36</v>
      </c>
      <c r="AX211" s="313" t="s">
        <v>74</v>
      </c>
      <c r="AY211" s="315" t="s">
        <v>158</v>
      </c>
    </row>
    <row r="212" spans="2:51" s="321" customFormat="1" ht="12">
      <c r="B212" s="322"/>
      <c r="D212" s="205" t="s">
        <v>171</v>
      </c>
      <c r="E212" s="323" t="s">
        <v>3</v>
      </c>
      <c r="F212" s="324" t="s">
        <v>174</v>
      </c>
      <c r="H212" s="325">
        <v>0.161</v>
      </c>
      <c r="I212" s="9"/>
      <c r="L212" s="322"/>
      <c r="M212" s="326"/>
      <c r="N212" s="327"/>
      <c r="O212" s="327"/>
      <c r="P212" s="327"/>
      <c r="Q212" s="327"/>
      <c r="R212" s="327"/>
      <c r="S212" s="327"/>
      <c r="T212" s="328"/>
      <c r="AT212" s="323" t="s">
        <v>171</v>
      </c>
      <c r="AU212" s="323" t="s">
        <v>84</v>
      </c>
      <c r="AV212" s="321" t="s">
        <v>165</v>
      </c>
      <c r="AW212" s="321" t="s">
        <v>36</v>
      </c>
      <c r="AX212" s="321" t="s">
        <v>82</v>
      </c>
      <c r="AY212" s="323" t="s">
        <v>158</v>
      </c>
    </row>
    <row r="213" spans="1:65" s="118" customFormat="1" ht="16.5" customHeight="1">
      <c r="A213" s="115"/>
      <c r="B213" s="116"/>
      <c r="C213" s="214" t="s">
        <v>299</v>
      </c>
      <c r="D213" s="214" t="s">
        <v>160</v>
      </c>
      <c r="E213" s="215" t="s">
        <v>300</v>
      </c>
      <c r="F213" s="216" t="s">
        <v>301</v>
      </c>
      <c r="G213" s="217" t="s">
        <v>163</v>
      </c>
      <c r="H213" s="218">
        <v>3.79</v>
      </c>
      <c r="I213" s="6"/>
      <c r="J213" s="219">
        <f>ROUND(I213*H213,1)</f>
        <v>0</v>
      </c>
      <c r="K213" s="216" t="s">
        <v>164</v>
      </c>
      <c r="L213" s="116"/>
      <c r="M213" s="220" t="s">
        <v>3</v>
      </c>
      <c r="N213" s="221" t="s">
        <v>45</v>
      </c>
      <c r="O213" s="200"/>
      <c r="P213" s="201">
        <f>O213*H213</f>
        <v>0</v>
      </c>
      <c r="Q213" s="201">
        <v>2.301022204</v>
      </c>
      <c r="R213" s="201">
        <f>Q213*H213</f>
        <v>8.72087415316</v>
      </c>
      <c r="S213" s="201">
        <v>0</v>
      </c>
      <c r="T213" s="202">
        <f>S213*H213</f>
        <v>0</v>
      </c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R213" s="203" t="s">
        <v>165</v>
      </c>
      <c r="AT213" s="203" t="s">
        <v>160</v>
      </c>
      <c r="AU213" s="203" t="s">
        <v>84</v>
      </c>
      <c r="AY213" s="106" t="s">
        <v>158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06" t="s">
        <v>82</v>
      </c>
      <c r="BK213" s="204">
        <f>ROUND(I213*H213,1)</f>
        <v>0</v>
      </c>
      <c r="BL213" s="106" t="s">
        <v>165</v>
      </c>
      <c r="BM213" s="203" t="s">
        <v>302</v>
      </c>
    </row>
    <row r="214" spans="1:47" s="118" customFormat="1" ht="19.5">
      <c r="A214" s="115"/>
      <c r="B214" s="116"/>
      <c r="C214" s="115"/>
      <c r="D214" s="205" t="s">
        <v>167</v>
      </c>
      <c r="E214" s="115"/>
      <c r="F214" s="206" t="s">
        <v>303</v>
      </c>
      <c r="G214" s="115"/>
      <c r="H214" s="115"/>
      <c r="I214" s="7"/>
      <c r="J214" s="115"/>
      <c r="K214" s="115"/>
      <c r="L214" s="116"/>
      <c r="M214" s="207"/>
      <c r="N214" s="208"/>
      <c r="O214" s="200"/>
      <c r="P214" s="200"/>
      <c r="Q214" s="200"/>
      <c r="R214" s="200"/>
      <c r="S214" s="200"/>
      <c r="T214" s="209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T214" s="106" t="s">
        <v>167</v>
      </c>
      <c r="AU214" s="106" t="s">
        <v>84</v>
      </c>
    </row>
    <row r="215" spans="1:47" s="118" customFormat="1" ht="12">
      <c r="A215" s="115"/>
      <c r="B215" s="116"/>
      <c r="C215" s="115"/>
      <c r="D215" s="311" t="s">
        <v>169</v>
      </c>
      <c r="E215" s="115"/>
      <c r="F215" s="312" t="s">
        <v>304</v>
      </c>
      <c r="G215" s="115"/>
      <c r="H215" s="115"/>
      <c r="I215" s="7"/>
      <c r="J215" s="115"/>
      <c r="K215" s="115"/>
      <c r="L215" s="116"/>
      <c r="M215" s="207"/>
      <c r="N215" s="208"/>
      <c r="O215" s="200"/>
      <c r="P215" s="200"/>
      <c r="Q215" s="200"/>
      <c r="R215" s="200"/>
      <c r="S215" s="200"/>
      <c r="T215" s="209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T215" s="106" t="s">
        <v>169</v>
      </c>
      <c r="AU215" s="106" t="s">
        <v>84</v>
      </c>
    </row>
    <row r="216" spans="2:51" s="313" customFormat="1" ht="12">
      <c r="B216" s="314"/>
      <c r="D216" s="205" t="s">
        <v>171</v>
      </c>
      <c r="E216" s="315" t="s">
        <v>3</v>
      </c>
      <c r="F216" s="316" t="s">
        <v>305</v>
      </c>
      <c r="H216" s="317">
        <v>3.52</v>
      </c>
      <c r="I216" s="8"/>
      <c r="L216" s="314"/>
      <c r="M216" s="318"/>
      <c r="N216" s="319"/>
      <c r="O216" s="319"/>
      <c r="P216" s="319"/>
      <c r="Q216" s="319"/>
      <c r="R216" s="319"/>
      <c r="S216" s="319"/>
      <c r="T216" s="320"/>
      <c r="AT216" s="315" t="s">
        <v>171</v>
      </c>
      <c r="AU216" s="315" t="s">
        <v>84</v>
      </c>
      <c r="AV216" s="313" t="s">
        <v>84</v>
      </c>
      <c r="AW216" s="313" t="s">
        <v>36</v>
      </c>
      <c r="AX216" s="313" t="s">
        <v>74</v>
      </c>
      <c r="AY216" s="315" t="s">
        <v>158</v>
      </c>
    </row>
    <row r="217" spans="2:51" s="313" customFormat="1" ht="12">
      <c r="B217" s="314"/>
      <c r="D217" s="205" t="s">
        <v>171</v>
      </c>
      <c r="E217" s="315" t="s">
        <v>3</v>
      </c>
      <c r="F217" s="316" t="s">
        <v>306</v>
      </c>
      <c r="H217" s="317">
        <v>0.27</v>
      </c>
      <c r="I217" s="8"/>
      <c r="L217" s="314"/>
      <c r="M217" s="318"/>
      <c r="N217" s="319"/>
      <c r="O217" s="319"/>
      <c r="P217" s="319"/>
      <c r="Q217" s="319"/>
      <c r="R217" s="319"/>
      <c r="S217" s="319"/>
      <c r="T217" s="320"/>
      <c r="AT217" s="315" t="s">
        <v>171</v>
      </c>
      <c r="AU217" s="315" t="s">
        <v>84</v>
      </c>
      <c r="AV217" s="313" t="s">
        <v>84</v>
      </c>
      <c r="AW217" s="313" t="s">
        <v>36</v>
      </c>
      <c r="AX217" s="313" t="s">
        <v>74</v>
      </c>
      <c r="AY217" s="315" t="s">
        <v>158</v>
      </c>
    </row>
    <row r="218" spans="2:51" s="321" customFormat="1" ht="12">
      <c r="B218" s="322"/>
      <c r="D218" s="205" t="s">
        <v>171</v>
      </c>
      <c r="E218" s="323" t="s">
        <v>3</v>
      </c>
      <c r="F218" s="324" t="s">
        <v>307</v>
      </c>
      <c r="H218" s="325">
        <v>3.79</v>
      </c>
      <c r="I218" s="9"/>
      <c r="L218" s="322"/>
      <c r="M218" s="326"/>
      <c r="N218" s="327"/>
      <c r="O218" s="327"/>
      <c r="P218" s="327"/>
      <c r="Q218" s="327"/>
      <c r="R218" s="327"/>
      <c r="S218" s="327"/>
      <c r="T218" s="328"/>
      <c r="AT218" s="323" t="s">
        <v>171</v>
      </c>
      <c r="AU218" s="323" t="s">
        <v>84</v>
      </c>
      <c r="AV218" s="321" t="s">
        <v>165</v>
      </c>
      <c r="AW218" s="321" t="s">
        <v>36</v>
      </c>
      <c r="AX218" s="321" t="s">
        <v>82</v>
      </c>
      <c r="AY218" s="323" t="s">
        <v>158</v>
      </c>
    </row>
    <row r="219" spans="1:65" s="118" customFormat="1" ht="16.5" customHeight="1">
      <c r="A219" s="115"/>
      <c r="B219" s="116"/>
      <c r="C219" s="214" t="s">
        <v>308</v>
      </c>
      <c r="D219" s="214" t="s">
        <v>160</v>
      </c>
      <c r="E219" s="215" t="s">
        <v>309</v>
      </c>
      <c r="F219" s="216" t="s">
        <v>310</v>
      </c>
      <c r="G219" s="217" t="s">
        <v>102</v>
      </c>
      <c r="H219" s="218">
        <v>11.17</v>
      </c>
      <c r="I219" s="6"/>
      <c r="J219" s="219">
        <f>ROUND(I219*H219,1)</f>
        <v>0</v>
      </c>
      <c r="K219" s="216" t="s">
        <v>164</v>
      </c>
      <c r="L219" s="116"/>
      <c r="M219" s="220" t="s">
        <v>3</v>
      </c>
      <c r="N219" s="221" t="s">
        <v>45</v>
      </c>
      <c r="O219" s="200"/>
      <c r="P219" s="201">
        <f>O219*H219</f>
        <v>0</v>
      </c>
      <c r="Q219" s="201">
        <v>0.0026919</v>
      </c>
      <c r="R219" s="201">
        <f>Q219*H219</f>
        <v>0.030068523</v>
      </c>
      <c r="S219" s="201">
        <v>0</v>
      </c>
      <c r="T219" s="202">
        <f>S219*H219</f>
        <v>0</v>
      </c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R219" s="203" t="s">
        <v>165</v>
      </c>
      <c r="AT219" s="203" t="s">
        <v>160</v>
      </c>
      <c r="AU219" s="203" t="s">
        <v>84</v>
      </c>
      <c r="AY219" s="106" t="s">
        <v>158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06" t="s">
        <v>82</v>
      </c>
      <c r="BK219" s="204">
        <f>ROUND(I219*H219,1)</f>
        <v>0</v>
      </c>
      <c r="BL219" s="106" t="s">
        <v>165</v>
      </c>
      <c r="BM219" s="203" t="s">
        <v>311</v>
      </c>
    </row>
    <row r="220" spans="1:47" s="118" customFormat="1" ht="12">
      <c r="A220" s="115"/>
      <c r="B220" s="116"/>
      <c r="C220" s="115"/>
      <c r="D220" s="205" t="s">
        <v>167</v>
      </c>
      <c r="E220" s="115"/>
      <c r="F220" s="206" t="s">
        <v>312</v>
      </c>
      <c r="G220" s="115"/>
      <c r="H220" s="115"/>
      <c r="I220" s="7"/>
      <c r="J220" s="115"/>
      <c r="K220" s="115"/>
      <c r="L220" s="116"/>
      <c r="M220" s="207"/>
      <c r="N220" s="208"/>
      <c r="O220" s="200"/>
      <c r="P220" s="200"/>
      <c r="Q220" s="200"/>
      <c r="R220" s="200"/>
      <c r="S220" s="200"/>
      <c r="T220" s="209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T220" s="106" t="s">
        <v>167</v>
      </c>
      <c r="AU220" s="106" t="s">
        <v>84</v>
      </c>
    </row>
    <row r="221" spans="1:47" s="118" customFormat="1" ht="12">
      <c r="A221" s="115"/>
      <c r="B221" s="116"/>
      <c r="C221" s="115"/>
      <c r="D221" s="311" t="s">
        <v>169</v>
      </c>
      <c r="E221" s="115"/>
      <c r="F221" s="312" t="s">
        <v>313</v>
      </c>
      <c r="G221" s="115"/>
      <c r="H221" s="115"/>
      <c r="I221" s="7"/>
      <c r="J221" s="115"/>
      <c r="K221" s="115"/>
      <c r="L221" s="116"/>
      <c r="M221" s="207"/>
      <c r="N221" s="208"/>
      <c r="O221" s="200"/>
      <c r="P221" s="200"/>
      <c r="Q221" s="200"/>
      <c r="R221" s="200"/>
      <c r="S221" s="200"/>
      <c r="T221" s="209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T221" s="106" t="s">
        <v>169</v>
      </c>
      <c r="AU221" s="106" t="s">
        <v>84</v>
      </c>
    </row>
    <row r="222" spans="2:51" s="313" customFormat="1" ht="12">
      <c r="B222" s="314"/>
      <c r="D222" s="205" t="s">
        <v>171</v>
      </c>
      <c r="E222" s="315" t="s">
        <v>3</v>
      </c>
      <c r="F222" s="316" t="s">
        <v>314</v>
      </c>
      <c r="H222" s="317">
        <v>9.1</v>
      </c>
      <c r="I222" s="8"/>
      <c r="L222" s="314"/>
      <c r="M222" s="318"/>
      <c r="N222" s="319"/>
      <c r="O222" s="319"/>
      <c r="P222" s="319"/>
      <c r="Q222" s="319"/>
      <c r="R222" s="319"/>
      <c r="S222" s="319"/>
      <c r="T222" s="320"/>
      <c r="AT222" s="315" t="s">
        <v>171</v>
      </c>
      <c r="AU222" s="315" t="s">
        <v>84</v>
      </c>
      <c r="AV222" s="313" t="s">
        <v>84</v>
      </c>
      <c r="AW222" s="313" t="s">
        <v>36</v>
      </c>
      <c r="AX222" s="313" t="s">
        <v>74</v>
      </c>
      <c r="AY222" s="315" t="s">
        <v>158</v>
      </c>
    </row>
    <row r="223" spans="2:51" s="313" customFormat="1" ht="12">
      <c r="B223" s="314"/>
      <c r="D223" s="205" t="s">
        <v>171</v>
      </c>
      <c r="E223" s="315" t="s">
        <v>3</v>
      </c>
      <c r="F223" s="316" t="s">
        <v>315</v>
      </c>
      <c r="H223" s="317">
        <v>2.07</v>
      </c>
      <c r="I223" s="8"/>
      <c r="L223" s="314"/>
      <c r="M223" s="318"/>
      <c r="N223" s="319"/>
      <c r="O223" s="319"/>
      <c r="P223" s="319"/>
      <c r="Q223" s="319"/>
      <c r="R223" s="319"/>
      <c r="S223" s="319"/>
      <c r="T223" s="320"/>
      <c r="AT223" s="315" t="s">
        <v>171</v>
      </c>
      <c r="AU223" s="315" t="s">
        <v>84</v>
      </c>
      <c r="AV223" s="313" t="s">
        <v>84</v>
      </c>
      <c r="AW223" s="313" t="s">
        <v>36</v>
      </c>
      <c r="AX223" s="313" t="s">
        <v>74</v>
      </c>
      <c r="AY223" s="315" t="s">
        <v>158</v>
      </c>
    </row>
    <row r="224" spans="2:51" s="321" customFormat="1" ht="12">
      <c r="B224" s="322"/>
      <c r="D224" s="205" t="s">
        <v>171</v>
      </c>
      <c r="E224" s="323" t="s">
        <v>3</v>
      </c>
      <c r="F224" s="324" t="s">
        <v>174</v>
      </c>
      <c r="H224" s="325">
        <v>11.17</v>
      </c>
      <c r="I224" s="9"/>
      <c r="L224" s="322"/>
      <c r="M224" s="326"/>
      <c r="N224" s="327"/>
      <c r="O224" s="327"/>
      <c r="P224" s="327"/>
      <c r="Q224" s="327"/>
      <c r="R224" s="327"/>
      <c r="S224" s="327"/>
      <c r="T224" s="328"/>
      <c r="AT224" s="323" t="s">
        <v>171</v>
      </c>
      <c r="AU224" s="323" t="s">
        <v>84</v>
      </c>
      <c r="AV224" s="321" t="s">
        <v>165</v>
      </c>
      <c r="AW224" s="321" t="s">
        <v>36</v>
      </c>
      <c r="AX224" s="321" t="s">
        <v>82</v>
      </c>
      <c r="AY224" s="323" t="s">
        <v>158</v>
      </c>
    </row>
    <row r="225" spans="1:65" s="118" customFormat="1" ht="16.5" customHeight="1">
      <c r="A225" s="115"/>
      <c r="B225" s="116"/>
      <c r="C225" s="214" t="s">
        <v>316</v>
      </c>
      <c r="D225" s="214" t="s">
        <v>160</v>
      </c>
      <c r="E225" s="215" t="s">
        <v>317</v>
      </c>
      <c r="F225" s="216" t="s">
        <v>318</v>
      </c>
      <c r="G225" s="217" t="s">
        <v>102</v>
      </c>
      <c r="H225" s="218">
        <v>11.17</v>
      </c>
      <c r="I225" s="6"/>
      <c r="J225" s="219">
        <f>ROUND(I225*H225,1)</f>
        <v>0</v>
      </c>
      <c r="K225" s="216" t="s">
        <v>164</v>
      </c>
      <c r="L225" s="116"/>
      <c r="M225" s="220" t="s">
        <v>3</v>
      </c>
      <c r="N225" s="221" t="s">
        <v>45</v>
      </c>
      <c r="O225" s="20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R225" s="203" t="s">
        <v>165</v>
      </c>
      <c r="AT225" s="203" t="s">
        <v>160</v>
      </c>
      <c r="AU225" s="203" t="s">
        <v>84</v>
      </c>
      <c r="AY225" s="106" t="s">
        <v>158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06" t="s">
        <v>82</v>
      </c>
      <c r="BK225" s="204">
        <f>ROUND(I225*H225,1)</f>
        <v>0</v>
      </c>
      <c r="BL225" s="106" t="s">
        <v>165</v>
      </c>
      <c r="BM225" s="203" t="s">
        <v>319</v>
      </c>
    </row>
    <row r="226" spans="1:47" s="118" customFormat="1" ht="12">
      <c r="A226" s="115"/>
      <c r="B226" s="116"/>
      <c r="C226" s="115"/>
      <c r="D226" s="205" t="s">
        <v>167</v>
      </c>
      <c r="E226" s="115"/>
      <c r="F226" s="206" t="s">
        <v>320</v>
      </c>
      <c r="G226" s="115"/>
      <c r="H226" s="115"/>
      <c r="I226" s="7"/>
      <c r="J226" s="115"/>
      <c r="K226" s="115"/>
      <c r="L226" s="116"/>
      <c r="M226" s="207"/>
      <c r="N226" s="208"/>
      <c r="O226" s="200"/>
      <c r="P226" s="200"/>
      <c r="Q226" s="200"/>
      <c r="R226" s="200"/>
      <c r="S226" s="200"/>
      <c r="T226" s="209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T226" s="106" t="s">
        <v>167</v>
      </c>
      <c r="AU226" s="106" t="s">
        <v>84</v>
      </c>
    </row>
    <row r="227" spans="1:47" s="118" customFormat="1" ht="12">
      <c r="A227" s="115"/>
      <c r="B227" s="116"/>
      <c r="C227" s="115"/>
      <c r="D227" s="311" t="s">
        <v>169</v>
      </c>
      <c r="E227" s="115"/>
      <c r="F227" s="312" t="s">
        <v>321</v>
      </c>
      <c r="G227" s="115"/>
      <c r="H227" s="115"/>
      <c r="I227" s="7"/>
      <c r="J227" s="115"/>
      <c r="K227" s="115"/>
      <c r="L227" s="116"/>
      <c r="M227" s="207"/>
      <c r="N227" s="208"/>
      <c r="O227" s="200"/>
      <c r="P227" s="200"/>
      <c r="Q227" s="200"/>
      <c r="R227" s="200"/>
      <c r="S227" s="200"/>
      <c r="T227" s="209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T227" s="106" t="s">
        <v>169</v>
      </c>
      <c r="AU227" s="106" t="s">
        <v>84</v>
      </c>
    </row>
    <row r="228" spans="1:65" s="118" customFormat="1" ht="16.5" customHeight="1">
      <c r="A228" s="115"/>
      <c r="B228" s="116"/>
      <c r="C228" s="214" t="s">
        <v>8</v>
      </c>
      <c r="D228" s="214" t="s">
        <v>160</v>
      </c>
      <c r="E228" s="215" t="s">
        <v>322</v>
      </c>
      <c r="F228" s="216" t="s">
        <v>323</v>
      </c>
      <c r="G228" s="217" t="s">
        <v>163</v>
      </c>
      <c r="H228" s="218">
        <v>1.99</v>
      </c>
      <c r="I228" s="6"/>
      <c r="J228" s="219">
        <f>ROUND(I228*H228,1)</f>
        <v>0</v>
      </c>
      <c r="K228" s="216" t="s">
        <v>164</v>
      </c>
      <c r="L228" s="116"/>
      <c r="M228" s="220" t="s">
        <v>3</v>
      </c>
      <c r="N228" s="221" t="s">
        <v>45</v>
      </c>
      <c r="O228" s="200"/>
      <c r="P228" s="201">
        <f>O228*H228</f>
        <v>0</v>
      </c>
      <c r="Q228" s="201">
        <v>2.301022204</v>
      </c>
      <c r="R228" s="201">
        <f>Q228*H228</f>
        <v>4.57903418596</v>
      </c>
      <c r="S228" s="201">
        <v>0</v>
      </c>
      <c r="T228" s="202">
        <f>S228*H228</f>
        <v>0</v>
      </c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R228" s="203" t="s">
        <v>165</v>
      </c>
      <c r="AT228" s="203" t="s">
        <v>160</v>
      </c>
      <c r="AU228" s="203" t="s">
        <v>84</v>
      </c>
      <c r="AY228" s="106" t="s">
        <v>158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06" t="s">
        <v>82</v>
      </c>
      <c r="BK228" s="204">
        <f>ROUND(I228*H228,1)</f>
        <v>0</v>
      </c>
      <c r="BL228" s="106" t="s">
        <v>165</v>
      </c>
      <c r="BM228" s="203" t="s">
        <v>324</v>
      </c>
    </row>
    <row r="229" spans="1:47" s="118" customFormat="1" ht="19.5">
      <c r="A229" s="115"/>
      <c r="B229" s="116"/>
      <c r="C229" s="115"/>
      <c r="D229" s="205" t="s">
        <v>167</v>
      </c>
      <c r="E229" s="115"/>
      <c r="F229" s="206" t="s">
        <v>325</v>
      </c>
      <c r="G229" s="115"/>
      <c r="H229" s="115"/>
      <c r="I229" s="7"/>
      <c r="J229" s="115"/>
      <c r="K229" s="115"/>
      <c r="L229" s="116"/>
      <c r="M229" s="207"/>
      <c r="N229" s="208"/>
      <c r="O229" s="200"/>
      <c r="P229" s="200"/>
      <c r="Q229" s="200"/>
      <c r="R229" s="200"/>
      <c r="S229" s="200"/>
      <c r="T229" s="209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T229" s="106" t="s">
        <v>167</v>
      </c>
      <c r="AU229" s="106" t="s">
        <v>84</v>
      </c>
    </row>
    <row r="230" spans="1:47" s="118" customFormat="1" ht="12">
      <c r="A230" s="115"/>
      <c r="B230" s="116"/>
      <c r="C230" s="115"/>
      <c r="D230" s="311" t="s">
        <v>169</v>
      </c>
      <c r="E230" s="115"/>
      <c r="F230" s="312" t="s">
        <v>326</v>
      </c>
      <c r="G230" s="115"/>
      <c r="H230" s="115"/>
      <c r="I230" s="7"/>
      <c r="J230" s="115"/>
      <c r="K230" s="115"/>
      <c r="L230" s="116"/>
      <c r="M230" s="207"/>
      <c r="N230" s="208"/>
      <c r="O230" s="200"/>
      <c r="P230" s="200"/>
      <c r="Q230" s="200"/>
      <c r="R230" s="200"/>
      <c r="S230" s="200"/>
      <c r="T230" s="209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T230" s="106" t="s">
        <v>169</v>
      </c>
      <c r="AU230" s="106" t="s">
        <v>84</v>
      </c>
    </row>
    <row r="231" spans="2:51" s="313" customFormat="1" ht="22.5">
      <c r="B231" s="314"/>
      <c r="D231" s="205" t="s">
        <v>171</v>
      </c>
      <c r="E231" s="315" t="s">
        <v>3</v>
      </c>
      <c r="F231" s="316" t="s">
        <v>327</v>
      </c>
      <c r="H231" s="317">
        <v>1.2</v>
      </c>
      <c r="I231" s="8"/>
      <c r="L231" s="314"/>
      <c r="M231" s="318"/>
      <c r="N231" s="319"/>
      <c r="O231" s="319"/>
      <c r="P231" s="319"/>
      <c r="Q231" s="319"/>
      <c r="R231" s="319"/>
      <c r="S231" s="319"/>
      <c r="T231" s="320"/>
      <c r="AT231" s="315" t="s">
        <v>171</v>
      </c>
      <c r="AU231" s="315" t="s">
        <v>84</v>
      </c>
      <c r="AV231" s="313" t="s">
        <v>84</v>
      </c>
      <c r="AW231" s="313" t="s">
        <v>36</v>
      </c>
      <c r="AX231" s="313" t="s">
        <v>74</v>
      </c>
      <c r="AY231" s="315" t="s">
        <v>158</v>
      </c>
    </row>
    <row r="232" spans="2:51" s="313" customFormat="1" ht="22.5">
      <c r="B232" s="314"/>
      <c r="D232" s="205" t="s">
        <v>171</v>
      </c>
      <c r="E232" s="315" t="s">
        <v>3</v>
      </c>
      <c r="F232" s="316" t="s">
        <v>328</v>
      </c>
      <c r="H232" s="317">
        <v>0.79</v>
      </c>
      <c r="I232" s="8"/>
      <c r="L232" s="314"/>
      <c r="M232" s="318"/>
      <c r="N232" s="319"/>
      <c r="O232" s="319"/>
      <c r="P232" s="319"/>
      <c r="Q232" s="319"/>
      <c r="R232" s="319"/>
      <c r="S232" s="319"/>
      <c r="T232" s="320"/>
      <c r="AT232" s="315" t="s">
        <v>171</v>
      </c>
      <c r="AU232" s="315" t="s">
        <v>84</v>
      </c>
      <c r="AV232" s="313" t="s">
        <v>84</v>
      </c>
      <c r="AW232" s="313" t="s">
        <v>36</v>
      </c>
      <c r="AX232" s="313" t="s">
        <v>74</v>
      </c>
      <c r="AY232" s="315" t="s">
        <v>158</v>
      </c>
    </row>
    <row r="233" spans="2:51" s="321" customFormat="1" ht="12">
      <c r="B233" s="322"/>
      <c r="D233" s="205" t="s">
        <v>171</v>
      </c>
      <c r="E233" s="323" t="s">
        <v>3</v>
      </c>
      <c r="F233" s="324" t="s">
        <v>329</v>
      </c>
      <c r="H233" s="325">
        <v>1.99</v>
      </c>
      <c r="I233" s="9"/>
      <c r="L233" s="322"/>
      <c r="M233" s="326"/>
      <c r="N233" s="327"/>
      <c r="O233" s="327"/>
      <c r="P233" s="327"/>
      <c r="Q233" s="327"/>
      <c r="R233" s="327"/>
      <c r="S233" s="327"/>
      <c r="T233" s="328"/>
      <c r="AT233" s="323" t="s">
        <v>171</v>
      </c>
      <c r="AU233" s="323" t="s">
        <v>84</v>
      </c>
      <c r="AV233" s="321" t="s">
        <v>165</v>
      </c>
      <c r="AW233" s="321" t="s">
        <v>36</v>
      </c>
      <c r="AX233" s="321" t="s">
        <v>82</v>
      </c>
      <c r="AY233" s="323" t="s">
        <v>158</v>
      </c>
    </row>
    <row r="234" spans="1:65" s="118" customFormat="1" ht="24.2" customHeight="1">
      <c r="A234" s="115"/>
      <c r="B234" s="116"/>
      <c r="C234" s="214" t="s">
        <v>330</v>
      </c>
      <c r="D234" s="214" t="s">
        <v>160</v>
      </c>
      <c r="E234" s="215" t="s">
        <v>331</v>
      </c>
      <c r="F234" s="216" t="s">
        <v>332</v>
      </c>
      <c r="G234" s="217" t="s">
        <v>102</v>
      </c>
      <c r="H234" s="218">
        <v>32.305</v>
      </c>
      <c r="I234" s="6"/>
      <c r="J234" s="219">
        <f>ROUND(I234*H234,1)</f>
        <v>0</v>
      </c>
      <c r="K234" s="216" t="s">
        <v>164</v>
      </c>
      <c r="L234" s="116"/>
      <c r="M234" s="220" t="s">
        <v>3</v>
      </c>
      <c r="N234" s="221" t="s">
        <v>45</v>
      </c>
      <c r="O234" s="200"/>
      <c r="P234" s="201">
        <f>O234*H234</f>
        <v>0</v>
      </c>
      <c r="Q234" s="201">
        <v>0.36063488</v>
      </c>
      <c r="R234" s="201">
        <f>Q234*H234</f>
        <v>11.6503097984</v>
      </c>
      <c r="S234" s="201">
        <v>0</v>
      </c>
      <c r="T234" s="202">
        <f>S234*H234</f>
        <v>0</v>
      </c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R234" s="203" t="s">
        <v>165</v>
      </c>
      <c r="AT234" s="203" t="s">
        <v>160</v>
      </c>
      <c r="AU234" s="203" t="s">
        <v>84</v>
      </c>
      <c r="AY234" s="106" t="s">
        <v>158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06" t="s">
        <v>82</v>
      </c>
      <c r="BK234" s="204">
        <f>ROUND(I234*H234,1)</f>
        <v>0</v>
      </c>
      <c r="BL234" s="106" t="s">
        <v>165</v>
      </c>
      <c r="BM234" s="203" t="s">
        <v>333</v>
      </c>
    </row>
    <row r="235" spans="1:47" s="118" customFormat="1" ht="29.25">
      <c r="A235" s="115"/>
      <c r="B235" s="116"/>
      <c r="C235" s="115"/>
      <c r="D235" s="205" t="s">
        <v>167</v>
      </c>
      <c r="E235" s="115"/>
      <c r="F235" s="206" t="s">
        <v>334</v>
      </c>
      <c r="G235" s="115"/>
      <c r="H235" s="115"/>
      <c r="I235" s="7"/>
      <c r="J235" s="115"/>
      <c r="K235" s="115"/>
      <c r="L235" s="116"/>
      <c r="M235" s="207"/>
      <c r="N235" s="208"/>
      <c r="O235" s="200"/>
      <c r="P235" s="200"/>
      <c r="Q235" s="200"/>
      <c r="R235" s="200"/>
      <c r="S235" s="200"/>
      <c r="T235" s="209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T235" s="106" t="s">
        <v>167</v>
      </c>
      <c r="AU235" s="106" t="s">
        <v>84</v>
      </c>
    </row>
    <row r="236" spans="1:47" s="118" customFormat="1" ht="12">
      <c r="A236" s="115"/>
      <c r="B236" s="116"/>
      <c r="C236" s="115"/>
      <c r="D236" s="311" t="s">
        <v>169</v>
      </c>
      <c r="E236" s="115"/>
      <c r="F236" s="312" t="s">
        <v>335</v>
      </c>
      <c r="G236" s="115"/>
      <c r="H236" s="115"/>
      <c r="I236" s="7"/>
      <c r="J236" s="115"/>
      <c r="K236" s="115"/>
      <c r="L236" s="116"/>
      <c r="M236" s="207"/>
      <c r="N236" s="208"/>
      <c r="O236" s="200"/>
      <c r="P236" s="200"/>
      <c r="Q236" s="200"/>
      <c r="R236" s="200"/>
      <c r="S236" s="200"/>
      <c r="T236" s="209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T236" s="106" t="s">
        <v>169</v>
      </c>
      <c r="AU236" s="106" t="s">
        <v>84</v>
      </c>
    </row>
    <row r="237" spans="2:51" s="313" customFormat="1" ht="22.5">
      <c r="B237" s="314"/>
      <c r="D237" s="205" t="s">
        <v>171</v>
      </c>
      <c r="E237" s="315" t="s">
        <v>3</v>
      </c>
      <c r="F237" s="316" t="s">
        <v>336</v>
      </c>
      <c r="H237" s="317">
        <v>7.116</v>
      </c>
      <c r="I237" s="8"/>
      <c r="L237" s="314"/>
      <c r="M237" s="318"/>
      <c r="N237" s="319"/>
      <c r="O237" s="319"/>
      <c r="P237" s="319"/>
      <c r="Q237" s="319"/>
      <c r="R237" s="319"/>
      <c r="S237" s="319"/>
      <c r="T237" s="320"/>
      <c r="AT237" s="315" t="s">
        <v>171</v>
      </c>
      <c r="AU237" s="315" t="s">
        <v>84</v>
      </c>
      <c r="AV237" s="313" t="s">
        <v>84</v>
      </c>
      <c r="AW237" s="313" t="s">
        <v>36</v>
      </c>
      <c r="AX237" s="313" t="s">
        <v>74</v>
      </c>
      <c r="AY237" s="315" t="s">
        <v>158</v>
      </c>
    </row>
    <row r="238" spans="2:51" s="313" customFormat="1" ht="22.5">
      <c r="B238" s="314"/>
      <c r="D238" s="205" t="s">
        <v>171</v>
      </c>
      <c r="E238" s="315" t="s">
        <v>3</v>
      </c>
      <c r="F238" s="316" t="s">
        <v>337</v>
      </c>
      <c r="H238" s="317">
        <v>10.2</v>
      </c>
      <c r="I238" s="8"/>
      <c r="L238" s="314"/>
      <c r="M238" s="318"/>
      <c r="N238" s="319"/>
      <c r="O238" s="319"/>
      <c r="P238" s="319"/>
      <c r="Q238" s="319"/>
      <c r="R238" s="319"/>
      <c r="S238" s="319"/>
      <c r="T238" s="320"/>
      <c r="AT238" s="315" t="s">
        <v>171</v>
      </c>
      <c r="AU238" s="315" t="s">
        <v>84</v>
      </c>
      <c r="AV238" s="313" t="s">
        <v>84</v>
      </c>
      <c r="AW238" s="313" t="s">
        <v>36</v>
      </c>
      <c r="AX238" s="313" t="s">
        <v>74</v>
      </c>
      <c r="AY238" s="315" t="s">
        <v>158</v>
      </c>
    </row>
    <row r="239" spans="2:51" s="330" customFormat="1" ht="12">
      <c r="B239" s="331"/>
      <c r="D239" s="205" t="s">
        <v>171</v>
      </c>
      <c r="E239" s="332" t="s">
        <v>3</v>
      </c>
      <c r="F239" s="333" t="s">
        <v>338</v>
      </c>
      <c r="H239" s="334">
        <v>17.316</v>
      </c>
      <c r="I239" s="10"/>
      <c r="L239" s="331"/>
      <c r="M239" s="335"/>
      <c r="N239" s="336"/>
      <c r="O239" s="336"/>
      <c r="P239" s="336"/>
      <c r="Q239" s="336"/>
      <c r="R239" s="336"/>
      <c r="S239" s="336"/>
      <c r="T239" s="337"/>
      <c r="AT239" s="332" t="s">
        <v>171</v>
      </c>
      <c r="AU239" s="332" t="s">
        <v>84</v>
      </c>
      <c r="AV239" s="330" t="s">
        <v>104</v>
      </c>
      <c r="AW239" s="330" t="s">
        <v>36</v>
      </c>
      <c r="AX239" s="330" t="s">
        <v>74</v>
      </c>
      <c r="AY239" s="332" t="s">
        <v>158</v>
      </c>
    </row>
    <row r="240" spans="2:51" s="313" customFormat="1" ht="12">
      <c r="B240" s="314"/>
      <c r="D240" s="205" t="s">
        <v>171</v>
      </c>
      <c r="E240" s="315" t="s">
        <v>3</v>
      </c>
      <c r="F240" s="316" t="s">
        <v>339</v>
      </c>
      <c r="H240" s="317">
        <v>8.775</v>
      </c>
      <c r="I240" s="8"/>
      <c r="L240" s="314"/>
      <c r="M240" s="318"/>
      <c r="N240" s="319"/>
      <c r="O240" s="319"/>
      <c r="P240" s="319"/>
      <c r="Q240" s="319"/>
      <c r="R240" s="319"/>
      <c r="S240" s="319"/>
      <c r="T240" s="320"/>
      <c r="AT240" s="315" t="s">
        <v>171</v>
      </c>
      <c r="AU240" s="315" t="s">
        <v>84</v>
      </c>
      <c r="AV240" s="313" t="s">
        <v>84</v>
      </c>
      <c r="AW240" s="313" t="s">
        <v>36</v>
      </c>
      <c r="AX240" s="313" t="s">
        <v>74</v>
      </c>
      <c r="AY240" s="315" t="s">
        <v>158</v>
      </c>
    </row>
    <row r="241" spans="2:51" s="313" customFormat="1" ht="12">
      <c r="B241" s="314"/>
      <c r="D241" s="205" t="s">
        <v>171</v>
      </c>
      <c r="E241" s="315" t="s">
        <v>3</v>
      </c>
      <c r="F241" s="316" t="s">
        <v>340</v>
      </c>
      <c r="H241" s="317">
        <v>6.214</v>
      </c>
      <c r="I241" s="8"/>
      <c r="L241" s="314"/>
      <c r="M241" s="318"/>
      <c r="N241" s="319"/>
      <c r="O241" s="319"/>
      <c r="P241" s="319"/>
      <c r="Q241" s="319"/>
      <c r="R241" s="319"/>
      <c r="S241" s="319"/>
      <c r="T241" s="320"/>
      <c r="AT241" s="315" t="s">
        <v>171</v>
      </c>
      <c r="AU241" s="315" t="s">
        <v>84</v>
      </c>
      <c r="AV241" s="313" t="s">
        <v>84</v>
      </c>
      <c r="AW241" s="313" t="s">
        <v>36</v>
      </c>
      <c r="AX241" s="313" t="s">
        <v>74</v>
      </c>
      <c r="AY241" s="315" t="s">
        <v>158</v>
      </c>
    </row>
    <row r="242" spans="2:51" s="330" customFormat="1" ht="12">
      <c r="B242" s="331"/>
      <c r="D242" s="205" t="s">
        <v>171</v>
      </c>
      <c r="E242" s="332" t="s">
        <v>3</v>
      </c>
      <c r="F242" s="333" t="s">
        <v>341</v>
      </c>
      <c r="H242" s="334">
        <v>14.989</v>
      </c>
      <c r="I242" s="10"/>
      <c r="L242" s="331"/>
      <c r="M242" s="335"/>
      <c r="N242" s="336"/>
      <c r="O242" s="336"/>
      <c r="P242" s="336"/>
      <c r="Q242" s="336"/>
      <c r="R242" s="336"/>
      <c r="S242" s="336"/>
      <c r="T242" s="337"/>
      <c r="AT242" s="332" t="s">
        <v>171</v>
      </c>
      <c r="AU242" s="332" t="s">
        <v>84</v>
      </c>
      <c r="AV242" s="330" t="s">
        <v>104</v>
      </c>
      <c r="AW242" s="330" t="s">
        <v>36</v>
      </c>
      <c r="AX242" s="330" t="s">
        <v>74</v>
      </c>
      <c r="AY242" s="332" t="s">
        <v>158</v>
      </c>
    </row>
    <row r="243" spans="2:51" s="321" customFormat="1" ht="12">
      <c r="B243" s="322"/>
      <c r="D243" s="205" t="s">
        <v>171</v>
      </c>
      <c r="E243" s="323" t="s">
        <v>3</v>
      </c>
      <c r="F243" s="324" t="s">
        <v>307</v>
      </c>
      <c r="H243" s="325">
        <v>32.305</v>
      </c>
      <c r="I243" s="9"/>
      <c r="L243" s="322"/>
      <c r="M243" s="326"/>
      <c r="N243" s="327"/>
      <c r="O243" s="327"/>
      <c r="P243" s="327"/>
      <c r="Q243" s="327"/>
      <c r="R243" s="327"/>
      <c r="S243" s="327"/>
      <c r="T243" s="328"/>
      <c r="AT243" s="323" t="s">
        <v>171</v>
      </c>
      <c r="AU243" s="323" t="s">
        <v>84</v>
      </c>
      <c r="AV243" s="321" t="s">
        <v>165</v>
      </c>
      <c r="AW243" s="321" t="s">
        <v>36</v>
      </c>
      <c r="AX243" s="321" t="s">
        <v>82</v>
      </c>
      <c r="AY243" s="323" t="s">
        <v>158</v>
      </c>
    </row>
    <row r="244" spans="1:65" s="118" customFormat="1" ht="33" customHeight="1">
      <c r="A244" s="115"/>
      <c r="B244" s="116"/>
      <c r="C244" s="214" t="s">
        <v>342</v>
      </c>
      <c r="D244" s="214" t="s">
        <v>160</v>
      </c>
      <c r="E244" s="215" t="s">
        <v>343</v>
      </c>
      <c r="F244" s="216" t="s">
        <v>344</v>
      </c>
      <c r="G244" s="217" t="s">
        <v>102</v>
      </c>
      <c r="H244" s="218">
        <v>15.355</v>
      </c>
      <c r="I244" s="6"/>
      <c r="J244" s="219">
        <f>ROUND(I244*H244,1)</f>
        <v>0</v>
      </c>
      <c r="K244" s="216" t="s">
        <v>164</v>
      </c>
      <c r="L244" s="116"/>
      <c r="M244" s="220" t="s">
        <v>3</v>
      </c>
      <c r="N244" s="221" t="s">
        <v>45</v>
      </c>
      <c r="O244" s="200"/>
      <c r="P244" s="201">
        <f>O244*H244</f>
        <v>0</v>
      </c>
      <c r="Q244" s="201">
        <v>0.73404</v>
      </c>
      <c r="R244" s="201">
        <f>Q244*H244</f>
        <v>11.2711842</v>
      </c>
      <c r="S244" s="201">
        <v>0</v>
      </c>
      <c r="T244" s="202">
        <f>S244*H244</f>
        <v>0</v>
      </c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R244" s="203" t="s">
        <v>165</v>
      </c>
      <c r="AT244" s="203" t="s">
        <v>160</v>
      </c>
      <c r="AU244" s="203" t="s">
        <v>84</v>
      </c>
      <c r="AY244" s="106" t="s">
        <v>158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06" t="s">
        <v>82</v>
      </c>
      <c r="BK244" s="204">
        <f>ROUND(I244*H244,1)</f>
        <v>0</v>
      </c>
      <c r="BL244" s="106" t="s">
        <v>165</v>
      </c>
      <c r="BM244" s="203" t="s">
        <v>345</v>
      </c>
    </row>
    <row r="245" spans="1:47" s="118" customFormat="1" ht="29.25">
      <c r="A245" s="115"/>
      <c r="B245" s="116"/>
      <c r="C245" s="115"/>
      <c r="D245" s="205" t="s">
        <v>167</v>
      </c>
      <c r="E245" s="115"/>
      <c r="F245" s="206" t="s">
        <v>346</v>
      </c>
      <c r="G245" s="115"/>
      <c r="H245" s="115"/>
      <c r="I245" s="7"/>
      <c r="J245" s="115"/>
      <c r="K245" s="115"/>
      <c r="L245" s="116"/>
      <c r="M245" s="207"/>
      <c r="N245" s="208"/>
      <c r="O245" s="200"/>
      <c r="P245" s="200"/>
      <c r="Q245" s="200"/>
      <c r="R245" s="200"/>
      <c r="S245" s="200"/>
      <c r="T245" s="209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T245" s="106" t="s">
        <v>167</v>
      </c>
      <c r="AU245" s="106" t="s">
        <v>84</v>
      </c>
    </row>
    <row r="246" spans="1:47" s="118" customFormat="1" ht="12">
      <c r="A246" s="115"/>
      <c r="B246" s="116"/>
      <c r="C246" s="115"/>
      <c r="D246" s="311" t="s">
        <v>169</v>
      </c>
      <c r="E246" s="115"/>
      <c r="F246" s="312" t="s">
        <v>347</v>
      </c>
      <c r="G246" s="115"/>
      <c r="H246" s="115"/>
      <c r="I246" s="7"/>
      <c r="J246" s="115"/>
      <c r="K246" s="115"/>
      <c r="L246" s="116"/>
      <c r="M246" s="207"/>
      <c r="N246" s="208"/>
      <c r="O246" s="200"/>
      <c r="P246" s="200"/>
      <c r="Q246" s="200"/>
      <c r="R246" s="200"/>
      <c r="S246" s="200"/>
      <c r="T246" s="209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T246" s="106" t="s">
        <v>169</v>
      </c>
      <c r="AU246" s="106" t="s">
        <v>84</v>
      </c>
    </row>
    <row r="247" spans="2:51" s="313" customFormat="1" ht="22.5">
      <c r="B247" s="314"/>
      <c r="D247" s="205" t="s">
        <v>171</v>
      </c>
      <c r="E247" s="315" t="s">
        <v>3</v>
      </c>
      <c r="F247" s="316" t="s">
        <v>348</v>
      </c>
      <c r="H247" s="317">
        <v>11.605</v>
      </c>
      <c r="I247" s="8"/>
      <c r="L247" s="314"/>
      <c r="M247" s="318"/>
      <c r="N247" s="319"/>
      <c r="O247" s="319"/>
      <c r="P247" s="319"/>
      <c r="Q247" s="319"/>
      <c r="R247" s="319"/>
      <c r="S247" s="319"/>
      <c r="T247" s="320"/>
      <c r="AT247" s="315" t="s">
        <v>171</v>
      </c>
      <c r="AU247" s="315" t="s">
        <v>84</v>
      </c>
      <c r="AV247" s="313" t="s">
        <v>84</v>
      </c>
      <c r="AW247" s="313" t="s">
        <v>36</v>
      </c>
      <c r="AX247" s="313" t="s">
        <v>74</v>
      </c>
      <c r="AY247" s="315" t="s">
        <v>158</v>
      </c>
    </row>
    <row r="248" spans="2:51" s="313" customFormat="1" ht="12">
      <c r="B248" s="314"/>
      <c r="D248" s="205" t="s">
        <v>171</v>
      </c>
      <c r="E248" s="315" t="s">
        <v>3</v>
      </c>
      <c r="F248" s="316" t="s">
        <v>349</v>
      </c>
      <c r="H248" s="317">
        <v>3.75</v>
      </c>
      <c r="I248" s="8"/>
      <c r="L248" s="314"/>
      <c r="M248" s="318"/>
      <c r="N248" s="319"/>
      <c r="O248" s="319"/>
      <c r="P248" s="319"/>
      <c r="Q248" s="319"/>
      <c r="R248" s="319"/>
      <c r="S248" s="319"/>
      <c r="T248" s="320"/>
      <c r="AT248" s="315" t="s">
        <v>171</v>
      </c>
      <c r="AU248" s="315" t="s">
        <v>84</v>
      </c>
      <c r="AV248" s="313" t="s">
        <v>84</v>
      </c>
      <c r="AW248" s="313" t="s">
        <v>36</v>
      </c>
      <c r="AX248" s="313" t="s">
        <v>74</v>
      </c>
      <c r="AY248" s="315" t="s">
        <v>158</v>
      </c>
    </row>
    <row r="249" spans="2:51" s="321" customFormat="1" ht="12">
      <c r="B249" s="322"/>
      <c r="D249" s="205" t="s">
        <v>171</v>
      </c>
      <c r="E249" s="323" t="s">
        <v>3</v>
      </c>
      <c r="F249" s="324" t="s">
        <v>174</v>
      </c>
      <c r="H249" s="325">
        <v>15.355</v>
      </c>
      <c r="I249" s="9"/>
      <c r="L249" s="322"/>
      <c r="M249" s="326"/>
      <c r="N249" s="327"/>
      <c r="O249" s="327"/>
      <c r="P249" s="327"/>
      <c r="Q249" s="327"/>
      <c r="R249" s="327"/>
      <c r="S249" s="327"/>
      <c r="T249" s="328"/>
      <c r="AT249" s="323" t="s">
        <v>171</v>
      </c>
      <c r="AU249" s="323" t="s">
        <v>84</v>
      </c>
      <c r="AV249" s="321" t="s">
        <v>165</v>
      </c>
      <c r="AW249" s="321" t="s">
        <v>36</v>
      </c>
      <c r="AX249" s="321" t="s">
        <v>82</v>
      </c>
      <c r="AY249" s="323" t="s">
        <v>158</v>
      </c>
    </row>
    <row r="250" spans="1:65" s="118" customFormat="1" ht="24.2" customHeight="1">
      <c r="A250" s="115"/>
      <c r="B250" s="116"/>
      <c r="C250" s="214" t="s">
        <v>350</v>
      </c>
      <c r="D250" s="214" t="s">
        <v>160</v>
      </c>
      <c r="E250" s="215" t="s">
        <v>351</v>
      </c>
      <c r="F250" s="216" t="s">
        <v>352</v>
      </c>
      <c r="G250" s="217" t="s">
        <v>229</v>
      </c>
      <c r="H250" s="218">
        <v>0.953</v>
      </c>
      <c r="I250" s="6"/>
      <c r="J250" s="219">
        <f>ROUND(I250*H250,1)</f>
        <v>0</v>
      </c>
      <c r="K250" s="216" t="s">
        <v>164</v>
      </c>
      <c r="L250" s="116"/>
      <c r="M250" s="220" t="s">
        <v>3</v>
      </c>
      <c r="N250" s="221" t="s">
        <v>45</v>
      </c>
      <c r="O250" s="200"/>
      <c r="P250" s="201">
        <f>O250*H250</f>
        <v>0</v>
      </c>
      <c r="Q250" s="201">
        <v>1.05940312</v>
      </c>
      <c r="R250" s="201">
        <f>Q250*H250</f>
        <v>1.00961117336</v>
      </c>
      <c r="S250" s="201">
        <v>0</v>
      </c>
      <c r="T250" s="202">
        <f>S250*H250</f>
        <v>0</v>
      </c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R250" s="203" t="s">
        <v>165</v>
      </c>
      <c r="AT250" s="203" t="s">
        <v>160</v>
      </c>
      <c r="AU250" s="203" t="s">
        <v>84</v>
      </c>
      <c r="AY250" s="106" t="s">
        <v>158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06" t="s">
        <v>82</v>
      </c>
      <c r="BK250" s="204">
        <f>ROUND(I250*H250,1)</f>
        <v>0</v>
      </c>
      <c r="BL250" s="106" t="s">
        <v>165</v>
      </c>
      <c r="BM250" s="203" t="s">
        <v>353</v>
      </c>
    </row>
    <row r="251" spans="1:47" s="118" customFormat="1" ht="29.25">
      <c r="A251" s="115"/>
      <c r="B251" s="116"/>
      <c r="C251" s="115"/>
      <c r="D251" s="205" t="s">
        <v>167</v>
      </c>
      <c r="E251" s="115"/>
      <c r="F251" s="206" t="s">
        <v>354</v>
      </c>
      <c r="G251" s="115"/>
      <c r="H251" s="115"/>
      <c r="I251" s="7"/>
      <c r="J251" s="115"/>
      <c r="K251" s="115"/>
      <c r="L251" s="116"/>
      <c r="M251" s="207"/>
      <c r="N251" s="208"/>
      <c r="O251" s="200"/>
      <c r="P251" s="200"/>
      <c r="Q251" s="200"/>
      <c r="R251" s="200"/>
      <c r="S251" s="200"/>
      <c r="T251" s="209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T251" s="106" t="s">
        <v>167</v>
      </c>
      <c r="AU251" s="106" t="s">
        <v>84</v>
      </c>
    </row>
    <row r="252" spans="1:47" s="118" customFormat="1" ht="12">
      <c r="A252" s="115"/>
      <c r="B252" s="116"/>
      <c r="C252" s="115"/>
      <c r="D252" s="311" t="s">
        <v>169</v>
      </c>
      <c r="E252" s="115"/>
      <c r="F252" s="312" t="s">
        <v>355</v>
      </c>
      <c r="G252" s="115"/>
      <c r="H252" s="115"/>
      <c r="I252" s="7"/>
      <c r="J252" s="115"/>
      <c r="K252" s="115"/>
      <c r="L252" s="116"/>
      <c r="M252" s="207"/>
      <c r="N252" s="208"/>
      <c r="O252" s="200"/>
      <c r="P252" s="200"/>
      <c r="Q252" s="200"/>
      <c r="R252" s="200"/>
      <c r="S252" s="200"/>
      <c r="T252" s="209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T252" s="106" t="s">
        <v>169</v>
      </c>
      <c r="AU252" s="106" t="s">
        <v>84</v>
      </c>
    </row>
    <row r="253" spans="2:51" s="313" customFormat="1" ht="12">
      <c r="B253" s="314"/>
      <c r="D253" s="205" t="s">
        <v>171</v>
      </c>
      <c r="E253" s="315" t="s">
        <v>3</v>
      </c>
      <c r="F253" s="316" t="s">
        <v>356</v>
      </c>
      <c r="H253" s="317">
        <v>0.646</v>
      </c>
      <c r="I253" s="8"/>
      <c r="L253" s="314"/>
      <c r="M253" s="318"/>
      <c r="N253" s="319"/>
      <c r="O253" s="319"/>
      <c r="P253" s="319"/>
      <c r="Q253" s="319"/>
      <c r="R253" s="319"/>
      <c r="S253" s="319"/>
      <c r="T253" s="320"/>
      <c r="AT253" s="315" t="s">
        <v>171</v>
      </c>
      <c r="AU253" s="315" t="s">
        <v>84</v>
      </c>
      <c r="AV253" s="313" t="s">
        <v>84</v>
      </c>
      <c r="AW253" s="313" t="s">
        <v>36</v>
      </c>
      <c r="AX253" s="313" t="s">
        <v>74</v>
      </c>
      <c r="AY253" s="315" t="s">
        <v>158</v>
      </c>
    </row>
    <row r="254" spans="2:51" s="313" customFormat="1" ht="12">
      <c r="B254" s="314"/>
      <c r="D254" s="205" t="s">
        <v>171</v>
      </c>
      <c r="E254" s="315" t="s">
        <v>3</v>
      </c>
      <c r="F254" s="316" t="s">
        <v>357</v>
      </c>
      <c r="H254" s="317">
        <v>0.307</v>
      </c>
      <c r="I254" s="8"/>
      <c r="L254" s="314"/>
      <c r="M254" s="318"/>
      <c r="N254" s="319"/>
      <c r="O254" s="319"/>
      <c r="P254" s="319"/>
      <c r="Q254" s="319"/>
      <c r="R254" s="319"/>
      <c r="S254" s="319"/>
      <c r="T254" s="320"/>
      <c r="AT254" s="315" t="s">
        <v>171</v>
      </c>
      <c r="AU254" s="315" t="s">
        <v>84</v>
      </c>
      <c r="AV254" s="313" t="s">
        <v>84</v>
      </c>
      <c r="AW254" s="313" t="s">
        <v>36</v>
      </c>
      <c r="AX254" s="313" t="s">
        <v>74</v>
      </c>
      <c r="AY254" s="315" t="s">
        <v>158</v>
      </c>
    </row>
    <row r="255" spans="2:51" s="321" customFormat="1" ht="12">
      <c r="B255" s="322"/>
      <c r="D255" s="205" t="s">
        <v>171</v>
      </c>
      <c r="E255" s="323" t="s">
        <v>3</v>
      </c>
      <c r="F255" s="324" t="s">
        <v>329</v>
      </c>
      <c r="H255" s="325">
        <v>0.953</v>
      </c>
      <c r="I255" s="9"/>
      <c r="L255" s="322"/>
      <c r="M255" s="326"/>
      <c r="N255" s="327"/>
      <c r="O255" s="327"/>
      <c r="P255" s="327"/>
      <c r="Q255" s="327"/>
      <c r="R255" s="327"/>
      <c r="S255" s="327"/>
      <c r="T255" s="328"/>
      <c r="AT255" s="323" t="s">
        <v>171</v>
      </c>
      <c r="AU255" s="323" t="s">
        <v>84</v>
      </c>
      <c r="AV255" s="321" t="s">
        <v>165</v>
      </c>
      <c r="AW255" s="321" t="s">
        <v>36</v>
      </c>
      <c r="AX255" s="321" t="s">
        <v>82</v>
      </c>
      <c r="AY255" s="323" t="s">
        <v>158</v>
      </c>
    </row>
    <row r="256" spans="2:63" s="180" customFormat="1" ht="22.9" customHeight="1">
      <c r="B256" s="181"/>
      <c r="D256" s="182" t="s">
        <v>73</v>
      </c>
      <c r="E256" s="212" t="s">
        <v>104</v>
      </c>
      <c r="F256" s="212" t="s">
        <v>358</v>
      </c>
      <c r="I256" s="5"/>
      <c r="J256" s="213">
        <f>BK256</f>
        <v>0</v>
      </c>
      <c r="L256" s="181"/>
      <c r="M256" s="185"/>
      <c r="N256" s="186"/>
      <c r="O256" s="186"/>
      <c r="P256" s="187">
        <f>SUM(P257:P382)</f>
        <v>0</v>
      </c>
      <c r="Q256" s="186"/>
      <c r="R256" s="187">
        <f>SUM(R257:R382)</f>
        <v>174.01551169000004</v>
      </c>
      <c r="S256" s="186"/>
      <c r="T256" s="188">
        <f>SUM(T257:T382)</f>
        <v>0</v>
      </c>
      <c r="AR256" s="182" t="s">
        <v>82</v>
      </c>
      <c r="AT256" s="189" t="s">
        <v>73</v>
      </c>
      <c r="AU256" s="189" t="s">
        <v>82</v>
      </c>
      <c r="AY256" s="182" t="s">
        <v>158</v>
      </c>
      <c r="BK256" s="190">
        <f>SUM(BK257:BK382)</f>
        <v>0</v>
      </c>
    </row>
    <row r="257" spans="1:65" s="118" customFormat="1" ht="33" customHeight="1">
      <c r="A257" s="115"/>
      <c r="B257" s="116"/>
      <c r="C257" s="214" t="s">
        <v>359</v>
      </c>
      <c r="D257" s="214" t="s">
        <v>160</v>
      </c>
      <c r="E257" s="215" t="s">
        <v>360</v>
      </c>
      <c r="F257" s="216" t="s">
        <v>361</v>
      </c>
      <c r="G257" s="217" t="s">
        <v>102</v>
      </c>
      <c r="H257" s="218">
        <v>3.3</v>
      </c>
      <c r="I257" s="6"/>
      <c r="J257" s="219">
        <f>ROUND(I257*H257,1)</f>
        <v>0</v>
      </c>
      <c r="K257" s="216" t="s">
        <v>362</v>
      </c>
      <c r="L257" s="116"/>
      <c r="M257" s="220" t="s">
        <v>3</v>
      </c>
      <c r="N257" s="221" t="s">
        <v>45</v>
      </c>
      <c r="O257" s="200"/>
      <c r="P257" s="201">
        <f>O257*H257</f>
        <v>0</v>
      </c>
      <c r="Q257" s="201">
        <v>0.41594</v>
      </c>
      <c r="R257" s="201">
        <f>Q257*H257</f>
        <v>1.3726019999999999</v>
      </c>
      <c r="S257" s="201">
        <v>0</v>
      </c>
      <c r="T257" s="202">
        <f>S257*H257</f>
        <v>0</v>
      </c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R257" s="203" t="s">
        <v>165</v>
      </c>
      <c r="AT257" s="203" t="s">
        <v>160</v>
      </c>
      <c r="AU257" s="203" t="s">
        <v>84</v>
      </c>
      <c r="AY257" s="106" t="s">
        <v>158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06" t="s">
        <v>82</v>
      </c>
      <c r="BK257" s="204">
        <f>ROUND(I257*H257,1)</f>
        <v>0</v>
      </c>
      <c r="BL257" s="106" t="s">
        <v>165</v>
      </c>
      <c r="BM257" s="203" t="s">
        <v>363</v>
      </c>
    </row>
    <row r="258" spans="1:47" s="118" customFormat="1" ht="19.5">
      <c r="A258" s="115"/>
      <c r="B258" s="116"/>
      <c r="C258" s="115"/>
      <c r="D258" s="205" t="s">
        <v>167</v>
      </c>
      <c r="E258" s="115"/>
      <c r="F258" s="206" t="s">
        <v>364</v>
      </c>
      <c r="G258" s="115"/>
      <c r="H258" s="115"/>
      <c r="I258" s="7"/>
      <c r="J258" s="115"/>
      <c r="K258" s="115"/>
      <c r="L258" s="116"/>
      <c r="M258" s="207"/>
      <c r="N258" s="208"/>
      <c r="O258" s="200"/>
      <c r="P258" s="200"/>
      <c r="Q258" s="200"/>
      <c r="R258" s="200"/>
      <c r="S258" s="200"/>
      <c r="T258" s="209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T258" s="106" t="s">
        <v>167</v>
      </c>
      <c r="AU258" s="106" t="s">
        <v>84</v>
      </c>
    </row>
    <row r="259" spans="2:51" s="313" customFormat="1" ht="12">
      <c r="B259" s="314"/>
      <c r="D259" s="205" t="s">
        <v>171</v>
      </c>
      <c r="E259" s="315" t="s">
        <v>3</v>
      </c>
      <c r="F259" s="316" t="s">
        <v>365</v>
      </c>
      <c r="H259" s="317">
        <v>3.3</v>
      </c>
      <c r="I259" s="8"/>
      <c r="L259" s="314"/>
      <c r="M259" s="318"/>
      <c r="N259" s="319"/>
      <c r="O259" s="319"/>
      <c r="P259" s="319"/>
      <c r="Q259" s="319"/>
      <c r="R259" s="319"/>
      <c r="S259" s="319"/>
      <c r="T259" s="320"/>
      <c r="AT259" s="315" t="s">
        <v>171</v>
      </c>
      <c r="AU259" s="315" t="s">
        <v>84</v>
      </c>
      <c r="AV259" s="313" t="s">
        <v>84</v>
      </c>
      <c r="AW259" s="313" t="s">
        <v>36</v>
      </c>
      <c r="AX259" s="313" t="s">
        <v>82</v>
      </c>
      <c r="AY259" s="315" t="s">
        <v>158</v>
      </c>
    </row>
    <row r="260" spans="1:65" s="118" customFormat="1" ht="24.2" customHeight="1">
      <c r="A260" s="115"/>
      <c r="B260" s="116"/>
      <c r="C260" s="214" t="s">
        <v>366</v>
      </c>
      <c r="D260" s="214" t="s">
        <v>160</v>
      </c>
      <c r="E260" s="215" t="s">
        <v>367</v>
      </c>
      <c r="F260" s="216" t="s">
        <v>368</v>
      </c>
      <c r="G260" s="217" t="s">
        <v>102</v>
      </c>
      <c r="H260" s="218">
        <v>141.113</v>
      </c>
      <c r="I260" s="6"/>
      <c r="J260" s="219">
        <f>ROUND(I260*H260,1)</f>
        <v>0</v>
      </c>
      <c r="K260" s="216" t="s">
        <v>164</v>
      </c>
      <c r="L260" s="116"/>
      <c r="M260" s="220" t="s">
        <v>3</v>
      </c>
      <c r="N260" s="221" t="s">
        <v>45</v>
      </c>
      <c r="O260" s="200"/>
      <c r="P260" s="201">
        <f>O260*H260</f>
        <v>0</v>
      </c>
      <c r="Q260" s="201">
        <v>0.28868</v>
      </c>
      <c r="R260" s="201">
        <f>Q260*H260</f>
        <v>40.73650084</v>
      </c>
      <c r="S260" s="201">
        <v>0</v>
      </c>
      <c r="T260" s="202">
        <f>S260*H260</f>
        <v>0</v>
      </c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R260" s="203" t="s">
        <v>165</v>
      </c>
      <c r="AT260" s="203" t="s">
        <v>160</v>
      </c>
      <c r="AU260" s="203" t="s">
        <v>84</v>
      </c>
      <c r="AY260" s="106" t="s">
        <v>158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06" t="s">
        <v>82</v>
      </c>
      <c r="BK260" s="204">
        <f>ROUND(I260*H260,1)</f>
        <v>0</v>
      </c>
      <c r="BL260" s="106" t="s">
        <v>165</v>
      </c>
      <c r="BM260" s="203" t="s">
        <v>369</v>
      </c>
    </row>
    <row r="261" spans="1:47" s="118" customFormat="1" ht="29.25">
      <c r="A261" s="115"/>
      <c r="B261" s="116"/>
      <c r="C261" s="115"/>
      <c r="D261" s="205" t="s">
        <v>167</v>
      </c>
      <c r="E261" s="115"/>
      <c r="F261" s="206" t="s">
        <v>370</v>
      </c>
      <c r="G261" s="115"/>
      <c r="H261" s="115"/>
      <c r="I261" s="7"/>
      <c r="J261" s="115"/>
      <c r="K261" s="115"/>
      <c r="L261" s="116"/>
      <c r="M261" s="207"/>
      <c r="N261" s="208"/>
      <c r="O261" s="200"/>
      <c r="P261" s="200"/>
      <c r="Q261" s="200"/>
      <c r="R261" s="200"/>
      <c r="S261" s="200"/>
      <c r="T261" s="209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T261" s="106" t="s">
        <v>167</v>
      </c>
      <c r="AU261" s="106" t="s">
        <v>84</v>
      </c>
    </row>
    <row r="262" spans="1:47" s="118" customFormat="1" ht="12">
      <c r="A262" s="115"/>
      <c r="B262" s="116"/>
      <c r="C262" s="115"/>
      <c r="D262" s="311" t="s">
        <v>169</v>
      </c>
      <c r="E262" s="115"/>
      <c r="F262" s="312" t="s">
        <v>371</v>
      </c>
      <c r="G262" s="115"/>
      <c r="H262" s="115"/>
      <c r="I262" s="7"/>
      <c r="J262" s="115"/>
      <c r="K262" s="115"/>
      <c r="L262" s="116"/>
      <c r="M262" s="207"/>
      <c r="N262" s="208"/>
      <c r="O262" s="200"/>
      <c r="P262" s="200"/>
      <c r="Q262" s="200"/>
      <c r="R262" s="200"/>
      <c r="S262" s="200"/>
      <c r="T262" s="209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T262" s="106" t="s">
        <v>169</v>
      </c>
      <c r="AU262" s="106" t="s">
        <v>84</v>
      </c>
    </row>
    <row r="263" spans="2:51" s="313" customFormat="1" ht="22.5">
      <c r="B263" s="314"/>
      <c r="D263" s="205" t="s">
        <v>171</v>
      </c>
      <c r="E263" s="315" t="s">
        <v>3</v>
      </c>
      <c r="F263" s="316" t="s">
        <v>372</v>
      </c>
      <c r="H263" s="317">
        <v>75.45</v>
      </c>
      <c r="I263" s="8"/>
      <c r="L263" s="314"/>
      <c r="M263" s="318"/>
      <c r="N263" s="319"/>
      <c r="O263" s="319"/>
      <c r="P263" s="319"/>
      <c r="Q263" s="319"/>
      <c r="R263" s="319"/>
      <c r="S263" s="319"/>
      <c r="T263" s="320"/>
      <c r="AT263" s="315" t="s">
        <v>171</v>
      </c>
      <c r="AU263" s="315" t="s">
        <v>84</v>
      </c>
      <c r="AV263" s="313" t="s">
        <v>84</v>
      </c>
      <c r="AW263" s="313" t="s">
        <v>36</v>
      </c>
      <c r="AX263" s="313" t="s">
        <v>74</v>
      </c>
      <c r="AY263" s="315" t="s">
        <v>158</v>
      </c>
    </row>
    <row r="264" spans="2:51" s="313" customFormat="1" ht="12">
      <c r="B264" s="314"/>
      <c r="D264" s="205" t="s">
        <v>171</v>
      </c>
      <c r="E264" s="315" t="s">
        <v>3</v>
      </c>
      <c r="F264" s="316" t="s">
        <v>373</v>
      </c>
      <c r="H264" s="317">
        <v>2.438</v>
      </c>
      <c r="I264" s="8"/>
      <c r="L264" s="314"/>
      <c r="M264" s="318"/>
      <c r="N264" s="319"/>
      <c r="O264" s="319"/>
      <c r="P264" s="319"/>
      <c r="Q264" s="319"/>
      <c r="R264" s="319"/>
      <c r="S264" s="319"/>
      <c r="T264" s="320"/>
      <c r="AT264" s="315" t="s">
        <v>171</v>
      </c>
      <c r="AU264" s="315" t="s">
        <v>84</v>
      </c>
      <c r="AV264" s="313" t="s">
        <v>84</v>
      </c>
      <c r="AW264" s="313" t="s">
        <v>36</v>
      </c>
      <c r="AX264" s="313" t="s">
        <v>74</v>
      </c>
      <c r="AY264" s="315" t="s">
        <v>158</v>
      </c>
    </row>
    <row r="265" spans="2:51" s="330" customFormat="1" ht="12">
      <c r="B265" s="331"/>
      <c r="D265" s="205" t="s">
        <v>171</v>
      </c>
      <c r="E265" s="332" t="s">
        <v>3</v>
      </c>
      <c r="F265" s="333" t="s">
        <v>374</v>
      </c>
      <c r="H265" s="334">
        <v>77.888</v>
      </c>
      <c r="I265" s="10"/>
      <c r="L265" s="331"/>
      <c r="M265" s="335"/>
      <c r="N265" s="336"/>
      <c r="O265" s="336"/>
      <c r="P265" s="336"/>
      <c r="Q265" s="336"/>
      <c r="R265" s="336"/>
      <c r="S265" s="336"/>
      <c r="T265" s="337"/>
      <c r="AT265" s="332" t="s">
        <v>171</v>
      </c>
      <c r="AU265" s="332" t="s">
        <v>84</v>
      </c>
      <c r="AV265" s="330" t="s">
        <v>104</v>
      </c>
      <c r="AW265" s="330" t="s">
        <v>36</v>
      </c>
      <c r="AX265" s="330" t="s">
        <v>74</v>
      </c>
      <c r="AY265" s="332" t="s">
        <v>158</v>
      </c>
    </row>
    <row r="266" spans="2:51" s="313" customFormat="1" ht="22.5">
      <c r="B266" s="314"/>
      <c r="D266" s="205" t="s">
        <v>171</v>
      </c>
      <c r="E266" s="315" t="s">
        <v>3</v>
      </c>
      <c r="F266" s="316" t="s">
        <v>375</v>
      </c>
      <c r="H266" s="317">
        <v>33.49</v>
      </c>
      <c r="I266" s="8"/>
      <c r="L266" s="314"/>
      <c r="M266" s="318"/>
      <c r="N266" s="319"/>
      <c r="O266" s="319"/>
      <c r="P266" s="319"/>
      <c r="Q266" s="319"/>
      <c r="R266" s="319"/>
      <c r="S266" s="319"/>
      <c r="T266" s="320"/>
      <c r="AT266" s="315" t="s">
        <v>171</v>
      </c>
      <c r="AU266" s="315" t="s">
        <v>84</v>
      </c>
      <c r="AV266" s="313" t="s">
        <v>84</v>
      </c>
      <c r="AW266" s="313" t="s">
        <v>36</v>
      </c>
      <c r="AX266" s="313" t="s">
        <v>74</v>
      </c>
      <c r="AY266" s="315" t="s">
        <v>158</v>
      </c>
    </row>
    <row r="267" spans="2:51" s="313" customFormat="1" ht="22.5">
      <c r="B267" s="314"/>
      <c r="D267" s="205" t="s">
        <v>171</v>
      </c>
      <c r="E267" s="315" t="s">
        <v>3</v>
      </c>
      <c r="F267" s="316" t="s">
        <v>376</v>
      </c>
      <c r="H267" s="317">
        <v>29.735</v>
      </c>
      <c r="I267" s="8"/>
      <c r="L267" s="314"/>
      <c r="M267" s="318"/>
      <c r="N267" s="319"/>
      <c r="O267" s="319"/>
      <c r="P267" s="319"/>
      <c r="Q267" s="319"/>
      <c r="R267" s="319"/>
      <c r="S267" s="319"/>
      <c r="T267" s="320"/>
      <c r="AT267" s="315" t="s">
        <v>171</v>
      </c>
      <c r="AU267" s="315" t="s">
        <v>84</v>
      </c>
      <c r="AV267" s="313" t="s">
        <v>84</v>
      </c>
      <c r="AW267" s="313" t="s">
        <v>36</v>
      </c>
      <c r="AX267" s="313" t="s">
        <v>74</v>
      </c>
      <c r="AY267" s="315" t="s">
        <v>158</v>
      </c>
    </row>
    <row r="268" spans="2:51" s="330" customFormat="1" ht="12">
      <c r="B268" s="331"/>
      <c r="D268" s="205" t="s">
        <v>171</v>
      </c>
      <c r="E268" s="332" t="s">
        <v>3</v>
      </c>
      <c r="F268" s="333" t="s">
        <v>377</v>
      </c>
      <c r="H268" s="334">
        <v>63.225</v>
      </c>
      <c r="I268" s="10"/>
      <c r="L268" s="331"/>
      <c r="M268" s="335"/>
      <c r="N268" s="336"/>
      <c r="O268" s="336"/>
      <c r="P268" s="336"/>
      <c r="Q268" s="336"/>
      <c r="R268" s="336"/>
      <c r="S268" s="336"/>
      <c r="T268" s="337"/>
      <c r="AT268" s="332" t="s">
        <v>171</v>
      </c>
      <c r="AU268" s="332" t="s">
        <v>84</v>
      </c>
      <c r="AV268" s="330" t="s">
        <v>104</v>
      </c>
      <c r="AW268" s="330" t="s">
        <v>36</v>
      </c>
      <c r="AX268" s="330" t="s">
        <v>74</v>
      </c>
      <c r="AY268" s="332" t="s">
        <v>158</v>
      </c>
    </row>
    <row r="269" spans="2:51" s="321" customFormat="1" ht="12">
      <c r="B269" s="322"/>
      <c r="D269" s="205" t="s">
        <v>171</v>
      </c>
      <c r="E269" s="323" t="s">
        <v>3</v>
      </c>
      <c r="F269" s="324" t="s">
        <v>174</v>
      </c>
      <c r="H269" s="325">
        <v>141.113</v>
      </c>
      <c r="I269" s="9"/>
      <c r="L269" s="322"/>
      <c r="M269" s="326"/>
      <c r="N269" s="327"/>
      <c r="O269" s="327"/>
      <c r="P269" s="327"/>
      <c r="Q269" s="327"/>
      <c r="R269" s="327"/>
      <c r="S269" s="327"/>
      <c r="T269" s="328"/>
      <c r="AT269" s="323" t="s">
        <v>171</v>
      </c>
      <c r="AU269" s="323" t="s">
        <v>84</v>
      </c>
      <c r="AV269" s="321" t="s">
        <v>165</v>
      </c>
      <c r="AW269" s="321" t="s">
        <v>36</v>
      </c>
      <c r="AX269" s="321" t="s">
        <v>82</v>
      </c>
      <c r="AY269" s="323" t="s">
        <v>158</v>
      </c>
    </row>
    <row r="270" spans="1:65" s="118" customFormat="1" ht="24.2" customHeight="1">
      <c r="A270" s="115"/>
      <c r="B270" s="116"/>
      <c r="C270" s="214" t="s">
        <v>378</v>
      </c>
      <c r="D270" s="214" t="s">
        <v>160</v>
      </c>
      <c r="E270" s="215" t="s">
        <v>379</v>
      </c>
      <c r="F270" s="216" t="s">
        <v>380</v>
      </c>
      <c r="G270" s="217" t="s">
        <v>102</v>
      </c>
      <c r="H270" s="218">
        <v>48.172</v>
      </c>
      <c r="I270" s="6"/>
      <c r="J270" s="219">
        <f>ROUND(I270*H270,1)</f>
        <v>0</v>
      </c>
      <c r="K270" s="216" t="s">
        <v>164</v>
      </c>
      <c r="L270" s="116"/>
      <c r="M270" s="220" t="s">
        <v>3</v>
      </c>
      <c r="N270" s="221" t="s">
        <v>45</v>
      </c>
      <c r="O270" s="200"/>
      <c r="P270" s="201">
        <f>O270*H270</f>
        <v>0</v>
      </c>
      <c r="Q270" s="201">
        <v>0.35648</v>
      </c>
      <c r="R270" s="201">
        <f>Q270*H270</f>
        <v>17.17235456</v>
      </c>
      <c r="S270" s="201">
        <v>0</v>
      </c>
      <c r="T270" s="202">
        <f>S270*H270</f>
        <v>0</v>
      </c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R270" s="203" t="s">
        <v>165</v>
      </c>
      <c r="AT270" s="203" t="s">
        <v>160</v>
      </c>
      <c r="AU270" s="203" t="s">
        <v>84</v>
      </c>
      <c r="AY270" s="106" t="s">
        <v>158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06" t="s">
        <v>82</v>
      </c>
      <c r="BK270" s="204">
        <f>ROUND(I270*H270,1)</f>
        <v>0</v>
      </c>
      <c r="BL270" s="106" t="s">
        <v>165</v>
      </c>
      <c r="BM270" s="203" t="s">
        <v>381</v>
      </c>
    </row>
    <row r="271" spans="1:47" s="118" customFormat="1" ht="29.25">
      <c r="A271" s="115"/>
      <c r="B271" s="116"/>
      <c r="C271" s="115"/>
      <c r="D271" s="205" t="s">
        <v>167</v>
      </c>
      <c r="E271" s="115"/>
      <c r="F271" s="206" t="s">
        <v>382</v>
      </c>
      <c r="G271" s="115"/>
      <c r="H271" s="115"/>
      <c r="I271" s="7"/>
      <c r="J271" s="115"/>
      <c r="K271" s="115"/>
      <c r="L271" s="116"/>
      <c r="M271" s="207"/>
      <c r="N271" s="208"/>
      <c r="O271" s="200"/>
      <c r="P271" s="200"/>
      <c r="Q271" s="200"/>
      <c r="R271" s="200"/>
      <c r="S271" s="200"/>
      <c r="T271" s="209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T271" s="106" t="s">
        <v>167</v>
      </c>
      <c r="AU271" s="106" t="s">
        <v>84</v>
      </c>
    </row>
    <row r="272" spans="1:47" s="118" customFormat="1" ht="12">
      <c r="A272" s="115"/>
      <c r="B272" s="116"/>
      <c r="C272" s="115"/>
      <c r="D272" s="311" t="s">
        <v>169</v>
      </c>
      <c r="E272" s="115"/>
      <c r="F272" s="312" t="s">
        <v>383</v>
      </c>
      <c r="G272" s="115"/>
      <c r="H272" s="115"/>
      <c r="I272" s="7"/>
      <c r="J272" s="115"/>
      <c r="K272" s="115"/>
      <c r="L272" s="116"/>
      <c r="M272" s="207"/>
      <c r="N272" s="208"/>
      <c r="O272" s="200"/>
      <c r="P272" s="200"/>
      <c r="Q272" s="200"/>
      <c r="R272" s="200"/>
      <c r="S272" s="200"/>
      <c r="T272" s="209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T272" s="106" t="s">
        <v>169</v>
      </c>
      <c r="AU272" s="106" t="s">
        <v>84</v>
      </c>
    </row>
    <row r="273" spans="2:51" s="313" customFormat="1" ht="12">
      <c r="B273" s="314"/>
      <c r="D273" s="205" t="s">
        <v>171</v>
      </c>
      <c r="E273" s="315" t="s">
        <v>3</v>
      </c>
      <c r="F273" s="316" t="s">
        <v>384</v>
      </c>
      <c r="H273" s="317">
        <v>77.1</v>
      </c>
      <c r="I273" s="8"/>
      <c r="L273" s="314"/>
      <c r="M273" s="318"/>
      <c r="N273" s="319"/>
      <c r="O273" s="319"/>
      <c r="P273" s="319"/>
      <c r="Q273" s="319"/>
      <c r="R273" s="319"/>
      <c r="S273" s="319"/>
      <c r="T273" s="320"/>
      <c r="AT273" s="315" t="s">
        <v>171</v>
      </c>
      <c r="AU273" s="315" t="s">
        <v>84</v>
      </c>
      <c r="AV273" s="313" t="s">
        <v>84</v>
      </c>
      <c r="AW273" s="313" t="s">
        <v>36</v>
      </c>
      <c r="AX273" s="313" t="s">
        <v>74</v>
      </c>
      <c r="AY273" s="315" t="s">
        <v>158</v>
      </c>
    </row>
    <row r="274" spans="2:51" s="313" customFormat="1" ht="12">
      <c r="B274" s="314"/>
      <c r="D274" s="205" t="s">
        <v>171</v>
      </c>
      <c r="E274" s="315" t="s">
        <v>3</v>
      </c>
      <c r="F274" s="316" t="s">
        <v>385</v>
      </c>
      <c r="H274" s="317">
        <v>25.12</v>
      </c>
      <c r="I274" s="8"/>
      <c r="L274" s="314"/>
      <c r="M274" s="318"/>
      <c r="N274" s="319"/>
      <c r="O274" s="319"/>
      <c r="P274" s="319"/>
      <c r="Q274" s="319"/>
      <c r="R274" s="319"/>
      <c r="S274" s="319"/>
      <c r="T274" s="320"/>
      <c r="AT274" s="315" t="s">
        <v>171</v>
      </c>
      <c r="AU274" s="315" t="s">
        <v>84</v>
      </c>
      <c r="AV274" s="313" t="s">
        <v>84</v>
      </c>
      <c r="AW274" s="313" t="s">
        <v>36</v>
      </c>
      <c r="AX274" s="313" t="s">
        <v>74</v>
      </c>
      <c r="AY274" s="315" t="s">
        <v>158</v>
      </c>
    </row>
    <row r="275" spans="2:51" s="313" customFormat="1" ht="12">
      <c r="B275" s="314"/>
      <c r="D275" s="205" t="s">
        <v>171</v>
      </c>
      <c r="E275" s="315" t="s">
        <v>3</v>
      </c>
      <c r="F275" s="316" t="s">
        <v>386</v>
      </c>
      <c r="H275" s="317">
        <v>48</v>
      </c>
      <c r="I275" s="8"/>
      <c r="L275" s="314"/>
      <c r="M275" s="318"/>
      <c r="N275" s="319"/>
      <c r="O275" s="319"/>
      <c r="P275" s="319"/>
      <c r="Q275" s="319"/>
      <c r="R275" s="319"/>
      <c r="S275" s="319"/>
      <c r="T275" s="320"/>
      <c r="AT275" s="315" t="s">
        <v>171</v>
      </c>
      <c r="AU275" s="315" t="s">
        <v>84</v>
      </c>
      <c r="AV275" s="313" t="s">
        <v>84</v>
      </c>
      <c r="AW275" s="313" t="s">
        <v>36</v>
      </c>
      <c r="AX275" s="313" t="s">
        <v>74</v>
      </c>
      <c r="AY275" s="315" t="s">
        <v>158</v>
      </c>
    </row>
    <row r="276" spans="2:51" s="313" customFormat="1" ht="12">
      <c r="B276" s="314"/>
      <c r="D276" s="205" t="s">
        <v>171</v>
      </c>
      <c r="E276" s="315" t="s">
        <v>3</v>
      </c>
      <c r="F276" s="316" t="s">
        <v>387</v>
      </c>
      <c r="H276" s="317">
        <v>43.5</v>
      </c>
      <c r="I276" s="8"/>
      <c r="L276" s="314"/>
      <c r="M276" s="318"/>
      <c r="N276" s="319"/>
      <c r="O276" s="319"/>
      <c r="P276" s="319"/>
      <c r="Q276" s="319"/>
      <c r="R276" s="319"/>
      <c r="S276" s="319"/>
      <c r="T276" s="320"/>
      <c r="AT276" s="315" t="s">
        <v>171</v>
      </c>
      <c r="AU276" s="315" t="s">
        <v>84</v>
      </c>
      <c r="AV276" s="313" t="s">
        <v>84</v>
      </c>
      <c r="AW276" s="313" t="s">
        <v>36</v>
      </c>
      <c r="AX276" s="313" t="s">
        <v>74</v>
      </c>
      <c r="AY276" s="315" t="s">
        <v>158</v>
      </c>
    </row>
    <row r="277" spans="2:51" s="330" customFormat="1" ht="12">
      <c r="B277" s="331"/>
      <c r="D277" s="205" t="s">
        <v>171</v>
      </c>
      <c r="E277" s="332" t="s">
        <v>3</v>
      </c>
      <c r="F277" s="333" t="s">
        <v>338</v>
      </c>
      <c r="H277" s="334">
        <v>193.72</v>
      </c>
      <c r="I277" s="10"/>
      <c r="L277" s="331"/>
      <c r="M277" s="335"/>
      <c r="N277" s="336"/>
      <c r="O277" s="336"/>
      <c r="P277" s="336"/>
      <c r="Q277" s="336"/>
      <c r="R277" s="336"/>
      <c r="S277" s="336"/>
      <c r="T277" s="337"/>
      <c r="AT277" s="332" t="s">
        <v>171</v>
      </c>
      <c r="AU277" s="332" t="s">
        <v>84</v>
      </c>
      <c r="AV277" s="330" t="s">
        <v>104</v>
      </c>
      <c r="AW277" s="330" t="s">
        <v>36</v>
      </c>
      <c r="AX277" s="330" t="s">
        <v>74</v>
      </c>
      <c r="AY277" s="332" t="s">
        <v>158</v>
      </c>
    </row>
    <row r="278" spans="2:51" s="313" customFormat="1" ht="12">
      <c r="B278" s="314"/>
      <c r="D278" s="205" t="s">
        <v>171</v>
      </c>
      <c r="E278" s="315" t="s">
        <v>3</v>
      </c>
      <c r="F278" s="316" t="s">
        <v>388</v>
      </c>
      <c r="H278" s="317">
        <v>-128.934</v>
      </c>
      <c r="I278" s="8"/>
      <c r="L278" s="314"/>
      <c r="M278" s="318"/>
      <c r="N278" s="319"/>
      <c r="O278" s="319"/>
      <c r="P278" s="319"/>
      <c r="Q278" s="319"/>
      <c r="R278" s="319"/>
      <c r="S278" s="319"/>
      <c r="T278" s="320"/>
      <c r="AT278" s="315" t="s">
        <v>171</v>
      </c>
      <c r="AU278" s="315" t="s">
        <v>84</v>
      </c>
      <c r="AV278" s="313" t="s">
        <v>84</v>
      </c>
      <c r="AW278" s="313" t="s">
        <v>36</v>
      </c>
      <c r="AX278" s="313" t="s">
        <v>74</v>
      </c>
      <c r="AY278" s="315" t="s">
        <v>158</v>
      </c>
    </row>
    <row r="279" spans="2:51" s="313" customFormat="1" ht="12">
      <c r="B279" s="314"/>
      <c r="D279" s="205" t="s">
        <v>171</v>
      </c>
      <c r="E279" s="315" t="s">
        <v>3</v>
      </c>
      <c r="F279" s="316" t="s">
        <v>389</v>
      </c>
      <c r="H279" s="317">
        <v>-16.614</v>
      </c>
      <c r="I279" s="8"/>
      <c r="L279" s="314"/>
      <c r="M279" s="318"/>
      <c r="N279" s="319"/>
      <c r="O279" s="319"/>
      <c r="P279" s="319"/>
      <c r="Q279" s="319"/>
      <c r="R279" s="319"/>
      <c r="S279" s="319"/>
      <c r="T279" s="320"/>
      <c r="AT279" s="315" t="s">
        <v>171</v>
      </c>
      <c r="AU279" s="315" t="s">
        <v>84</v>
      </c>
      <c r="AV279" s="313" t="s">
        <v>84</v>
      </c>
      <c r="AW279" s="313" t="s">
        <v>36</v>
      </c>
      <c r="AX279" s="313" t="s">
        <v>74</v>
      </c>
      <c r="AY279" s="315" t="s">
        <v>158</v>
      </c>
    </row>
    <row r="280" spans="2:51" s="330" customFormat="1" ht="12">
      <c r="B280" s="331"/>
      <c r="D280" s="205" t="s">
        <v>171</v>
      </c>
      <c r="E280" s="332" t="s">
        <v>3</v>
      </c>
      <c r="F280" s="333" t="s">
        <v>390</v>
      </c>
      <c r="H280" s="334">
        <v>-145.548</v>
      </c>
      <c r="I280" s="10"/>
      <c r="L280" s="331"/>
      <c r="M280" s="335"/>
      <c r="N280" s="336"/>
      <c r="O280" s="336"/>
      <c r="P280" s="336"/>
      <c r="Q280" s="336"/>
      <c r="R280" s="336"/>
      <c r="S280" s="336"/>
      <c r="T280" s="337"/>
      <c r="AT280" s="332" t="s">
        <v>171</v>
      </c>
      <c r="AU280" s="332" t="s">
        <v>84</v>
      </c>
      <c r="AV280" s="330" t="s">
        <v>104</v>
      </c>
      <c r="AW280" s="330" t="s">
        <v>36</v>
      </c>
      <c r="AX280" s="330" t="s">
        <v>74</v>
      </c>
      <c r="AY280" s="332" t="s">
        <v>158</v>
      </c>
    </row>
    <row r="281" spans="2:51" s="321" customFormat="1" ht="12">
      <c r="B281" s="322"/>
      <c r="D281" s="205" t="s">
        <v>171</v>
      </c>
      <c r="E281" s="323" t="s">
        <v>3</v>
      </c>
      <c r="F281" s="324" t="s">
        <v>391</v>
      </c>
      <c r="H281" s="325">
        <v>48.172</v>
      </c>
      <c r="I281" s="9"/>
      <c r="L281" s="322"/>
      <c r="M281" s="326"/>
      <c r="N281" s="327"/>
      <c r="O281" s="327"/>
      <c r="P281" s="327"/>
      <c r="Q281" s="327"/>
      <c r="R281" s="327"/>
      <c r="S281" s="327"/>
      <c r="T281" s="328"/>
      <c r="AT281" s="323" t="s">
        <v>171</v>
      </c>
      <c r="AU281" s="323" t="s">
        <v>84</v>
      </c>
      <c r="AV281" s="321" t="s">
        <v>165</v>
      </c>
      <c r="AW281" s="321" t="s">
        <v>36</v>
      </c>
      <c r="AX281" s="321" t="s">
        <v>82</v>
      </c>
      <c r="AY281" s="323" t="s">
        <v>158</v>
      </c>
    </row>
    <row r="282" spans="1:65" s="118" customFormat="1" ht="24.2" customHeight="1">
      <c r="A282" s="115"/>
      <c r="B282" s="116"/>
      <c r="C282" s="214" t="s">
        <v>392</v>
      </c>
      <c r="D282" s="214" t="s">
        <v>160</v>
      </c>
      <c r="E282" s="215" t="s">
        <v>393</v>
      </c>
      <c r="F282" s="216" t="s">
        <v>394</v>
      </c>
      <c r="G282" s="217" t="s">
        <v>102</v>
      </c>
      <c r="H282" s="218">
        <v>13.88</v>
      </c>
      <c r="I282" s="6"/>
      <c r="J282" s="219">
        <f>ROUND(I282*H282,1)</f>
        <v>0</v>
      </c>
      <c r="K282" s="216" t="s">
        <v>164</v>
      </c>
      <c r="L282" s="116"/>
      <c r="M282" s="220" t="s">
        <v>3</v>
      </c>
      <c r="N282" s="221" t="s">
        <v>45</v>
      </c>
      <c r="O282" s="200"/>
      <c r="P282" s="201">
        <f>O282*H282</f>
        <v>0</v>
      </c>
      <c r="Q282" s="201">
        <v>0.269048</v>
      </c>
      <c r="R282" s="201">
        <f>Q282*H282</f>
        <v>3.7343862400000005</v>
      </c>
      <c r="S282" s="201">
        <v>0</v>
      </c>
      <c r="T282" s="202">
        <f>S282*H282</f>
        <v>0</v>
      </c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R282" s="203" t="s">
        <v>165</v>
      </c>
      <c r="AT282" s="203" t="s">
        <v>160</v>
      </c>
      <c r="AU282" s="203" t="s">
        <v>84</v>
      </c>
      <c r="AY282" s="106" t="s">
        <v>158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06" t="s">
        <v>82</v>
      </c>
      <c r="BK282" s="204">
        <f>ROUND(I282*H282,1)</f>
        <v>0</v>
      </c>
      <c r="BL282" s="106" t="s">
        <v>165</v>
      </c>
      <c r="BM282" s="203" t="s">
        <v>395</v>
      </c>
    </row>
    <row r="283" spans="1:47" s="118" customFormat="1" ht="19.5">
      <c r="A283" s="115"/>
      <c r="B283" s="116"/>
      <c r="C283" s="115"/>
      <c r="D283" s="205" t="s">
        <v>167</v>
      </c>
      <c r="E283" s="115"/>
      <c r="F283" s="206" t="s">
        <v>396</v>
      </c>
      <c r="G283" s="115"/>
      <c r="H283" s="115"/>
      <c r="I283" s="7"/>
      <c r="J283" s="115"/>
      <c r="K283" s="115"/>
      <c r="L283" s="116"/>
      <c r="M283" s="207"/>
      <c r="N283" s="208"/>
      <c r="O283" s="200"/>
      <c r="P283" s="200"/>
      <c r="Q283" s="200"/>
      <c r="R283" s="200"/>
      <c r="S283" s="200"/>
      <c r="T283" s="209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T283" s="106" t="s">
        <v>167</v>
      </c>
      <c r="AU283" s="106" t="s">
        <v>84</v>
      </c>
    </row>
    <row r="284" spans="1:47" s="118" customFormat="1" ht="12">
      <c r="A284" s="115"/>
      <c r="B284" s="116"/>
      <c r="C284" s="115"/>
      <c r="D284" s="311" t="s">
        <v>169</v>
      </c>
      <c r="E284" s="115"/>
      <c r="F284" s="312" t="s">
        <v>397</v>
      </c>
      <c r="G284" s="115"/>
      <c r="H284" s="115"/>
      <c r="I284" s="7"/>
      <c r="J284" s="115"/>
      <c r="K284" s="115"/>
      <c r="L284" s="116"/>
      <c r="M284" s="207"/>
      <c r="N284" s="208"/>
      <c r="O284" s="200"/>
      <c r="P284" s="200"/>
      <c r="Q284" s="200"/>
      <c r="R284" s="200"/>
      <c r="S284" s="200"/>
      <c r="T284" s="209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T284" s="106" t="s">
        <v>169</v>
      </c>
      <c r="AU284" s="106" t="s">
        <v>84</v>
      </c>
    </row>
    <row r="285" spans="2:51" s="313" customFormat="1" ht="12">
      <c r="B285" s="314"/>
      <c r="D285" s="205" t="s">
        <v>171</v>
      </c>
      <c r="E285" s="315" t="s">
        <v>3</v>
      </c>
      <c r="F285" s="316" t="s">
        <v>398</v>
      </c>
      <c r="H285" s="317">
        <v>13.88</v>
      </c>
      <c r="I285" s="8"/>
      <c r="L285" s="314"/>
      <c r="M285" s="318"/>
      <c r="N285" s="319"/>
      <c r="O285" s="319"/>
      <c r="P285" s="319"/>
      <c r="Q285" s="319"/>
      <c r="R285" s="319"/>
      <c r="S285" s="319"/>
      <c r="T285" s="320"/>
      <c r="AT285" s="315" t="s">
        <v>171</v>
      </c>
      <c r="AU285" s="315" t="s">
        <v>84</v>
      </c>
      <c r="AV285" s="313" t="s">
        <v>84</v>
      </c>
      <c r="AW285" s="313" t="s">
        <v>36</v>
      </c>
      <c r="AX285" s="313" t="s">
        <v>82</v>
      </c>
      <c r="AY285" s="315" t="s">
        <v>158</v>
      </c>
    </row>
    <row r="286" spans="1:65" s="118" customFormat="1" ht="16.5" customHeight="1">
      <c r="A286" s="115"/>
      <c r="B286" s="116"/>
      <c r="C286" s="214" t="s">
        <v>399</v>
      </c>
      <c r="D286" s="214" t="s">
        <v>160</v>
      </c>
      <c r="E286" s="215" t="s">
        <v>400</v>
      </c>
      <c r="F286" s="216" t="s">
        <v>401</v>
      </c>
      <c r="G286" s="217" t="s">
        <v>163</v>
      </c>
      <c r="H286" s="218">
        <v>29.11</v>
      </c>
      <c r="I286" s="6"/>
      <c r="J286" s="219">
        <f>ROUND(I286*H286,1)</f>
        <v>0</v>
      </c>
      <c r="K286" s="216" t="s">
        <v>164</v>
      </c>
      <c r="L286" s="116"/>
      <c r="M286" s="220" t="s">
        <v>3</v>
      </c>
      <c r="N286" s="221" t="s">
        <v>45</v>
      </c>
      <c r="O286" s="200"/>
      <c r="P286" s="201">
        <f>O286*H286</f>
        <v>0</v>
      </c>
      <c r="Q286" s="201">
        <v>2.50187</v>
      </c>
      <c r="R286" s="201">
        <f>Q286*H286</f>
        <v>72.82943569999999</v>
      </c>
      <c r="S286" s="201">
        <v>0</v>
      </c>
      <c r="T286" s="202">
        <f>S286*H286</f>
        <v>0</v>
      </c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R286" s="203" t="s">
        <v>165</v>
      </c>
      <c r="AT286" s="203" t="s">
        <v>160</v>
      </c>
      <c r="AU286" s="203" t="s">
        <v>84</v>
      </c>
      <c r="AY286" s="106" t="s">
        <v>158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06" t="s">
        <v>82</v>
      </c>
      <c r="BK286" s="204">
        <f>ROUND(I286*H286,1)</f>
        <v>0</v>
      </c>
      <c r="BL286" s="106" t="s">
        <v>165</v>
      </c>
      <c r="BM286" s="203" t="s">
        <v>402</v>
      </c>
    </row>
    <row r="287" spans="1:47" s="118" customFormat="1" ht="19.5">
      <c r="A287" s="115"/>
      <c r="B287" s="116"/>
      <c r="C287" s="115"/>
      <c r="D287" s="205" t="s">
        <v>167</v>
      </c>
      <c r="E287" s="115"/>
      <c r="F287" s="206" t="s">
        <v>403</v>
      </c>
      <c r="G287" s="115"/>
      <c r="H287" s="115"/>
      <c r="I287" s="7"/>
      <c r="J287" s="115"/>
      <c r="K287" s="115"/>
      <c r="L287" s="116"/>
      <c r="M287" s="207"/>
      <c r="N287" s="208"/>
      <c r="O287" s="200"/>
      <c r="P287" s="200"/>
      <c r="Q287" s="200"/>
      <c r="R287" s="200"/>
      <c r="S287" s="200"/>
      <c r="T287" s="209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T287" s="106" t="s">
        <v>167</v>
      </c>
      <c r="AU287" s="106" t="s">
        <v>84</v>
      </c>
    </row>
    <row r="288" spans="1:47" s="118" customFormat="1" ht="12">
      <c r="A288" s="115"/>
      <c r="B288" s="116"/>
      <c r="C288" s="115"/>
      <c r="D288" s="311" t="s">
        <v>169</v>
      </c>
      <c r="E288" s="115"/>
      <c r="F288" s="312" t="s">
        <v>404</v>
      </c>
      <c r="G288" s="115"/>
      <c r="H288" s="115"/>
      <c r="I288" s="7"/>
      <c r="J288" s="115"/>
      <c r="K288" s="115"/>
      <c r="L288" s="116"/>
      <c r="M288" s="207"/>
      <c r="N288" s="208"/>
      <c r="O288" s="200"/>
      <c r="P288" s="200"/>
      <c r="Q288" s="200"/>
      <c r="R288" s="200"/>
      <c r="S288" s="200"/>
      <c r="T288" s="209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T288" s="106" t="s">
        <v>169</v>
      </c>
      <c r="AU288" s="106" t="s">
        <v>84</v>
      </c>
    </row>
    <row r="289" spans="2:51" s="313" customFormat="1" ht="12">
      <c r="B289" s="314"/>
      <c r="D289" s="205" t="s">
        <v>171</v>
      </c>
      <c r="E289" s="315" t="s">
        <v>3</v>
      </c>
      <c r="F289" s="316" t="s">
        <v>405</v>
      </c>
      <c r="H289" s="317">
        <v>29.11</v>
      </c>
      <c r="I289" s="8"/>
      <c r="L289" s="314"/>
      <c r="M289" s="318"/>
      <c r="N289" s="319"/>
      <c r="O289" s="319"/>
      <c r="P289" s="319"/>
      <c r="Q289" s="319"/>
      <c r="R289" s="319"/>
      <c r="S289" s="319"/>
      <c r="T289" s="320"/>
      <c r="AT289" s="315" t="s">
        <v>171</v>
      </c>
      <c r="AU289" s="315" t="s">
        <v>84</v>
      </c>
      <c r="AV289" s="313" t="s">
        <v>84</v>
      </c>
      <c r="AW289" s="313" t="s">
        <v>36</v>
      </c>
      <c r="AX289" s="313" t="s">
        <v>74</v>
      </c>
      <c r="AY289" s="315" t="s">
        <v>158</v>
      </c>
    </row>
    <row r="290" spans="2:51" s="321" customFormat="1" ht="12">
      <c r="B290" s="322"/>
      <c r="D290" s="205" t="s">
        <v>171</v>
      </c>
      <c r="E290" s="323" t="s">
        <v>3</v>
      </c>
      <c r="F290" s="324" t="s">
        <v>174</v>
      </c>
      <c r="H290" s="325">
        <v>29.11</v>
      </c>
      <c r="I290" s="9"/>
      <c r="L290" s="322"/>
      <c r="M290" s="326"/>
      <c r="N290" s="327"/>
      <c r="O290" s="327"/>
      <c r="P290" s="327"/>
      <c r="Q290" s="327"/>
      <c r="R290" s="327"/>
      <c r="S290" s="327"/>
      <c r="T290" s="328"/>
      <c r="AT290" s="323" t="s">
        <v>171</v>
      </c>
      <c r="AU290" s="323" t="s">
        <v>84</v>
      </c>
      <c r="AV290" s="321" t="s">
        <v>165</v>
      </c>
      <c r="AW290" s="321" t="s">
        <v>36</v>
      </c>
      <c r="AX290" s="321" t="s">
        <v>82</v>
      </c>
      <c r="AY290" s="323" t="s">
        <v>158</v>
      </c>
    </row>
    <row r="291" spans="1:65" s="118" customFormat="1" ht="24.2" customHeight="1">
      <c r="A291" s="115"/>
      <c r="B291" s="116"/>
      <c r="C291" s="214" t="s">
        <v>406</v>
      </c>
      <c r="D291" s="214" t="s">
        <v>160</v>
      </c>
      <c r="E291" s="215" t="s">
        <v>407</v>
      </c>
      <c r="F291" s="216" t="s">
        <v>408</v>
      </c>
      <c r="G291" s="217" t="s">
        <v>102</v>
      </c>
      <c r="H291" s="218">
        <v>291.798</v>
      </c>
      <c r="I291" s="6"/>
      <c r="J291" s="219">
        <f>ROUND(I291*H291,1)</f>
        <v>0</v>
      </c>
      <c r="K291" s="216" t="s">
        <v>164</v>
      </c>
      <c r="L291" s="116"/>
      <c r="M291" s="220" t="s">
        <v>3</v>
      </c>
      <c r="N291" s="221" t="s">
        <v>45</v>
      </c>
      <c r="O291" s="200"/>
      <c r="P291" s="201">
        <f>O291*H291</f>
        <v>0</v>
      </c>
      <c r="Q291" s="201">
        <v>0.00275</v>
      </c>
      <c r="R291" s="201">
        <f>Q291*H291</f>
        <v>0.8024445</v>
      </c>
      <c r="S291" s="201">
        <v>0</v>
      </c>
      <c r="T291" s="202">
        <f>S291*H291</f>
        <v>0</v>
      </c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R291" s="203" t="s">
        <v>165</v>
      </c>
      <c r="AT291" s="203" t="s">
        <v>160</v>
      </c>
      <c r="AU291" s="203" t="s">
        <v>84</v>
      </c>
      <c r="AY291" s="106" t="s">
        <v>158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06" t="s">
        <v>82</v>
      </c>
      <c r="BK291" s="204">
        <f>ROUND(I291*H291,1)</f>
        <v>0</v>
      </c>
      <c r="BL291" s="106" t="s">
        <v>165</v>
      </c>
      <c r="BM291" s="203" t="s">
        <v>409</v>
      </c>
    </row>
    <row r="292" spans="1:47" s="118" customFormat="1" ht="19.5">
      <c r="A292" s="115"/>
      <c r="B292" s="116"/>
      <c r="C292" s="115"/>
      <c r="D292" s="205" t="s">
        <v>167</v>
      </c>
      <c r="E292" s="115"/>
      <c r="F292" s="206" t="s">
        <v>410</v>
      </c>
      <c r="G292" s="115"/>
      <c r="H292" s="115"/>
      <c r="I292" s="7"/>
      <c r="J292" s="115"/>
      <c r="K292" s="115"/>
      <c r="L292" s="116"/>
      <c r="M292" s="207"/>
      <c r="N292" s="208"/>
      <c r="O292" s="200"/>
      <c r="P292" s="200"/>
      <c r="Q292" s="200"/>
      <c r="R292" s="200"/>
      <c r="S292" s="200"/>
      <c r="T292" s="209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T292" s="106" t="s">
        <v>167</v>
      </c>
      <c r="AU292" s="106" t="s">
        <v>84</v>
      </c>
    </row>
    <row r="293" spans="1:47" s="118" customFormat="1" ht="12">
      <c r="A293" s="115"/>
      <c r="B293" s="116"/>
      <c r="C293" s="115"/>
      <c r="D293" s="311" t="s">
        <v>169</v>
      </c>
      <c r="E293" s="115"/>
      <c r="F293" s="312" t="s">
        <v>411</v>
      </c>
      <c r="G293" s="115"/>
      <c r="H293" s="115"/>
      <c r="I293" s="7"/>
      <c r="J293" s="115"/>
      <c r="K293" s="115"/>
      <c r="L293" s="116"/>
      <c r="M293" s="207"/>
      <c r="N293" s="208"/>
      <c r="O293" s="200"/>
      <c r="P293" s="200"/>
      <c r="Q293" s="200"/>
      <c r="R293" s="200"/>
      <c r="S293" s="200"/>
      <c r="T293" s="209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T293" s="106" t="s">
        <v>169</v>
      </c>
      <c r="AU293" s="106" t="s">
        <v>84</v>
      </c>
    </row>
    <row r="294" spans="2:51" s="313" customFormat="1" ht="12">
      <c r="B294" s="314"/>
      <c r="D294" s="205" t="s">
        <v>171</v>
      </c>
      <c r="E294" s="315" t="s">
        <v>3</v>
      </c>
      <c r="F294" s="316" t="s">
        <v>412</v>
      </c>
      <c r="H294" s="317">
        <v>149.76</v>
      </c>
      <c r="I294" s="8"/>
      <c r="L294" s="314"/>
      <c r="M294" s="318"/>
      <c r="N294" s="319"/>
      <c r="O294" s="319"/>
      <c r="P294" s="319"/>
      <c r="Q294" s="319"/>
      <c r="R294" s="319"/>
      <c r="S294" s="319"/>
      <c r="T294" s="320"/>
      <c r="AT294" s="315" t="s">
        <v>171</v>
      </c>
      <c r="AU294" s="315" t="s">
        <v>84</v>
      </c>
      <c r="AV294" s="313" t="s">
        <v>84</v>
      </c>
      <c r="AW294" s="313" t="s">
        <v>36</v>
      </c>
      <c r="AX294" s="313" t="s">
        <v>74</v>
      </c>
      <c r="AY294" s="315" t="s">
        <v>158</v>
      </c>
    </row>
    <row r="295" spans="2:51" s="313" customFormat="1" ht="12">
      <c r="B295" s="314"/>
      <c r="D295" s="205" t="s">
        <v>171</v>
      </c>
      <c r="E295" s="315" t="s">
        <v>3</v>
      </c>
      <c r="F295" s="316" t="s">
        <v>413</v>
      </c>
      <c r="H295" s="317">
        <v>142.038</v>
      </c>
      <c r="I295" s="8"/>
      <c r="L295" s="314"/>
      <c r="M295" s="318"/>
      <c r="N295" s="319"/>
      <c r="O295" s="319"/>
      <c r="P295" s="319"/>
      <c r="Q295" s="319"/>
      <c r="R295" s="319"/>
      <c r="S295" s="319"/>
      <c r="T295" s="320"/>
      <c r="AT295" s="315" t="s">
        <v>171</v>
      </c>
      <c r="AU295" s="315" t="s">
        <v>84</v>
      </c>
      <c r="AV295" s="313" t="s">
        <v>84</v>
      </c>
      <c r="AW295" s="313" t="s">
        <v>36</v>
      </c>
      <c r="AX295" s="313" t="s">
        <v>74</v>
      </c>
      <c r="AY295" s="315" t="s">
        <v>158</v>
      </c>
    </row>
    <row r="296" spans="2:51" s="321" customFormat="1" ht="12">
      <c r="B296" s="322"/>
      <c r="D296" s="205" t="s">
        <v>171</v>
      </c>
      <c r="E296" s="323" t="s">
        <v>3</v>
      </c>
      <c r="F296" s="324" t="s">
        <v>174</v>
      </c>
      <c r="H296" s="325">
        <v>291.798</v>
      </c>
      <c r="I296" s="9"/>
      <c r="L296" s="322"/>
      <c r="M296" s="326"/>
      <c r="N296" s="327"/>
      <c r="O296" s="327"/>
      <c r="P296" s="327"/>
      <c r="Q296" s="327"/>
      <c r="R296" s="327"/>
      <c r="S296" s="327"/>
      <c r="T296" s="328"/>
      <c r="AT296" s="323" t="s">
        <v>171</v>
      </c>
      <c r="AU296" s="323" t="s">
        <v>84</v>
      </c>
      <c r="AV296" s="321" t="s">
        <v>165</v>
      </c>
      <c r="AW296" s="321" t="s">
        <v>36</v>
      </c>
      <c r="AX296" s="321" t="s">
        <v>82</v>
      </c>
      <c r="AY296" s="323" t="s">
        <v>158</v>
      </c>
    </row>
    <row r="297" spans="1:65" s="118" customFormat="1" ht="24.2" customHeight="1">
      <c r="A297" s="115"/>
      <c r="B297" s="116"/>
      <c r="C297" s="214" t="s">
        <v>414</v>
      </c>
      <c r="D297" s="214" t="s">
        <v>160</v>
      </c>
      <c r="E297" s="215" t="s">
        <v>415</v>
      </c>
      <c r="F297" s="216" t="s">
        <v>416</v>
      </c>
      <c r="G297" s="217" t="s">
        <v>102</v>
      </c>
      <c r="H297" s="218">
        <v>291.798</v>
      </c>
      <c r="I297" s="6"/>
      <c r="J297" s="219">
        <f>ROUND(I297*H297,1)</f>
        <v>0</v>
      </c>
      <c r="K297" s="216" t="s">
        <v>164</v>
      </c>
      <c r="L297" s="116"/>
      <c r="M297" s="220" t="s">
        <v>3</v>
      </c>
      <c r="N297" s="221" t="s">
        <v>45</v>
      </c>
      <c r="O297" s="200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R297" s="203" t="s">
        <v>165</v>
      </c>
      <c r="AT297" s="203" t="s">
        <v>160</v>
      </c>
      <c r="AU297" s="203" t="s">
        <v>84</v>
      </c>
      <c r="AY297" s="106" t="s">
        <v>158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06" t="s">
        <v>82</v>
      </c>
      <c r="BK297" s="204">
        <f>ROUND(I297*H297,1)</f>
        <v>0</v>
      </c>
      <c r="BL297" s="106" t="s">
        <v>165</v>
      </c>
      <c r="BM297" s="203" t="s">
        <v>417</v>
      </c>
    </row>
    <row r="298" spans="1:47" s="118" customFormat="1" ht="19.5">
      <c r="A298" s="115"/>
      <c r="B298" s="116"/>
      <c r="C298" s="115"/>
      <c r="D298" s="205" t="s">
        <v>167</v>
      </c>
      <c r="E298" s="115"/>
      <c r="F298" s="206" t="s">
        <v>418</v>
      </c>
      <c r="G298" s="115"/>
      <c r="H298" s="115"/>
      <c r="I298" s="7"/>
      <c r="J298" s="115"/>
      <c r="K298" s="115"/>
      <c r="L298" s="116"/>
      <c r="M298" s="207"/>
      <c r="N298" s="208"/>
      <c r="O298" s="200"/>
      <c r="P298" s="200"/>
      <c r="Q298" s="200"/>
      <c r="R298" s="200"/>
      <c r="S298" s="200"/>
      <c r="T298" s="209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T298" s="106" t="s">
        <v>167</v>
      </c>
      <c r="AU298" s="106" t="s">
        <v>84</v>
      </c>
    </row>
    <row r="299" spans="1:47" s="118" customFormat="1" ht="12">
      <c r="A299" s="115"/>
      <c r="B299" s="116"/>
      <c r="C299" s="115"/>
      <c r="D299" s="311" t="s">
        <v>169</v>
      </c>
      <c r="E299" s="115"/>
      <c r="F299" s="312" t="s">
        <v>419</v>
      </c>
      <c r="G299" s="115"/>
      <c r="H299" s="115"/>
      <c r="I299" s="7"/>
      <c r="J299" s="115"/>
      <c r="K299" s="115"/>
      <c r="L299" s="116"/>
      <c r="M299" s="207"/>
      <c r="N299" s="208"/>
      <c r="O299" s="200"/>
      <c r="P299" s="200"/>
      <c r="Q299" s="200"/>
      <c r="R299" s="200"/>
      <c r="S299" s="200"/>
      <c r="T299" s="209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T299" s="106" t="s">
        <v>169</v>
      </c>
      <c r="AU299" s="106" t="s">
        <v>84</v>
      </c>
    </row>
    <row r="300" spans="1:65" s="118" customFormat="1" ht="16.5" customHeight="1">
      <c r="A300" s="115"/>
      <c r="B300" s="116"/>
      <c r="C300" s="214" t="s">
        <v>420</v>
      </c>
      <c r="D300" s="214" t="s">
        <v>160</v>
      </c>
      <c r="E300" s="215" t="s">
        <v>421</v>
      </c>
      <c r="F300" s="216" t="s">
        <v>422</v>
      </c>
      <c r="G300" s="217" t="s">
        <v>229</v>
      </c>
      <c r="H300" s="218">
        <v>0.927</v>
      </c>
      <c r="I300" s="6"/>
      <c r="J300" s="219">
        <f>ROUND(I300*H300,1)</f>
        <v>0</v>
      </c>
      <c r="K300" s="216" t="s">
        <v>164</v>
      </c>
      <c r="L300" s="116"/>
      <c r="M300" s="220" t="s">
        <v>3</v>
      </c>
      <c r="N300" s="221" t="s">
        <v>45</v>
      </c>
      <c r="O300" s="200"/>
      <c r="P300" s="201">
        <f>O300*H300</f>
        <v>0</v>
      </c>
      <c r="Q300" s="201">
        <v>1.04922</v>
      </c>
      <c r="R300" s="201">
        <f>Q300*H300</f>
        <v>0.97262694</v>
      </c>
      <c r="S300" s="201">
        <v>0</v>
      </c>
      <c r="T300" s="202">
        <f>S300*H300</f>
        <v>0</v>
      </c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R300" s="203" t="s">
        <v>165</v>
      </c>
      <c r="AT300" s="203" t="s">
        <v>160</v>
      </c>
      <c r="AU300" s="203" t="s">
        <v>84</v>
      </c>
      <c r="AY300" s="106" t="s">
        <v>158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06" t="s">
        <v>82</v>
      </c>
      <c r="BK300" s="204">
        <f>ROUND(I300*H300,1)</f>
        <v>0</v>
      </c>
      <c r="BL300" s="106" t="s">
        <v>165</v>
      </c>
      <c r="BM300" s="203" t="s">
        <v>423</v>
      </c>
    </row>
    <row r="301" spans="1:47" s="118" customFormat="1" ht="29.25">
      <c r="A301" s="115"/>
      <c r="B301" s="116"/>
      <c r="C301" s="115"/>
      <c r="D301" s="205" t="s">
        <v>167</v>
      </c>
      <c r="E301" s="115"/>
      <c r="F301" s="206" t="s">
        <v>424</v>
      </c>
      <c r="G301" s="115"/>
      <c r="H301" s="115"/>
      <c r="I301" s="7"/>
      <c r="J301" s="115"/>
      <c r="K301" s="115"/>
      <c r="L301" s="116"/>
      <c r="M301" s="207"/>
      <c r="N301" s="208"/>
      <c r="O301" s="200"/>
      <c r="P301" s="200"/>
      <c r="Q301" s="200"/>
      <c r="R301" s="200"/>
      <c r="S301" s="200"/>
      <c r="T301" s="209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T301" s="106" t="s">
        <v>167</v>
      </c>
      <c r="AU301" s="106" t="s">
        <v>84</v>
      </c>
    </row>
    <row r="302" spans="1:47" s="118" customFormat="1" ht="12">
      <c r="A302" s="115"/>
      <c r="B302" s="116"/>
      <c r="C302" s="115"/>
      <c r="D302" s="311" t="s">
        <v>169</v>
      </c>
      <c r="E302" s="115"/>
      <c r="F302" s="312" t="s">
        <v>425</v>
      </c>
      <c r="G302" s="115"/>
      <c r="H302" s="115"/>
      <c r="I302" s="7"/>
      <c r="J302" s="115"/>
      <c r="K302" s="115"/>
      <c r="L302" s="116"/>
      <c r="M302" s="207"/>
      <c r="N302" s="208"/>
      <c r="O302" s="200"/>
      <c r="P302" s="200"/>
      <c r="Q302" s="200"/>
      <c r="R302" s="200"/>
      <c r="S302" s="200"/>
      <c r="T302" s="209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T302" s="106" t="s">
        <v>169</v>
      </c>
      <c r="AU302" s="106" t="s">
        <v>84</v>
      </c>
    </row>
    <row r="303" spans="2:51" s="313" customFormat="1" ht="12">
      <c r="B303" s="314"/>
      <c r="D303" s="205" t="s">
        <v>171</v>
      </c>
      <c r="E303" s="315" t="s">
        <v>3</v>
      </c>
      <c r="F303" s="316" t="s">
        <v>426</v>
      </c>
      <c r="H303" s="317">
        <v>0.927</v>
      </c>
      <c r="I303" s="8"/>
      <c r="L303" s="314"/>
      <c r="M303" s="318"/>
      <c r="N303" s="319"/>
      <c r="O303" s="319"/>
      <c r="P303" s="319"/>
      <c r="Q303" s="319"/>
      <c r="R303" s="319"/>
      <c r="S303" s="319"/>
      <c r="T303" s="320"/>
      <c r="AT303" s="315" t="s">
        <v>171</v>
      </c>
      <c r="AU303" s="315" t="s">
        <v>84</v>
      </c>
      <c r="AV303" s="313" t="s">
        <v>84</v>
      </c>
      <c r="AW303" s="313" t="s">
        <v>36</v>
      </c>
      <c r="AX303" s="313" t="s">
        <v>74</v>
      </c>
      <c r="AY303" s="315" t="s">
        <v>158</v>
      </c>
    </row>
    <row r="304" spans="2:51" s="321" customFormat="1" ht="12">
      <c r="B304" s="322"/>
      <c r="D304" s="205" t="s">
        <v>171</v>
      </c>
      <c r="E304" s="323" t="s">
        <v>3</v>
      </c>
      <c r="F304" s="324" t="s">
        <v>174</v>
      </c>
      <c r="H304" s="325">
        <v>0.927</v>
      </c>
      <c r="I304" s="9"/>
      <c r="L304" s="322"/>
      <c r="M304" s="326"/>
      <c r="N304" s="327"/>
      <c r="O304" s="327"/>
      <c r="P304" s="327"/>
      <c r="Q304" s="327"/>
      <c r="R304" s="327"/>
      <c r="S304" s="327"/>
      <c r="T304" s="328"/>
      <c r="AT304" s="323" t="s">
        <v>171</v>
      </c>
      <c r="AU304" s="323" t="s">
        <v>84</v>
      </c>
      <c r="AV304" s="321" t="s">
        <v>165</v>
      </c>
      <c r="AW304" s="321" t="s">
        <v>36</v>
      </c>
      <c r="AX304" s="321" t="s">
        <v>82</v>
      </c>
      <c r="AY304" s="323" t="s">
        <v>158</v>
      </c>
    </row>
    <row r="305" spans="1:65" s="118" customFormat="1" ht="16.5" customHeight="1">
      <c r="A305" s="115"/>
      <c r="B305" s="116"/>
      <c r="C305" s="214" t="s">
        <v>427</v>
      </c>
      <c r="D305" s="214" t="s">
        <v>160</v>
      </c>
      <c r="E305" s="215" t="s">
        <v>428</v>
      </c>
      <c r="F305" s="216" t="s">
        <v>429</v>
      </c>
      <c r="G305" s="217" t="s">
        <v>229</v>
      </c>
      <c r="H305" s="218">
        <v>2.491</v>
      </c>
      <c r="I305" s="6"/>
      <c r="J305" s="219">
        <f>ROUND(I305*H305,1)</f>
        <v>0</v>
      </c>
      <c r="K305" s="216" t="s">
        <v>164</v>
      </c>
      <c r="L305" s="116"/>
      <c r="M305" s="220" t="s">
        <v>3</v>
      </c>
      <c r="N305" s="221" t="s">
        <v>45</v>
      </c>
      <c r="O305" s="200"/>
      <c r="P305" s="201">
        <f>O305*H305</f>
        <v>0</v>
      </c>
      <c r="Q305" s="201">
        <v>1.06277</v>
      </c>
      <c r="R305" s="201">
        <f>Q305*H305</f>
        <v>2.64736007</v>
      </c>
      <c r="S305" s="201">
        <v>0</v>
      </c>
      <c r="T305" s="202">
        <f>S305*H305</f>
        <v>0</v>
      </c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R305" s="203" t="s">
        <v>165</v>
      </c>
      <c r="AT305" s="203" t="s">
        <v>160</v>
      </c>
      <c r="AU305" s="203" t="s">
        <v>84</v>
      </c>
      <c r="AY305" s="106" t="s">
        <v>158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06" t="s">
        <v>82</v>
      </c>
      <c r="BK305" s="204">
        <f>ROUND(I305*H305,1)</f>
        <v>0</v>
      </c>
      <c r="BL305" s="106" t="s">
        <v>165</v>
      </c>
      <c r="BM305" s="203" t="s">
        <v>430</v>
      </c>
    </row>
    <row r="306" spans="1:47" s="118" customFormat="1" ht="29.25">
      <c r="A306" s="115"/>
      <c r="B306" s="116"/>
      <c r="C306" s="115"/>
      <c r="D306" s="205" t="s">
        <v>167</v>
      </c>
      <c r="E306" s="115"/>
      <c r="F306" s="206" t="s">
        <v>431</v>
      </c>
      <c r="G306" s="115"/>
      <c r="H306" s="115"/>
      <c r="I306" s="7"/>
      <c r="J306" s="115"/>
      <c r="K306" s="115"/>
      <c r="L306" s="116"/>
      <c r="M306" s="207"/>
      <c r="N306" s="208"/>
      <c r="O306" s="200"/>
      <c r="P306" s="200"/>
      <c r="Q306" s="200"/>
      <c r="R306" s="200"/>
      <c r="S306" s="200"/>
      <c r="T306" s="209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T306" s="106" t="s">
        <v>167</v>
      </c>
      <c r="AU306" s="106" t="s">
        <v>84</v>
      </c>
    </row>
    <row r="307" spans="1:47" s="118" customFormat="1" ht="12">
      <c r="A307" s="115"/>
      <c r="B307" s="116"/>
      <c r="C307" s="115"/>
      <c r="D307" s="311" t="s">
        <v>169</v>
      </c>
      <c r="E307" s="115"/>
      <c r="F307" s="312" t="s">
        <v>432</v>
      </c>
      <c r="G307" s="115"/>
      <c r="H307" s="115"/>
      <c r="I307" s="7"/>
      <c r="J307" s="115"/>
      <c r="K307" s="115"/>
      <c r="L307" s="116"/>
      <c r="M307" s="207"/>
      <c r="N307" s="208"/>
      <c r="O307" s="200"/>
      <c r="P307" s="200"/>
      <c r="Q307" s="200"/>
      <c r="R307" s="200"/>
      <c r="S307" s="200"/>
      <c r="T307" s="209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T307" s="106" t="s">
        <v>169</v>
      </c>
      <c r="AU307" s="106" t="s">
        <v>84</v>
      </c>
    </row>
    <row r="308" spans="2:51" s="313" customFormat="1" ht="12">
      <c r="B308" s="314"/>
      <c r="D308" s="205" t="s">
        <v>171</v>
      </c>
      <c r="E308" s="315" t="s">
        <v>3</v>
      </c>
      <c r="F308" s="316" t="s">
        <v>433</v>
      </c>
      <c r="H308" s="317">
        <v>2.491</v>
      </c>
      <c r="I308" s="8"/>
      <c r="L308" s="314"/>
      <c r="M308" s="318"/>
      <c r="N308" s="319"/>
      <c r="O308" s="319"/>
      <c r="P308" s="319"/>
      <c r="Q308" s="319"/>
      <c r="R308" s="319"/>
      <c r="S308" s="319"/>
      <c r="T308" s="320"/>
      <c r="AT308" s="315" t="s">
        <v>171</v>
      </c>
      <c r="AU308" s="315" t="s">
        <v>84</v>
      </c>
      <c r="AV308" s="313" t="s">
        <v>84</v>
      </c>
      <c r="AW308" s="313" t="s">
        <v>36</v>
      </c>
      <c r="AX308" s="313" t="s">
        <v>82</v>
      </c>
      <c r="AY308" s="315" t="s">
        <v>158</v>
      </c>
    </row>
    <row r="309" spans="1:65" s="118" customFormat="1" ht="33" customHeight="1">
      <c r="A309" s="115"/>
      <c r="B309" s="116"/>
      <c r="C309" s="214" t="s">
        <v>434</v>
      </c>
      <c r="D309" s="214" t="s">
        <v>160</v>
      </c>
      <c r="E309" s="215" t="s">
        <v>435</v>
      </c>
      <c r="F309" s="216" t="s">
        <v>436</v>
      </c>
      <c r="G309" s="217" t="s">
        <v>437</v>
      </c>
      <c r="H309" s="218">
        <v>9</v>
      </c>
      <c r="I309" s="6"/>
      <c r="J309" s="219">
        <f>ROUND(I309*H309,1)</f>
        <v>0</v>
      </c>
      <c r="K309" s="216" t="s">
        <v>164</v>
      </c>
      <c r="L309" s="116"/>
      <c r="M309" s="220" t="s">
        <v>3</v>
      </c>
      <c r="N309" s="221" t="s">
        <v>45</v>
      </c>
      <c r="O309" s="200"/>
      <c r="P309" s="201">
        <f>O309*H309</f>
        <v>0</v>
      </c>
      <c r="Q309" s="201">
        <v>0.03963</v>
      </c>
      <c r="R309" s="201">
        <f>Q309*H309</f>
        <v>0.35667</v>
      </c>
      <c r="S309" s="201">
        <v>0</v>
      </c>
      <c r="T309" s="202">
        <f>S309*H309</f>
        <v>0</v>
      </c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R309" s="203" t="s">
        <v>165</v>
      </c>
      <c r="AT309" s="203" t="s">
        <v>160</v>
      </c>
      <c r="AU309" s="203" t="s">
        <v>84</v>
      </c>
      <c r="AY309" s="106" t="s">
        <v>158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06" t="s">
        <v>82</v>
      </c>
      <c r="BK309" s="204">
        <f>ROUND(I309*H309,1)</f>
        <v>0</v>
      </c>
      <c r="BL309" s="106" t="s">
        <v>165</v>
      </c>
      <c r="BM309" s="203" t="s">
        <v>438</v>
      </c>
    </row>
    <row r="310" spans="1:47" s="118" customFormat="1" ht="29.25">
      <c r="A310" s="115"/>
      <c r="B310" s="116"/>
      <c r="C310" s="115"/>
      <c r="D310" s="205" t="s">
        <v>167</v>
      </c>
      <c r="E310" s="115"/>
      <c r="F310" s="206" t="s">
        <v>439</v>
      </c>
      <c r="G310" s="115"/>
      <c r="H310" s="115"/>
      <c r="I310" s="7"/>
      <c r="J310" s="115"/>
      <c r="K310" s="115"/>
      <c r="L310" s="116"/>
      <c r="M310" s="207"/>
      <c r="N310" s="208"/>
      <c r="O310" s="200"/>
      <c r="P310" s="200"/>
      <c r="Q310" s="200"/>
      <c r="R310" s="200"/>
      <c r="S310" s="200"/>
      <c r="T310" s="209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T310" s="106" t="s">
        <v>167</v>
      </c>
      <c r="AU310" s="106" t="s">
        <v>84</v>
      </c>
    </row>
    <row r="311" spans="1:47" s="118" customFormat="1" ht="12">
      <c r="A311" s="115"/>
      <c r="B311" s="116"/>
      <c r="C311" s="115"/>
      <c r="D311" s="311" t="s">
        <v>169</v>
      </c>
      <c r="E311" s="115"/>
      <c r="F311" s="312" t="s">
        <v>440</v>
      </c>
      <c r="G311" s="115"/>
      <c r="H311" s="115"/>
      <c r="I311" s="7"/>
      <c r="J311" s="115"/>
      <c r="K311" s="115"/>
      <c r="L311" s="116"/>
      <c r="M311" s="207"/>
      <c r="N311" s="208"/>
      <c r="O311" s="200"/>
      <c r="P311" s="200"/>
      <c r="Q311" s="200"/>
      <c r="R311" s="200"/>
      <c r="S311" s="200"/>
      <c r="T311" s="209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T311" s="106" t="s">
        <v>169</v>
      </c>
      <c r="AU311" s="106" t="s">
        <v>84</v>
      </c>
    </row>
    <row r="312" spans="2:51" s="313" customFormat="1" ht="12">
      <c r="B312" s="314"/>
      <c r="D312" s="205" t="s">
        <v>171</v>
      </c>
      <c r="E312" s="315" t="s">
        <v>3</v>
      </c>
      <c r="F312" s="316" t="s">
        <v>441</v>
      </c>
      <c r="H312" s="317">
        <v>9</v>
      </c>
      <c r="I312" s="8"/>
      <c r="L312" s="314"/>
      <c r="M312" s="318"/>
      <c r="N312" s="319"/>
      <c r="O312" s="319"/>
      <c r="P312" s="319"/>
      <c r="Q312" s="319"/>
      <c r="R312" s="319"/>
      <c r="S312" s="319"/>
      <c r="T312" s="320"/>
      <c r="AT312" s="315" t="s">
        <v>171</v>
      </c>
      <c r="AU312" s="315" t="s">
        <v>84</v>
      </c>
      <c r="AV312" s="313" t="s">
        <v>84</v>
      </c>
      <c r="AW312" s="313" t="s">
        <v>36</v>
      </c>
      <c r="AX312" s="313" t="s">
        <v>82</v>
      </c>
      <c r="AY312" s="315" t="s">
        <v>158</v>
      </c>
    </row>
    <row r="313" spans="1:65" s="118" customFormat="1" ht="24.2" customHeight="1">
      <c r="A313" s="115"/>
      <c r="B313" s="116"/>
      <c r="C313" s="214" t="s">
        <v>442</v>
      </c>
      <c r="D313" s="214" t="s">
        <v>160</v>
      </c>
      <c r="E313" s="215" t="s">
        <v>443</v>
      </c>
      <c r="F313" s="216" t="s">
        <v>444</v>
      </c>
      <c r="G313" s="217" t="s">
        <v>437</v>
      </c>
      <c r="H313" s="218">
        <v>3</v>
      </c>
      <c r="I313" s="6"/>
      <c r="J313" s="219">
        <f>ROUND(I313*H313,1)</f>
        <v>0</v>
      </c>
      <c r="K313" s="216" t="s">
        <v>164</v>
      </c>
      <c r="L313" s="116"/>
      <c r="M313" s="220" t="s">
        <v>3</v>
      </c>
      <c r="N313" s="221" t="s">
        <v>45</v>
      </c>
      <c r="O313" s="200"/>
      <c r="P313" s="201">
        <f>O313*H313</f>
        <v>0</v>
      </c>
      <c r="Q313" s="201">
        <v>0.09431</v>
      </c>
      <c r="R313" s="201">
        <f>Q313*H313</f>
        <v>0.28293</v>
      </c>
      <c r="S313" s="201">
        <v>0</v>
      </c>
      <c r="T313" s="202">
        <f>S313*H313</f>
        <v>0</v>
      </c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R313" s="203" t="s">
        <v>165</v>
      </c>
      <c r="AT313" s="203" t="s">
        <v>160</v>
      </c>
      <c r="AU313" s="203" t="s">
        <v>84</v>
      </c>
      <c r="AY313" s="106" t="s">
        <v>158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06" t="s">
        <v>82</v>
      </c>
      <c r="BK313" s="204">
        <f>ROUND(I313*H313,1)</f>
        <v>0</v>
      </c>
      <c r="BL313" s="106" t="s">
        <v>165</v>
      </c>
      <c r="BM313" s="203" t="s">
        <v>445</v>
      </c>
    </row>
    <row r="314" spans="1:47" s="118" customFormat="1" ht="19.5">
      <c r="A314" s="115"/>
      <c r="B314" s="116"/>
      <c r="C314" s="115"/>
      <c r="D314" s="205" t="s">
        <v>167</v>
      </c>
      <c r="E314" s="115"/>
      <c r="F314" s="206" t="s">
        <v>446</v>
      </c>
      <c r="G314" s="115"/>
      <c r="H314" s="115"/>
      <c r="I314" s="7"/>
      <c r="J314" s="115"/>
      <c r="K314" s="115"/>
      <c r="L314" s="116"/>
      <c r="M314" s="207"/>
      <c r="N314" s="208"/>
      <c r="O314" s="200"/>
      <c r="P314" s="200"/>
      <c r="Q314" s="200"/>
      <c r="R314" s="200"/>
      <c r="S314" s="200"/>
      <c r="T314" s="209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T314" s="106" t="s">
        <v>167</v>
      </c>
      <c r="AU314" s="106" t="s">
        <v>84</v>
      </c>
    </row>
    <row r="315" spans="1:47" s="118" customFormat="1" ht="12">
      <c r="A315" s="115"/>
      <c r="B315" s="116"/>
      <c r="C315" s="115"/>
      <c r="D315" s="311" t="s">
        <v>169</v>
      </c>
      <c r="E315" s="115"/>
      <c r="F315" s="312" t="s">
        <v>447</v>
      </c>
      <c r="G315" s="115"/>
      <c r="H315" s="115"/>
      <c r="I315" s="7"/>
      <c r="J315" s="115"/>
      <c r="K315" s="115"/>
      <c r="L315" s="116"/>
      <c r="M315" s="207"/>
      <c r="N315" s="208"/>
      <c r="O315" s="200"/>
      <c r="P315" s="200"/>
      <c r="Q315" s="200"/>
      <c r="R315" s="200"/>
      <c r="S315" s="200"/>
      <c r="T315" s="209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T315" s="106" t="s">
        <v>169</v>
      </c>
      <c r="AU315" s="106" t="s">
        <v>84</v>
      </c>
    </row>
    <row r="316" spans="2:51" s="313" customFormat="1" ht="12">
      <c r="B316" s="314"/>
      <c r="D316" s="205" t="s">
        <v>171</v>
      </c>
      <c r="E316" s="315" t="s">
        <v>3</v>
      </c>
      <c r="F316" s="316" t="s">
        <v>448</v>
      </c>
      <c r="H316" s="317">
        <v>3</v>
      </c>
      <c r="I316" s="8"/>
      <c r="L316" s="314"/>
      <c r="M316" s="318"/>
      <c r="N316" s="319"/>
      <c r="O316" s="319"/>
      <c r="P316" s="319"/>
      <c r="Q316" s="319"/>
      <c r="R316" s="319"/>
      <c r="S316" s="319"/>
      <c r="T316" s="320"/>
      <c r="AT316" s="315" t="s">
        <v>171</v>
      </c>
      <c r="AU316" s="315" t="s">
        <v>84</v>
      </c>
      <c r="AV316" s="313" t="s">
        <v>84</v>
      </c>
      <c r="AW316" s="313" t="s">
        <v>36</v>
      </c>
      <c r="AX316" s="313" t="s">
        <v>82</v>
      </c>
      <c r="AY316" s="315" t="s">
        <v>158</v>
      </c>
    </row>
    <row r="317" spans="1:65" s="118" customFormat="1" ht="21.75" customHeight="1">
      <c r="A317" s="115"/>
      <c r="B317" s="116"/>
      <c r="C317" s="214" t="s">
        <v>449</v>
      </c>
      <c r="D317" s="214" t="s">
        <v>160</v>
      </c>
      <c r="E317" s="215" t="s">
        <v>450</v>
      </c>
      <c r="F317" s="216" t="s">
        <v>451</v>
      </c>
      <c r="G317" s="217" t="s">
        <v>437</v>
      </c>
      <c r="H317" s="218">
        <v>2</v>
      </c>
      <c r="I317" s="6"/>
      <c r="J317" s="219">
        <f>ROUND(I317*H317,1)</f>
        <v>0</v>
      </c>
      <c r="K317" s="216" t="s">
        <v>164</v>
      </c>
      <c r="L317" s="116"/>
      <c r="M317" s="220" t="s">
        <v>3</v>
      </c>
      <c r="N317" s="221" t="s">
        <v>45</v>
      </c>
      <c r="O317" s="200"/>
      <c r="P317" s="201">
        <f>O317*H317</f>
        <v>0</v>
      </c>
      <c r="Q317" s="201">
        <v>0.026931</v>
      </c>
      <c r="R317" s="201">
        <f>Q317*H317</f>
        <v>0.053862</v>
      </c>
      <c r="S317" s="201">
        <v>0</v>
      </c>
      <c r="T317" s="202">
        <f>S317*H317</f>
        <v>0</v>
      </c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R317" s="203" t="s">
        <v>165</v>
      </c>
      <c r="AT317" s="203" t="s">
        <v>160</v>
      </c>
      <c r="AU317" s="203" t="s">
        <v>84</v>
      </c>
      <c r="AY317" s="106" t="s">
        <v>158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06" t="s">
        <v>82</v>
      </c>
      <c r="BK317" s="204">
        <f>ROUND(I317*H317,1)</f>
        <v>0</v>
      </c>
      <c r="BL317" s="106" t="s">
        <v>165</v>
      </c>
      <c r="BM317" s="203" t="s">
        <v>452</v>
      </c>
    </row>
    <row r="318" spans="1:47" s="118" customFormat="1" ht="19.5">
      <c r="A318" s="115"/>
      <c r="B318" s="116"/>
      <c r="C318" s="115"/>
      <c r="D318" s="205" t="s">
        <v>167</v>
      </c>
      <c r="E318" s="115"/>
      <c r="F318" s="206" t="s">
        <v>453</v>
      </c>
      <c r="G318" s="115"/>
      <c r="H318" s="115"/>
      <c r="I318" s="7"/>
      <c r="J318" s="115"/>
      <c r="K318" s="115"/>
      <c r="L318" s="116"/>
      <c r="M318" s="207"/>
      <c r="N318" s="208"/>
      <c r="O318" s="200"/>
      <c r="P318" s="200"/>
      <c r="Q318" s="200"/>
      <c r="R318" s="200"/>
      <c r="S318" s="200"/>
      <c r="T318" s="209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T318" s="106" t="s">
        <v>167</v>
      </c>
      <c r="AU318" s="106" t="s">
        <v>84</v>
      </c>
    </row>
    <row r="319" spans="1:47" s="118" customFormat="1" ht="12">
      <c r="A319" s="115"/>
      <c r="B319" s="116"/>
      <c r="C319" s="115"/>
      <c r="D319" s="311" t="s">
        <v>169</v>
      </c>
      <c r="E319" s="115"/>
      <c r="F319" s="312" t="s">
        <v>454</v>
      </c>
      <c r="G319" s="115"/>
      <c r="H319" s="115"/>
      <c r="I319" s="7"/>
      <c r="J319" s="115"/>
      <c r="K319" s="115"/>
      <c r="L319" s="116"/>
      <c r="M319" s="207"/>
      <c r="N319" s="208"/>
      <c r="O319" s="200"/>
      <c r="P319" s="200"/>
      <c r="Q319" s="200"/>
      <c r="R319" s="200"/>
      <c r="S319" s="200"/>
      <c r="T319" s="209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T319" s="106" t="s">
        <v>169</v>
      </c>
      <c r="AU319" s="106" t="s">
        <v>84</v>
      </c>
    </row>
    <row r="320" spans="2:51" s="313" customFormat="1" ht="12">
      <c r="B320" s="314"/>
      <c r="D320" s="205" t="s">
        <v>171</v>
      </c>
      <c r="E320" s="315" t="s">
        <v>3</v>
      </c>
      <c r="F320" s="316" t="s">
        <v>455</v>
      </c>
      <c r="H320" s="317">
        <v>2</v>
      </c>
      <c r="I320" s="8"/>
      <c r="L320" s="314"/>
      <c r="M320" s="318"/>
      <c r="N320" s="319"/>
      <c r="O320" s="319"/>
      <c r="P320" s="319"/>
      <c r="Q320" s="319"/>
      <c r="R320" s="319"/>
      <c r="S320" s="319"/>
      <c r="T320" s="320"/>
      <c r="AT320" s="315" t="s">
        <v>171</v>
      </c>
      <c r="AU320" s="315" t="s">
        <v>84</v>
      </c>
      <c r="AV320" s="313" t="s">
        <v>84</v>
      </c>
      <c r="AW320" s="313" t="s">
        <v>36</v>
      </c>
      <c r="AX320" s="313" t="s">
        <v>82</v>
      </c>
      <c r="AY320" s="315" t="s">
        <v>158</v>
      </c>
    </row>
    <row r="321" spans="1:65" s="118" customFormat="1" ht="21.75" customHeight="1">
      <c r="A321" s="115"/>
      <c r="B321" s="116"/>
      <c r="C321" s="214" t="s">
        <v>456</v>
      </c>
      <c r="D321" s="214" t="s">
        <v>160</v>
      </c>
      <c r="E321" s="215" t="s">
        <v>457</v>
      </c>
      <c r="F321" s="216" t="s">
        <v>458</v>
      </c>
      <c r="G321" s="217" t="s">
        <v>437</v>
      </c>
      <c r="H321" s="218">
        <v>8</v>
      </c>
      <c r="I321" s="6"/>
      <c r="J321" s="219">
        <f>ROUND(I321*H321,1)</f>
        <v>0</v>
      </c>
      <c r="K321" s="216" t="s">
        <v>164</v>
      </c>
      <c r="L321" s="116"/>
      <c r="M321" s="220" t="s">
        <v>3</v>
      </c>
      <c r="N321" s="221" t="s">
        <v>45</v>
      </c>
      <c r="O321" s="200"/>
      <c r="P321" s="201">
        <f>O321*H321</f>
        <v>0</v>
      </c>
      <c r="Q321" s="201">
        <v>0.031953</v>
      </c>
      <c r="R321" s="201">
        <f>Q321*H321</f>
        <v>0.255624</v>
      </c>
      <c r="S321" s="201">
        <v>0</v>
      </c>
      <c r="T321" s="202">
        <f>S321*H321</f>
        <v>0</v>
      </c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R321" s="203" t="s">
        <v>165</v>
      </c>
      <c r="AT321" s="203" t="s">
        <v>160</v>
      </c>
      <c r="AU321" s="203" t="s">
        <v>84</v>
      </c>
      <c r="AY321" s="106" t="s">
        <v>158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06" t="s">
        <v>82</v>
      </c>
      <c r="BK321" s="204">
        <f>ROUND(I321*H321,1)</f>
        <v>0</v>
      </c>
      <c r="BL321" s="106" t="s">
        <v>165</v>
      </c>
      <c r="BM321" s="203" t="s">
        <v>459</v>
      </c>
    </row>
    <row r="322" spans="1:47" s="118" customFormat="1" ht="19.5">
      <c r="A322" s="115"/>
      <c r="B322" s="116"/>
      <c r="C322" s="115"/>
      <c r="D322" s="205" t="s">
        <v>167</v>
      </c>
      <c r="E322" s="115"/>
      <c r="F322" s="206" t="s">
        <v>460</v>
      </c>
      <c r="G322" s="115"/>
      <c r="H322" s="115"/>
      <c r="I322" s="7"/>
      <c r="J322" s="115"/>
      <c r="K322" s="115"/>
      <c r="L322" s="116"/>
      <c r="M322" s="207"/>
      <c r="N322" s="208"/>
      <c r="O322" s="200"/>
      <c r="P322" s="200"/>
      <c r="Q322" s="200"/>
      <c r="R322" s="200"/>
      <c r="S322" s="200"/>
      <c r="T322" s="209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T322" s="106" t="s">
        <v>167</v>
      </c>
      <c r="AU322" s="106" t="s">
        <v>84</v>
      </c>
    </row>
    <row r="323" spans="1:47" s="118" customFormat="1" ht="12">
      <c r="A323" s="115"/>
      <c r="B323" s="116"/>
      <c r="C323" s="115"/>
      <c r="D323" s="311" t="s">
        <v>169</v>
      </c>
      <c r="E323" s="115"/>
      <c r="F323" s="312" t="s">
        <v>461</v>
      </c>
      <c r="G323" s="115"/>
      <c r="H323" s="115"/>
      <c r="I323" s="7"/>
      <c r="J323" s="115"/>
      <c r="K323" s="115"/>
      <c r="L323" s="116"/>
      <c r="M323" s="207"/>
      <c r="N323" s="208"/>
      <c r="O323" s="200"/>
      <c r="P323" s="200"/>
      <c r="Q323" s="200"/>
      <c r="R323" s="200"/>
      <c r="S323" s="200"/>
      <c r="T323" s="209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T323" s="106" t="s">
        <v>169</v>
      </c>
      <c r="AU323" s="106" t="s">
        <v>84</v>
      </c>
    </row>
    <row r="324" spans="2:51" s="313" customFormat="1" ht="12">
      <c r="B324" s="314"/>
      <c r="D324" s="205" t="s">
        <v>171</v>
      </c>
      <c r="E324" s="315" t="s">
        <v>3</v>
      </c>
      <c r="F324" s="316" t="s">
        <v>462</v>
      </c>
      <c r="H324" s="317">
        <v>2</v>
      </c>
      <c r="I324" s="8"/>
      <c r="L324" s="314"/>
      <c r="M324" s="318"/>
      <c r="N324" s="319"/>
      <c r="O324" s="319"/>
      <c r="P324" s="319"/>
      <c r="Q324" s="319"/>
      <c r="R324" s="319"/>
      <c r="S324" s="319"/>
      <c r="T324" s="320"/>
      <c r="AT324" s="315" t="s">
        <v>171</v>
      </c>
      <c r="AU324" s="315" t="s">
        <v>84</v>
      </c>
      <c r="AV324" s="313" t="s">
        <v>84</v>
      </c>
      <c r="AW324" s="313" t="s">
        <v>36</v>
      </c>
      <c r="AX324" s="313" t="s">
        <v>74</v>
      </c>
      <c r="AY324" s="315" t="s">
        <v>158</v>
      </c>
    </row>
    <row r="325" spans="2:51" s="313" customFormat="1" ht="12">
      <c r="B325" s="314"/>
      <c r="D325" s="205" t="s">
        <v>171</v>
      </c>
      <c r="E325" s="315" t="s">
        <v>3</v>
      </c>
      <c r="F325" s="316" t="s">
        <v>463</v>
      </c>
      <c r="H325" s="317">
        <v>2</v>
      </c>
      <c r="I325" s="8"/>
      <c r="L325" s="314"/>
      <c r="M325" s="318"/>
      <c r="N325" s="319"/>
      <c r="O325" s="319"/>
      <c r="P325" s="319"/>
      <c r="Q325" s="319"/>
      <c r="R325" s="319"/>
      <c r="S325" s="319"/>
      <c r="T325" s="320"/>
      <c r="AT325" s="315" t="s">
        <v>171</v>
      </c>
      <c r="AU325" s="315" t="s">
        <v>84</v>
      </c>
      <c r="AV325" s="313" t="s">
        <v>84</v>
      </c>
      <c r="AW325" s="313" t="s">
        <v>36</v>
      </c>
      <c r="AX325" s="313" t="s">
        <v>74</v>
      </c>
      <c r="AY325" s="315" t="s">
        <v>158</v>
      </c>
    </row>
    <row r="326" spans="2:51" s="313" customFormat="1" ht="12">
      <c r="B326" s="314"/>
      <c r="D326" s="205" t="s">
        <v>171</v>
      </c>
      <c r="E326" s="315" t="s">
        <v>3</v>
      </c>
      <c r="F326" s="316" t="s">
        <v>464</v>
      </c>
      <c r="H326" s="317">
        <v>2</v>
      </c>
      <c r="I326" s="8"/>
      <c r="L326" s="314"/>
      <c r="M326" s="318"/>
      <c r="N326" s="319"/>
      <c r="O326" s="319"/>
      <c r="P326" s="319"/>
      <c r="Q326" s="319"/>
      <c r="R326" s="319"/>
      <c r="S326" s="319"/>
      <c r="T326" s="320"/>
      <c r="AT326" s="315" t="s">
        <v>171</v>
      </c>
      <c r="AU326" s="315" t="s">
        <v>84</v>
      </c>
      <c r="AV326" s="313" t="s">
        <v>84</v>
      </c>
      <c r="AW326" s="313" t="s">
        <v>36</v>
      </c>
      <c r="AX326" s="313" t="s">
        <v>74</v>
      </c>
      <c r="AY326" s="315" t="s">
        <v>158</v>
      </c>
    </row>
    <row r="327" spans="2:51" s="313" customFormat="1" ht="12">
      <c r="B327" s="314"/>
      <c r="D327" s="205" t="s">
        <v>171</v>
      </c>
      <c r="E327" s="315" t="s">
        <v>3</v>
      </c>
      <c r="F327" s="316" t="s">
        <v>465</v>
      </c>
      <c r="H327" s="317">
        <v>1</v>
      </c>
      <c r="I327" s="8"/>
      <c r="L327" s="314"/>
      <c r="M327" s="318"/>
      <c r="N327" s="319"/>
      <c r="O327" s="319"/>
      <c r="P327" s="319"/>
      <c r="Q327" s="319"/>
      <c r="R327" s="319"/>
      <c r="S327" s="319"/>
      <c r="T327" s="320"/>
      <c r="AT327" s="315" t="s">
        <v>171</v>
      </c>
      <c r="AU327" s="315" t="s">
        <v>84</v>
      </c>
      <c r="AV327" s="313" t="s">
        <v>84</v>
      </c>
      <c r="AW327" s="313" t="s">
        <v>36</v>
      </c>
      <c r="AX327" s="313" t="s">
        <v>74</v>
      </c>
      <c r="AY327" s="315" t="s">
        <v>158</v>
      </c>
    </row>
    <row r="328" spans="2:51" s="313" customFormat="1" ht="12">
      <c r="B328" s="314"/>
      <c r="D328" s="205" t="s">
        <v>171</v>
      </c>
      <c r="E328" s="315" t="s">
        <v>3</v>
      </c>
      <c r="F328" s="316" t="s">
        <v>466</v>
      </c>
      <c r="H328" s="317">
        <v>1</v>
      </c>
      <c r="I328" s="8"/>
      <c r="L328" s="314"/>
      <c r="M328" s="318"/>
      <c r="N328" s="319"/>
      <c r="O328" s="319"/>
      <c r="P328" s="319"/>
      <c r="Q328" s="319"/>
      <c r="R328" s="319"/>
      <c r="S328" s="319"/>
      <c r="T328" s="320"/>
      <c r="AT328" s="315" t="s">
        <v>171</v>
      </c>
      <c r="AU328" s="315" t="s">
        <v>84</v>
      </c>
      <c r="AV328" s="313" t="s">
        <v>84</v>
      </c>
      <c r="AW328" s="313" t="s">
        <v>36</v>
      </c>
      <c r="AX328" s="313" t="s">
        <v>74</v>
      </c>
      <c r="AY328" s="315" t="s">
        <v>158</v>
      </c>
    </row>
    <row r="329" spans="2:51" s="330" customFormat="1" ht="12">
      <c r="B329" s="331"/>
      <c r="D329" s="205" t="s">
        <v>171</v>
      </c>
      <c r="E329" s="332" t="s">
        <v>3</v>
      </c>
      <c r="F329" s="333" t="s">
        <v>377</v>
      </c>
      <c r="H329" s="334">
        <v>8</v>
      </c>
      <c r="I329" s="10"/>
      <c r="L329" s="331"/>
      <c r="M329" s="335"/>
      <c r="N329" s="336"/>
      <c r="O329" s="336"/>
      <c r="P329" s="336"/>
      <c r="Q329" s="336"/>
      <c r="R329" s="336"/>
      <c r="S329" s="336"/>
      <c r="T329" s="337"/>
      <c r="AT329" s="332" t="s">
        <v>171</v>
      </c>
      <c r="AU329" s="332" t="s">
        <v>84</v>
      </c>
      <c r="AV329" s="330" t="s">
        <v>104</v>
      </c>
      <c r="AW329" s="330" t="s">
        <v>36</v>
      </c>
      <c r="AX329" s="330" t="s">
        <v>74</v>
      </c>
      <c r="AY329" s="332" t="s">
        <v>158</v>
      </c>
    </row>
    <row r="330" spans="2:51" s="321" customFormat="1" ht="12">
      <c r="B330" s="322"/>
      <c r="D330" s="205" t="s">
        <v>171</v>
      </c>
      <c r="E330" s="323" t="s">
        <v>3</v>
      </c>
      <c r="F330" s="324" t="s">
        <v>467</v>
      </c>
      <c r="H330" s="325">
        <v>8</v>
      </c>
      <c r="I330" s="9"/>
      <c r="L330" s="322"/>
      <c r="M330" s="326"/>
      <c r="N330" s="327"/>
      <c r="O330" s="327"/>
      <c r="P330" s="327"/>
      <c r="Q330" s="327"/>
      <c r="R330" s="327"/>
      <c r="S330" s="327"/>
      <c r="T330" s="328"/>
      <c r="AT330" s="323" t="s">
        <v>171</v>
      </c>
      <c r="AU330" s="323" t="s">
        <v>84</v>
      </c>
      <c r="AV330" s="321" t="s">
        <v>165</v>
      </c>
      <c r="AW330" s="321" t="s">
        <v>36</v>
      </c>
      <c r="AX330" s="321" t="s">
        <v>82</v>
      </c>
      <c r="AY330" s="323" t="s">
        <v>158</v>
      </c>
    </row>
    <row r="331" spans="1:65" s="118" customFormat="1" ht="21.75" customHeight="1">
      <c r="A331" s="115"/>
      <c r="B331" s="116"/>
      <c r="C331" s="214" t="s">
        <v>468</v>
      </c>
      <c r="D331" s="214" t="s">
        <v>160</v>
      </c>
      <c r="E331" s="215" t="s">
        <v>469</v>
      </c>
      <c r="F331" s="216" t="s">
        <v>470</v>
      </c>
      <c r="G331" s="217" t="s">
        <v>437</v>
      </c>
      <c r="H331" s="218">
        <v>8</v>
      </c>
      <c r="I331" s="6"/>
      <c r="J331" s="219">
        <f>ROUND(I331*H331,1)</f>
        <v>0</v>
      </c>
      <c r="K331" s="216" t="s">
        <v>164</v>
      </c>
      <c r="L331" s="116"/>
      <c r="M331" s="220" t="s">
        <v>3</v>
      </c>
      <c r="N331" s="221" t="s">
        <v>45</v>
      </c>
      <c r="O331" s="200"/>
      <c r="P331" s="201">
        <f>O331*H331</f>
        <v>0</v>
      </c>
      <c r="Q331" s="201">
        <v>0.036548</v>
      </c>
      <c r="R331" s="201">
        <f>Q331*H331</f>
        <v>0.292384</v>
      </c>
      <c r="S331" s="201">
        <v>0</v>
      </c>
      <c r="T331" s="202">
        <f>S331*H331</f>
        <v>0</v>
      </c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R331" s="203" t="s">
        <v>165</v>
      </c>
      <c r="AT331" s="203" t="s">
        <v>160</v>
      </c>
      <c r="AU331" s="203" t="s">
        <v>84</v>
      </c>
      <c r="AY331" s="106" t="s">
        <v>158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06" t="s">
        <v>82</v>
      </c>
      <c r="BK331" s="204">
        <f>ROUND(I331*H331,1)</f>
        <v>0</v>
      </c>
      <c r="BL331" s="106" t="s">
        <v>165</v>
      </c>
      <c r="BM331" s="203" t="s">
        <v>471</v>
      </c>
    </row>
    <row r="332" spans="1:47" s="118" customFormat="1" ht="19.5">
      <c r="A332" s="115"/>
      <c r="B332" s="116"/>
      <c r="C332" s="115"/>
      <c r="D332" s="205" t="s">
        <v>167</v>
      </c>
      <c r="E332" s="115"/>
      <c r="F332" s="206" t="s">
        <v>472</v>
      </c>
      <c r="G332" s="115"/>
      <c r="H332" s="115"/>
      <c r="I332" s="7"/>
      <c r="J332" s="115"/>
      <c r="K332" s="115"/>
      <c r="L332" s="116"/>
      <c r="M332" s="207"/>
      <c r="N332" s="208"/>
      <c r="O332" s="200"/>
      <c r="P332" s="200"/>
      <c r="Q332" s="200"/>
      <c r="R332" s="200"/>
      <c r="S332" s="200"/>
      <c r="T332" s="209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T332" s="106" t="s">
        <v>167</v>
      </c>
      <c r="AU332" s="106" t="s">
        <v>84</v>
      </c>
    </row>
    <row r="333" spans="1:47" s="118" customFormat="1" ht="12">
      <c r="A333" s="115"/>
      <c r="B333" s="116"/>
      <c r="C333" s="115"/>
      <c r="D333" s="311" t="s">
        <v>169</v>
      </c>
      <c r="E333" s="115"/>
      <c r="F333" s="312" t="s">
        <v>473</v>
      </c>
      <c r="G333" s="115"/>
      <c r="H333" s="115"/>
      <c r="I333" s="7"/>
      <c r="J333" s="115"/>
      <c r="K333" s="115"/>
      <c r="L333" s="116"/>
      <c r="M333" s="207"/>
      <c r="N333" s="208"/>
      <c r="O333" s="200"/>
      <c r="P333" s="200"/>
      <c r="Q333" s="200"/>
      <c r="R333" s="200"/>
      <c r="S333" s="200"/>
      <c r="T333" s="209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T333" s="106" t="s">
        <v>169</v>
      </c>
      <c r="AU333" s="106" t="s">
        <v>84</v>
      </c>
    </row>
    <row r="334" spans="2:51" s="313" customFormat="1" ht="12">
      <c r="B334" s="314"/>
      <c r="D334" s="205" t="s">
        <v>171</v>
      </c>
      <c r="E334" s="315" t="s">
        <v>3</v>
      </c>
      <c r="F334" s="316" t="s">
        <v>474</v>
      </c>
      <c r="H334" s="317">
        <v>8</v>
      </c>
      <c r="I334" s="8"/>
      <c r="L334" s="314"/>
      <c r="M334" s="318"/>
      <c r="N334" s="319"/>
      <c r="O334" s="319"/>
      <c r="P334" s="319"/>
      <c r="Q334" s="319"/>
      <c r="R334" s="319"/>
      <c r="S334" s="319"/>
      <c r="T334" s="320"/>
      <c r="AT334" s="315" t="s">
        <v>171</v>
      </c>
      <c r="AU334" s="315" t="s">
        <v>84</v>
      </c>
      <c r="AV334" s="313" t="s">
        <v>84</v>
      </c>
      <c r="AW334" s="313" t="s">
        <v>36</v>
      </c>
      <c r="AX334" s="313" t="s">
        <v>82</v>
      </c>
      <c r="AY334" s="315" t="s">
        <v>158</v>
      </c>
    </row>
    <row r="335" spans="1:65" s="118" customFormat="1" ht="21.75" customHeight="1">
      <c r="A335" s="115"/>
      <c r="B335" s="116"/>
      <c r="C335" s="214" t="s">
        <v>475</v>
      </c>
      <c r="D335" s="214" t="s">
        <v>160</v>
      </c>
      <c r="E335" s="215" t="s">
        <v>476</v>
      </c>
      <c r="F335" s="216" t="s">
        <v>477</v>
      </c>
      <c r="G335" s="217" t="s">
        <v>437</v>
      </c>
      <c r="H335" s="218">
        <v>8</v>
      </c>
      <c r="I335" s="6"/>
      <c r="J335" s="219">
        <f>ROUND(I335*H335,1)</f>
        <v>0</v>
      </c>
      <c r="K335" s="216" t="s">
        <v>164</v>
      </c>
      <c r="L335" s="116"/>
      <c r="M335" s="220" t="s">
        <v>3</v>
      </c>
      <c r="N335" s="221" t="s">
        <v>45</v>
      </c>
      <c r="O335" s="200"/>
      <c r="P335" s="201">
        <f>O335*H335</f>
        <v>0</v>
      </c>
      <c r="Q335" s="201">
        <v>0.054548</v>
      </c>
      <c r="R335" s="201">
        <f>Q335*H335</f>
        <v>0.436384</v>
      </c>
      <c r="S335" s="201">
        <v>0</v>
      </c>
      <c r="T335" s="202">
        <f>S335*H335</f>
        <v>0</v>
      </c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R335" s="203" t="s">
        <v>165</v>
      </c>
      <c r="AT335" s="203" t="s">
        <v>160</v>
      </c>
      <c r="AU335" s="203" t="s">
        <v>84</v>
      </c>
      <c r="AY335" s="106" t="s">
        <v>158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06" t="s">
        <v>82</v>
      </c>
      <c r="BK335" s="204">
        <f>ROUND(I335*H335,1)</f>
        <v>0</v>
      </c>
      <c r="BL335" s="106" t="s">
        <v>165</v>
      </c>
      <c r="BM335" s="203" t="s">
        <v>478</v>
      </c>
    </row>
    <row r="336" spans="1:47" s="118" customFormat="1" ht="19.5">
      <c r="A336" s="115"/>
      <c r="B336" s="116"/>
      <c r="C336" s="115"/>
      <c r="D336" s="205" t="s">
        <v>167</v>
      </c>
      <c r="E336" s="115"/>
      <c r="F336" s="206" t="s">
        <v>479</v>
      </c>
      <c r="G336" s="115"/>
      <c r="H336" s="115"/>
      <c r="I336" s="7"/>
      <c r="J336" s="115"/>
      <c r="K336" s="115"/>
      <c r="L336" s="116"/>
      <c r="M336" s="207"/>
      <c r="N336" s="208"/>
      <c r="O336" s="200"/>
      <c r="P336" s="200"/>
      <c r="Q336" s="200"/>
      <c r="R336" s="200"/>
      <c r="S336" s="200"/>
      <c r="T336" s="209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T336" s="106" t="s">
        <v>167</v>
      </c>
      <c r="AU336" s="106" t="s">
        <v>84</v>
      </c>
    </row>
    <row r="337" spans="1:47" s="118" customFormat="1" ht="12">
      <c r="A337" s="115"/>
      <c r="B337" s="116"/>
      <c r="C337" s="115"/>
      <c r="D337" s="311" t="s">
        <v>169</v>
      </c>
      <c r="E337" s="115"/>
      <c r="F337" s="312" t="s">
        <v>480</v>
      </c>
      <c r="G337" s="115"/>
      <c r="H337" s="115"/>
      <c r="I337" s="7"/>
      <c r="J337" s="115"/>
      <c r="K337" s="115"/>
      <c r="L337" s="116"/>
      <c r="M337" s="207"/>
      <c r="N337" s="208"/>
      <c r="O337" s="200"/>
      <c r="P337" s="200"/>
      <c r="Q337" s="200"/>
      <c r="R337" s="200"/>
      <c r="S337" s="200"/>
      <c r="T337" s="209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T337" s="106" t="s">
        <v>169</v>
      </c>
      <c r="AU337" s="106" t="s">
        <v>84</v>
      </c>
    </row>
    <row r="338" spans="2:51" s="313" customFormat="1" ht="12">
      <c r="B338" s="314"/>
      <c r="D338" s="205" t="s">
        <v>171</v>
      </c>
      <c r="E338" s="315" t="s">
        <v>3</v>
      </c>
      <c r="F338" s="316" t="s">
        <v>481</v>
      </c>
      <c r="H338" s="317">
        <v>8</v>
      </c>
      <c r="I338" s="8"/>
      <c r="L338" s="314"/>
      <c r="M338" s="318"/>
      <c r="N338" s="319"/>
      <c r="O338" s="319"/>
      <c r="P338" s="319"/>
      <c r="Q338" s="319"/>
      <c r="R338" s="319"/>
      <c r="S338" s="319"/>
      <c r="T338" s="320"/>
      <c r="AT338" s="315" t="s">
        <v>171</v>
      </c>
      <c r="AU338" s="315" t="s">
        <v>84</v>
      </c>
      <c r="AV338" s="313" t="s">
        <v>84</v>
      </c>
      <c r="AW338" s="313" t="s">
        <v>36</v>
      </c>
      <c r="AX338" s="313" t="s">
        <v>82</v>
      </c>
      <c r="AY338" s="315" t="s">
        <v>158</v>
      </c>
    </row>
    <row r="339" spans="1:65" s="118" customFormat="1" ht="21.75" customHeight="1">
      <c r="A339" s="115"/>
      <c r="B339" s="116"/>
      <c r="C339" s="214" t="s">
        <v>482</v>
      </c>
      <c r="D339" s="214" t="s">
        <v>160</v>
      </c>
      <c r="E339" s="215" t="s">
        <v>483</v>
      </c>
      <c r="F339" s="216" t="s">
        <v>484</v>
      </c>
      <c r="G339" s="217" t="s">
        <v>437</v>
      </c>
      <c r="H339" s="218">
        <v>5</v>
      </c>
      <c r="I339" s="6"/>
      <c r="J339" s="219">
        <f>ROUND(I339*H339,1)</f>
        <v>0</v>
      </c>
      <c r="K339" s="216" t="s">
        <v>164</v>
      </c>
      <c r="L339" s="116"/>
      <c r="M339" s="220" t="s">
        <v>3</v>
      </c>
      <c r="N339" s="221" t="s">
        <v>45</v>
      </c>
      <c r="O339" s="200"/>
      <c r="P339" s="201">
        <f>O339*H339</f>
        <v>0</v>
      </c>
      <c r="Q339" s="201">
        <v>0.072848</v>
      </c>
      <c r="R339" s="201">
        <f>Q339*H339</f>
        <v>0.36424</v>
      </c>
      <c r="S339" s="201">
        <v>0</v>
      </c>
      <c r="T339" s="202">
        <f>S339*H339</f>
        <v>0</v>
      </c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R339" s="203" t="s">
        <v>165</v>
      </c>
      <c r="AT339" s="203" t="s">
        <v>160</v>
      </c>
      <c r="AU339" s="203" t="s">
        <v>84</v>
      </c>
      <c r="AY339" s="106" t="s">
        <v>158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06" t="s">
        <v>82</v>
      </c>
      <c r="BK339" s="204">
        <f>ROUND(I339*H339,1)</f>
        <v>0</v>
      </c>
      <c r="BL339" s="106" t="s">
        <v>165</v>
      </c>
      <c r="BM339" s="203" t="s">
        <v>485</v>
      </c>
    </row>
    <row r="340" spans="1:47" s="118" customFormat="1" ht="19.5">
      <c r="A340" s="115"/>
      <c r="B340" s="116"/>
      <c r="C340" s="115"/>
      <c r="D340" s="205" t="s">
        <v>167</v>
      </c>
      <c r="E340" s="115"/>
      <c r="F340" s="206" t="s">
        <v>486</v>
      </c>
      <c r="G340" s="115"/>
      <c r="H340" s="115"/>
      <c r="I340" s="7"/>
      <c r="J340" s="115"/>
      <c r="K340" s="115"/>
      <c r="L340" s="116"/>
      <c r="M340" s="207"/>
      <c r="N340" s="208"/>
      <c r="O340" s="200"/>
      <c r="P340" s="200"/>
      <c r="Q340" s="200"/>
      <c r="R340" s="200"/>
      <c r="S340" s="200"/>
      <c r="T340" s="209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T340" s="106" t="s">
        <v>167</v>
      </c>
      <c r="AU340" s="106" t="s">
        <v>84</v>
      </c>
    </row>
    <row r="341" spans="1:47" s="118" customFormat="1" ht="12">
      <c r="A341" s="115"/>
      <c r="B341" s="116"/>
      <c r="C341" s="115"/>
      <c r="D341" s="311" t="s">
        <v>169</v>
      </c>
      <c r="E341" s="115"/>
      <c r="F341" s="312" t="s">
        <v>487</v>
      </c>
      <c r="G341" s="115"/>
      <c r="H341" s="115"/>
      <c r="I341" s="7"/>
      <c r="J341" s="115"/>
      <c r="K341" s="115"/>
      <c r="L341" s="116"/>
      <c r="M341" s="207"/>
      <c r="N341" s="208"/>
      <c r="O341" s="200"/>
      <c r="P341" s="200"/>
      <c r="Q341" s="200"/>
      <c r="R341" s="200"/>
      <c r="S341" s="200"/>
      <c r="T341" s="209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T341" s="106" t="s">
        <v>169</v>
      </c>
      <c r="AU341" s="106" t="s">
        <v>84</v>
      </c>
    </row>
    <row r="342" spans="2:51" s="313" customFormat="1" ht="12">
      <c r="B342" s="314"/>
      <c r="D342" s="205" t="s">
        <v>171</v>
      </c>
      <c r="E342" s="315" t="s">
        <v>3</v>
      </c>
      <c r="F342" s="316" t="s">
        <v>488</v>
      </c>
      <c r="H342" s="317">
        <v>5</v>
      </c>
      <c r="I342" s="8"/>
      <c r="L342" s="314"/>
      <c r="M342" s="318"/>
      <c r="N342" s="319"/>
      <c r="O342" s="319"/>
      <c r="P342" s="319"/>
      <c r="Q342" s="319"/>
      <c r="R342" s="319"/>
      <c r="S342" s="319"/>
      <c r="T342" s="320"/>
      <c r="AT342" s="315" t="s">
        <v>171</v>
      </c>
      <c r="AU342" s="315" t="s">
        <v>84</v>
      </c>
      <c r="AV342" s="313" t="s">
        <v>84</v>
      </c>
      <c r="AW342" s="313" t="s">
        <v>36</v>
      </c>
      <c r="AX342" s="313" t="s">
        <v>82</v>
      </c>
      <c r="AY342" s="315" t="s">
        <v>158</v>
      </c>
    </row>
    <row r="343" spans="1:65" s="118" customFormat="1" ht="24.2" customHeight="1">
      <c r="A343" s="115"/>
      <c r="B343" s="116"/>
      <c r="C343" s="214" t="s">
        <v>489</v>
      </c>
      <c r="D343" s="214" t="s">
        <v>160</v>
      </c>
      <c r="E343" s="215" t="s">
        <v>490</v>
      </c>
      <c r="F343" s="216" t="s">
        <v>491</v>
      </c>
      <c r="G343" s="217" t="s">
        <v>492</v>
      </c>
      <c r="H343" s="218">
        <v>2</v>
      </c>
      <c r="I343" s="6"/>
      <c r="J343" s="219">
        <f>ROUND(I343*H343,1)</f>
        <v>0</v>
      </c>
      <c r="K343" s="216" t="s">
        <v>164</v>
      </c>
      <c r="L343" s="116"/>
      <c r="M343" s="220" t="s">
        <v>3</v>
      </c>
      <c r="N343" s="221" t="s">
        <v>45</v>
      </c>
      <c r="O343" s="200"/>
      <c r="P343" s="201">
        <f>O343*H343</f>
        <v>0</v>
      </c>
      <c r="Q343" s="201">
        <v>0.000375</v>
      </c>
      <c r="R343" s="201">
        <f>Q343*H343</f>
        <v>0.00075</v>
      </c>
      <c r="S343" s="201">
        <v>0</v>
      </c>
      <c r="T343" s="202">
        <f>S343*H343</f>
        <v>0</v>
      </c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R343" s="203" t="s">
        <v>165</v>
      </c>
      <c r="AT343" s="203" t="s">
        <v>160</v>
      </c>
      <c r="AU343" s="203" t="s">
        <v>84</v>
      </c>
      <c r="AY343" s="106" t="s">
        <v>158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06" t="s">
        <v>82</v>
      </c>
      <c r="BK343" s="204">
        <f>ROUND(I343*H343,1)</f>
        <v>0</v>
      </c>
      <c r="BL343" s="106" t="s">
        <v>165</v>
      </c>
      <c r="BM343" s="203" t="s">
        <v>493</v>
      </c>
    </row>
    <row r="344" spans="1:47" s="118" customFormat="1" ht="19.5">
      <c r="A344" s="115"/>
      <c r="B344" s="116"/>
      <c r="C344" s="115"/>
      <c r="D344" s="205" t="s">
        <v>167</v>
      </c>
      <c r="E344" s="115"/>
      <c r="F344" s="206" t="s">
        <v>494</v>
      </c>
      <c r="G344" s="115"/>
      <c r="H344" s="115"/>
      <c r="I344" s="7"/>
      <c r="J344" s="115"/>
      <c r="K344" s="115"/>
      <c r="L344" s="116"/>
      <c r="M344" s="207"/>
      <c r="N344" s="208"/>
      <c r="O344" s="200"/>
      <c r="P344" s="200"/>
      <c r="Q344" s="200"/>
      <c r="R344" s="200"/>
      <c r="S344" s="200"/>
      <c r="T344" s="209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T344" s="106" t="s">
        <v>167</v>
      </c>
      <c r="AU344" s="106" t="s">
        <v>84</v>
      </c>
    </row>
    <row r="345" spans="1:47" s="118" customFormat="1" ht="12">
      <c r="A345" s="115"/>
      <c r="B345" s="116"/>
      <c r="C345" s="115"/>
      <c r="D345" s="311" t="s">
        <v>169</v>
      </c>
      <c r="E345" s="115"/>
      <c r="F345" s="312" t="s">
        <v>495</v>
      </c>
      <c r="G345" s="115"/>
      <c r="H345" s="115"/>
      <c r="I345" s="7"/>
      <c r="J345" s="115"/>
      <c r="K345" s="115"/>
      <c r="L345" s="116"/>
      <c r="M345" s="207"/>
      <c r="N345" s="208"/>
      <c r="O345" s="200"/>
      <c r="P345" s="200"/>
      <c r="Q345" s="200"/>
      <c r="R345" s="200"/>
      <c r="S345" s="200"/>
      <c r="T345" s="209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T345" s="106" t="s">
        <v>169</v>
      </c>
      <c r="AU345" s="106" t="s">
        <v>84</v>
      </c>
    </row>
    <row r="346" spans="2:51" s="313" customFormat="1" ht="12">
      <c r="B346" s="314"/>
      <c r="D346" s="205" t="s">
        <v>171</v>
      </c>
      <c r="E346" s="315" t="s">
        <v>3</v>
      </c>
      <c r="F346" s="316" t="s">
        <v>496</v>
      </c>
      <c r="H346" s="317">
        <v>2</v>
      </c>
      <c r="I346" s="8"/>
      <c r="L346" s="314"/>
      <c r="M346" s="318"/>
      <c r="N346" s="319"/>
      <c r="O346" s="319"/>
      <c r="P346" s="319"/>
      <c r="Q346" s="319"/>
      <c r="R346" s="319"/>
      <c r="S346" s="319"/>
      <c r="T346" s="320"/>
      <c r="AT346" s="315" t="s">
        <v>171</v>
      </c>
      <c r="AU346" s="315" t="s">
        <v>84</v>
      </c>
      <c r="AV346" s="313" t="s">
        <v>84</v>
      </c>
      <c r="AW346" s="313" t="s">
        <v>36</v>
      </c>
      <c r="AX346" s="313" t="s">
        <v>82</v>
      </c>
      <c r="AY346" s="315" t="s">
        <v>158</v>
      </c>
    </row>
    <row r="347" spans="1:65" s="118" customFormat="1" ht="24.2" customHeight="1">
      <c r="A347" s="115"/>
      <c r="B347" s="116"/>
      <c r="C347" s="214" t="s">
        <v>497</v>
      </c>
      <c r="D347" s="214" t="s">
        <v>160</v>
      </c>
      <c r="E347" s="215" t="s">
        <v>498</v>
      </c>
      <c r="F347" s="216" t="s">
        <v>499</v>
      </c>
      <c r="G347" s="217" t="s">
        <v>102</v>
      </c>
      <c r="H347" s="218">
        <v>28.975</v>
      </c>
      <c r="I347" s="6"/>
      <c r="J347" s="219">
        <f>ROUND(I347*H347,1)</f>
        <v>0</v>
      </c>
      <c r="K347" s="216" t="s">
        <v>164</v>
      </c>
      <c r="L347" s="116"/>
      <c r="M347" s="220" t="s">
        <v>3</v>
      </c>
      <c r="N347" s="221" t="s">
        <v>45</v>
      </c>
      <c r="O347" s="200"/>
      <c r="P347" s="201">
        <f>O347*H347</f>
        <v>0</v>
      </c>
      <c r="Q347" s="201">
        <v>0.00315</v>
      </c>
      <c r="R347" s="201">
        <f>Q347*H347</f>
        <v>0.09127125</v>
      </c>
      <c r="S347" s="201">
        <v>0</v>
      </c>
      <c r="T347" s="202">
        <f>S347*H347</f>
        <v>0</v>
      </c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R347" s="203" t="s">
        <v>165</v>
      </c>
      <c r="AT347" s="203" t="s">
        <v>160</v>
      </c>
      <c r="AU347" s="203" t="s">
        <v>84</v>
      </c>
      <c r="AY347" s="106" t="s">
        <v>158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06" t="s">
        <v>82</v>
      </c>
      <c r="BK347" s="204">
        <f>ROUND(I347*H347,1)</f>
        <v>0</v>
      </c>
      <c r="BL347" s="106" t="s">
        <v>165</v>
      </c>
      <c r="BM347" s="203" t="s">
        <v>500</v>
      </c>
    </row>
    <row r="348" spans="1:47" s="118" customFormat="1" ht="19.5">
      <c r="A348" s="115"/>
      <c r="B348" s="116"/>
      <c r="C348" s="115"/>
      <c r="D348" s="205" t="s">
        <v>167</v>
      </c>
      <c r="E348" s="115"/>
      <c r="F348" s="206" t="s">
        <v>501</v>
      </c>
      <c r="G348" s="115"/>
      <c r="H348" s="115"/>
      <c r="I348" s="7"/>
      <c r="J348" s="115"/>
      <c r="K348" s="115"/>
      <c r="L348" s="116"/>
      <c r="M348" s="207"/>
      <c r="N348" s="208"/>
      <c r="O348" s="200"/>
      <c r="P348" s="200"/>
      <c r="Q348" s="200"/>
      <c r="R348" s="200"/>
      <c r="S348" s="200"/>
      <c r="T348" s="209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T348" s="106" t="s">
        <v>167</v>
      </c>
      <c r="AU348" s="106" t="s">
        <v>84</v>
      </c>
    </row>
    <row r="349" spans="1:47" s="118" customFormat="1" ht="12">
      <c r="A349" s="115"/>
      <c r="B349" s="116"/>
      <c r="C349" s="115"/>
      <c r="D349" s="311" t="s">
        <v>169</v>
      </c>
      <c r="E349" s="115"/>
      <c r="F349" s="312" t="s">
        <v>502</v>
      </c>
      <c r="G349" s="115"/>
      <c r="H349" s="115"/>
      <c r="I349" s="7"/>
      <c r="J349" s="115"/>
      <c r="K349" s="115"/>
      <c r="L349" s="116"/>
      <c r="M349" s="207"/>
      <c r="N349" s="208"/>
      <c r="O349" s="200"/>
      <c r="P349" s="200"/>
      <c r="Q349" s="200"/>
      <c r="R349" s="200"/>
      <c r="S349" s="200"/>
      <c r="T349" s="209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T349" s="106" t="s">
        <v>169</v>
      </c>
      <c r="AU349" s="106" t="s">
        <v>84</v>
      </c>
    </row>
    <row r="350" spans="2:51" s="313" customFormat="1" ht="22.5">
      <c r="B350" s="314"/>
      <c r="D350" s="205" t="s">
        <v>171</v>
      </c>
      <c r="E350" s="315" t="s">
        <v>3</v>
      </c>
      <c r="F350" s="316" t="s">
        <v>503</v>
      </c>
      <c r="H350" s="317">
        <v>8.31</v>
      </c>
      <c r="I350" s="8"/>
      <c r="L350" s="314"/>
      <c r="M350" s="318"/>
      <c r="N350" s="319"/>
      <c r="O350" s="319"/>
      <c r="P350" s="319"/>
      <c r="Q350" s="319"/>
      <c r="R350" s="319"/>
      <c r="S350" s="319"/>
      <c r="T350" s="320"/>
      <c r="AT350" s="315" t="s">
        <v>171</v>
      </c>
      <c r="AU350" s="315" t="s">
        <v>84</v>
      </c>
      <c r="AV350" s="313" t="s">
        <v>84</v>
      </c>
      <c r="AW350" s="313" t="s">
        <v>36</v>
      </c>
      <c r="AX350" s="313" t="s">
        <v>74</v>
      </c>
      <c r="AY350" s="315" t="s">
        <v>158</v>
      </c>
    </row>
    <row r="351" spans="2:51" s="313" customFormat="1" ht="22.5">
      <c r="B351" s="314"/>
      <c r="D351" s="205" t="s">
        <v>171</v>
      </c>
      <c r="E351" s="315" t="s">
        <v>3</v>
      </c>
      <c r="F351" s="316" t="s">
        <v>504</v>
      </c>
      <c r="H351" s="317">
        <v>2.452</v>
      </c>
      <c r="I351" s="8"/>
      <c r="L351" s="314"/>
      <c r="M351" s="318"/>
      <c r="N351" s="319"/>
      <c r="O351" s="319"/>
      <c r="P351" s="319"/>
      <c r="Q351" s="319"/>
      <c r="R351" s="319"/>
      <c r="S351" s="319"/>
      <c r="T351" s="320"/>
      <c r="AT351" s="315" t="s">
        <v>171</v>
      </c>
      <c r="AU351" s="315" t="s">
        <v>84</v>
      </c>
      <c r="AV351" s="313" t="s">
        <v>84</v>
      </c>
      <c r="AW351" s="313" t="s">
        <v>36</v>
      </c>
      <c r="AX351" s="313" t="s">
        <v>74</v>
      </c>
      <c r="AY351" s="315" t="s">
        <v>158</v>
      </c>
    </row>
    <row r="352" spans="2:51" s="313" customFormat="1" ht="22.5">
      <c r="B352" s="314"/>
      <c r="D352" s="205" t="s">
        <v>171</v>
      </c>
      <c r="E352" s="315" t="s">
        <v>3</v>
      </c>
      <c r="F352" s="316" t="s">
        <v>505</v>
      </c>
      <c r="H352" s="317">
        <v>5.174</v>
      </c>
      <c r="I352" s="8"/>
      <c r="L352" s="314"/>
      <c r="M352" s="318"/>
      <c r="N352" s="319"/>
      <c r="O352" s="319"/>
      <c r="P352" s="319"/>
      <c r="Q352" s="319"/>
      <c r="R352" s="319"/>
      <c r="S352" s="319"/>
      <c r="T352" s="320"/>
      <c r="AT352" s="315" t="s">
        <v>171</v>
      </c>
      <c r="AU352" s="315" t="s">
        <v>84</v>
      </c>
      <c r="AV352" s="313" t="s">
        <v>84</v>
      </c>
      <c r="AW352" s="313" t="s">
        <v>36</v>
      </c>
      <c r="AX352" s="313" t="s">
        <v>74</v>
      </c>
      <c r="AY352" s="315" t="s">
        <v>158</v>
      </c>
    </row>
    <row r="353" spans="2:51" s="313" customFormat="1" ht="22.5">
      <c r="B353" s="314"/>
      <c r="D353" s="205" t="s">
        <v>171</v>
      </c>
      <c r="E353" s="315" t="s">
        <v>3</v>
      </c>
      <c r="F353" s="316" t="s">
        <v>506</v>
      </c>
      <c r="H353" s="317">
        <v>5.478</v>
      </c>
      <c r="I353" s="8"/>
      <c r="L353" s="314"/>
      <c r="M353" s="318"/>
      <c r="N353" s="319"/>
      <c r="O353" s="319"/>
      <c r="P353" s="319"/>
      <c r="Q353" s="319"/>
      <c r="R353" s="319"/>
      <c r="S353" s="319"/>
      <c r="T353" s="320"/>
      <c r="AT353" s="315" t="s">
        <v>171</v>
      </c>
      <c r="AU353" s="315" t="s">
        <v>84</v>
      </c>
      <c r="AV353" s="313" t="s">
        <v>84</v>
      </c>
      <c r="AW353" s="313" t="s">
        <v>36</v>
      </c>
      <c r="AX353" s="313" t="s">
        <v>74</v>
      </c>
      <c r="AY353" s="315" t="s">
        <v>158</v>
      </c>
    </row>
    <row r="354" spans="2:51" s="313" customFormat="1" ht="22.5">
      <c r="B354" s="314"/>
      <c r="D354" s="205" t="s">
        <v>171</v>
      </c>
      <c r="E354" s="315" t="s">
        <v>3</v>
      </c>
      <c r="F354" s="316" t="s">
        <v>507</v>
      </c>
      <c r="H354" s="317">
        <v>2.561</v>
      </c>
      <c r="I354" s="8"/>
      <c r="L354" s="314"/>
      <c r="M354" s="318"/>
      <c r="N354" s="319"/>
      <c r="O354" s="319"/>
      <c r="P354" s="319"/>
      <c r="Q354" s="319"/>
      <c r="R354" s="319"/>
      <c r="S354" s="319"/>
      <c r="T354" s="320"/>
      <c r="AT354" s="315" t="s">
        <v>171</v>
      </c>
      <c r="AU354" s="315" t="s">
        <v>84</v>
      </c>
      <c r="AV354" s="313" t="s">
        <v>84</v>
      </c>
      <c r="AW354" s="313" t="s">
        <v>36</v>
      </c>
      <c r="AX354" s="313" t="s">
        <v>74</v>
      </c>
      <c r="AY354" s="315" t="s">
        <v>158</v>
      </c>
    </row>
    <row r="355" spans="2:51" s="330" customFormat="1" ht="12">
      <c r="B355" s="331"/>
      <c r="D355" s="205" t="s">
        <v>171</v>
      </c>
      <c r="E355" s="332" t="s">
        <v>3</v>
      </c>
      <c r="F355" s="333" t="s">
        <v>338</v>
      </c>
      <c r="H355" s="334">
        <v>23.975</v>
      </c>
      <c r="I355" s="10"/>
      <c r="L355" s="331"/>
      <c r="M355" s="335"/>
      <c r="N355" s="336"/>
      <c r="O355" s="336"/>
      <c r="P355" s="336"/>
      <c r="Q355" s="336"/>
      <c r="R355" s="336"/>
      <c r="S355" s="336"/>
      <c r="T355" s="337"/>
      <c r="AT355" s="332" t="s">
        <v>171</v>
      </c>
      <c r="AU355" s="332" t="s">
        <v>84</v>
      </c>
      <c r="AV355" s="330" t="s">
        <v>104</v>
      </c>
      <c r="AW355" s="330" t="s">
        <v>36</v>
      </c>
      <c r="AX355" s="330" t="s">
        <v>74</v>
      </c>
      <c r="AY355" s="332" t="s">
        <v>158</v>
      </c>
    </row>
    <row r="356" spans="2:51" s="313" customFormat="1" ht="12">
      <c r="B356" s="314"/>
      <c r="D356" s="205" t="s">
        <v>171</v>
      </c>
      <c r="E356" s="315" t="s">
        <v>3</v>
      </c>
      <c r="F356" s="316" t="s">
        <v>508</v>
      </c>
      <c r="H356" s="317">
        <v>5</v>
      </c>
      <c r="I356" s="8"/>
      <c r="L356" s="314"/>
      <c r="M356" s="318"/>
      <c r="N356" s="319"/>
      <c r="O356" s="319"/>
      <c r="P356" s="319"/>
      <c r="Q356" s="319"/>
      <c r="R356" s="319"/>
      <c r="S356" s="319"/>
      <c r="T356" s="320"/>
      <c r="AT356" s="315" t="s">
        <v>171</v>
      </c>
      <c r="AU356" s="315" t="s">
        <v>84</v>
      </c>
      <c r="AV356" s="313" t="s">
        <v>84</v>
      </c>
      <c r="AW356" s="313" t="s">
        <v>36</v>
      </c>
      <c r="AX356" s="313" t="s">
        <v>74</v>
      </c>
      <c r="AY356" s="315" t="s">
        <v>158</v>
      </c>
    </row>
    <row r="357" spans="2:51" s="330" customFormat="1" ht="12">
      <c r="B357" s="331"/>
      <c r="D357" s="205" t="s">
        <v>171</v>
      </c>
      <c r="E357" s="332" t="s">
        <v>3</v>
      </c>
      <c r="F357" s="333" t="s">
        <v>509</v>
      </c>
      <c r="H357" s="334">
        <v>5</v>
      </c>
      <c r="I357" s="10"/>
      <c r="L357" s="331"/>
      <c r="M357" s="335"/>
      <c r="N357" s="336"/>
      <c r="O357" s="336"/>
      <c r="P357" s="336"/>
      <c r="Q357" s="336"/>
      <c r="R357" s="336"/>
      <c r="S357" s="336"/>
      <c r="T357" s="337"/>
      <c r="AT357" s="332" t="s">
        <v>171</v>
      </c>
      <c r="AU357" s="332" t="s">
        <v>84</v>
      </c>
      <c r="AV357" s="330" t="s">
        <v>104</v>
      </c>
      <c r="AW357" s="330" t="s">
        <v>36</v>
      </c>
      <c r="AX357" s="330" t="s">
        <v>74</v>
      </c>
      <c r="AY357" s="332" t="s">
        <v>158</v>
      </c>
    </row>
    <row r="358" spans="2:51" s="321" customFormat="1" ht="12">
      <c r="B358" s="322"/>
      <c r="D358" s="205" t="s">
        <v>171</v>
      </c>
      <c r="E358" s="323" t="s">
        <v>3</v>
      </c>
      <c r="F358" s="324" t="s">
        <v>174</v>
      </c>
      <c r="H358" s="325">
        <v>28.975</v>
      </c>
      <c r="I358" s="9"/>
      <c r="L358" s="322"/>
      <c r="M358" s="326"/>
      <c r="N358" s="327"/>
      <c r="O358" s="327"/>
      <c r="P358" s="327"/>
      <c r="Q358" s="327"/>
      <c r="R358" s="327"/>
      <c r="S358" s="327"/>
      <c r="T358" s="328"/>
      <c r="AT358" s="323" t="s">
        <v>171</v>
      </c>
      <c r="AU358" s="323" t="s">
        <v>84</v>
      </c>
      <c r="AV358" s="321" t="s">
        <v>165</v>
      </c>
      <c r="AW358" s="321" t="s">
        <v>36</v>
      </c>
      <c r="AX358" s="321" t="s">
        <v>82</v>
      </c>
      <c r="AY358" s="323" t="s">
        <v>158</v>
      </c>
    </row>
    <row r="359" spans="1:65" s="118" customFormat="1" ht="21.75" customHeight="1">
      <c r="A359" s="115"/>
      <c r="B359" s="116"/>
      <c r="C359" s="214" t="s">
        <v>510</v>
      </c>
      <c r="D359" s="214" t="s">
        <v>160</v>
      </c>
      <c r="E359" s="215" t="s">
        <v>511</v>
      </c>
      <c r="F359" s="216" t="s">
        <v>512</v>
      </c>
      <c r="G359" s="217" t="s">
        <v>102</v>
      </c>
      <c r="H359" s="218">
        <v>2.43</v>
      </c>
      <c r="I359" s="6"/>
      <c r="J359" s="219">
        <f>ROUND(I359*H359,1)</f>
        <v>0</v>
      </c>
      <c r="K359" s="216" t="s">
        <v>164</v>
      </c>
      <c r="L359" s="116"/>
      <c r="M359" s="220" t="s">
        <v>3</v>
      </c>
      <c r="N359" s="221" t="s">
        <v>45</v>
      </c>
      <c r="O359" s="200"/>
      <c r="P359" s="201">
        <f>O359*H359</f>
        <v>0</v>
      </c>
      <c r="Q359" s="201">
        <v>0.02857</v>
      </c>
      <c r="R359" s="201">
        <f>Q359*H359</f>
        <v>0.0694251</v>
      </c>
      <c r="S359" s="201">
        <v>0</v>
      </c>
      <c r="T359" s="202">
        <f>S359*H359</f>
        <v>0</v>
      </c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R359" s="203" t="s">
        <v>165</v>
      </c>
      <c r="AT359" s="203" t="s">
        <v>160</v>
      </c>
      <c r="AU359" s="203" t="s">
        <v>84</v>
      </c>
      <c r="AY359" s="106" t="s">
        <v>158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06" t="s">
        <v>82</v>
      </c>
      <c r="BK359" s="204">
        <f>ROUND(I359*H359,1)</f>
        <v>0</v>
      </c>
      <c r="BL359" s="106" t="s">
        <v>165</v>
      </c>
      <c r="BM359" s="203" t="s">
        <v>513</v>
      </c>
    </row>
    <row r="360" spans="1:47" s="118" customFormat="1" ht="19.5">
      <c r="A360" s="115"/>
      <c r="B360" s="116"/>
      <c r="C360" s="115"/>
      <c r="D360" s="205" t="s">
        <v>167</v>
      </c>
      <c r="E360" s="115"/>
      <c r="F360" s="206" t="s">
        <v>514</v>
      </c>
      <c r="G360" s="115"/>
      <c r="H360" s="115"/>
      <c r="I360" s="7"/>
      <c r="J360" s="115"/>
      <c r="K360" s="115"/>
      <c r="L360" s="116"/>
      <c r="M360" s="207"/>
      <c r="N360" s="208"/>
      <c r="O360" s="200"/>
      <c r="P360" s="200"/>
      <c r="Q360" s="200"/>
      <c r="R360" s="200"/>
      <c r="S360" s="200"/>
      <c r="T360" s="209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T360" s="106" t="s">
        <v>167</v>
      </c>
      <c r="AU360" s="106" t="s">
        <v>84</v>
      </c>
    </row>
    <row r="361" spans="1:47" s="118" customFormat="1" ht="12">
      <c r="A361" s="115"/>
      <c r="B361" s="116"/>
      <c r="C361" s="115"/>
      <c r="D361" s="311" t="s">
        <v>169</v>
      </c>
      <c r="E361" s="115"/>
      <c r="F361" s="312" t="s">
        <v>515</v>
      </c>
      <c r="G361" s="115"/>
      <c r="H361" s="115"/>
      <c r="I361" s="7"/>
      <c r="J361" s="115"/>
      <c r="K361" s="115"/>
      <c r="L361" s="116"/>
      <c r="M361" s="207"/>
      <c r="N361" s="208"/>
      <c r="O361" s="200"/>
      <c r="P361" s="200"/>
      <c r="Q361" s="200"/>
      <c r="R361" s="200"/>
      <c r="S361" s="200"/>
      <c r="T361" s="209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T361" s="106" t="s">
        <v>169</v>
      </c>
      <c r="AU361" s="106" t="s">
        <v>84</v>
      </c>
    </row>
    <row r="362" spans="2:51" s="313" customFormat="1" ht="12">
      <c r="B362" s="314"/>
      <c r="D362" s="205" t="s">
        <v>171</v>
      </c>
      <c r="E362" s="315" t="s">
        <v>3</v>
      </c>
      <c r="F362" s="316" t="s">
        <v>516</v>
      </c>
      <c r="H362" s="317">
        <v>2.43</v>
      </c>
      <c r="I362" s="8"/>
      <c r="L362" s="314"/>
      <c r="M362" s="318"/>
      <c r="N362" s="319"/>
      <c r="O362" s="319"/>
      <c r="P362" s="319"/>
      <c r="Q362" s="319"/>
      <c r="R362" s="319"/>
      <c r="S362" s="319"/>
      <c r="T362" s="320"/>
      <c r="AT362" s="315" t="s">
        <v>171</v>
      </c>
      <c r="AU362" s="315" t="s">
        <v>84</v>
      </c>
      <c r="AV362" s="313" t="s">
        <v>84</v>
      </c>
      <c r="AW362" s="313" t="s">
        <v>36</v>
      </c>
      <c r="AX362" s="313" t="s">
        <v>82</v>
      </c>
      <c r="AY362" s="315" t="s">
        <v>158</v>
      </c>
    </row>
    <row r="363" spans="1:65" s="118" customFormat="1" ht="37.9" customHeight="1">
      <c r="A363" s="115"/>
      <c r="B363" s="116"/>
      <c r="C363" s="214" t="s">
        <v>517</v>
      </c>
      <c r="D363" s="214" t="s">
        <v>160</v>
      </c>
      <c r="E363" s="215" t="s">
        <v>518</v>
      </c>
      <c r="F363" s="216" t="s">
        <v>519</v>
      </c>
      <c r="G363" s="217" t="s">
        <v>437</v>
      </c>
      <c r="H363" s="218">
        <v>5</v>
      </c>
      <c r="I363" s="6"/>
      <c r="J363" s="219">
        <f>ROUND(I363*H363,1)</f>
        <v>0</v>
      </c>
      <c r="K363" s="216" t="s">
        <v>362</v>
      </c>
      <c r="L363" s="116"/>
      <c r="M363" s="220" t="s">
        <v>3</v>
      </c>
      <c r="N363" s="221" t="s">
        <v>45</v>
      </c>
      <c r="O363" s="200"/>
      <c r="P363" s="201">
        <f>O363*H363</f>
        <v>0</v>
      </c>
      <c r="Q363" s="201">
        <v>0.159839828</v>
      </c>
      <c r="R363" s="201">
        <f>Q363*H363</f>
        <v>0.7991991399999999</v>
      </c>
      <c r="S363" s="201">
        <v>0</v>
      </c>
      <c r="T363" s="202">
        <f>S363*H363</f>
        <v>0</v>
      </c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R363" s="203" t="s">
        <v>165</v>
      </c>
      <c r="AT363" s="203" t="s">
        <v>160</v>
      </c>
      <c r="AU363" s="203" t="s">
        <v>84</v>
      </c>
      <c r="AY363" s="106" t="s">
        <v>158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06" t="s">
        <v>82</v>
      </c>
      <c r="BK363" s="204">
        <f>ROUND(I363*H363,1)</f>
        <v>0</v>
      </c>
      <c r="BL363" s="106" t="s">
        <v>165</v>
      </c>
      <c r="BM363" s="203" t="s">
        <v>520</v>
      </c>
    </row>
    <row r="364" spans="1:47" s="118" customFormat="1" ht="19.5">
      <c r="A364" s="115"/>
      <c r="B364" s="116"/>
      <c r="C364" s="115"/>
      <c r="D364" s="205" t="s">
        <v>167</v>
      </c>
      <c r="E364" s="115"/>
      <c r="F364" s="206" t="s">
        <v>519</v>
      </c>
      <c r="G364" s="115"/>
      <c r="H364" s="115"/>
      <c r="I364" s="7"/>
      <c r="J364" s="115"/>
      <c r="K364" s="115"/>
      <c r="L364" s="116"/>
      <c r="M364" s="207"/>
      <c r="N364" s="208"/>
      <c r="O364" s="200"/>
      <c r="P364" s="200"/>
      <c r="Q364" s="200"/>
      <c r="R364" s="200"/>
      <c r="S364" s="200"/>
      <c r="T364" s="209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T364" s="106" t="s">
        <v>167</v>
      </c>
      <c r="AU364" s="106" t="s">
        <v>84</v>
      </c>
    </row>
    <row r="365" spans="2:51" s="313" customFormat="1" ht="12">
      <c r="B365" s="314"/>
      <c r="D365" s="205" t="s">
        <v>171</v>
      </c>
      <c r="E365" s="315" t="s">
        <v>3</v>
      </c>
      <c r="F365" s="316" t="s">
        <v>521</v>
      </c>
      <c r="H365" s="317">
        <v>5</v>
      </c>
      <c r="I365" s="8"/>
      <c r="L365" s="314"/>
      <c r="M365" s="318"/>
      <c r="N365" s="319"/>
      <c r="O365" s="319"/>
      <c r="P365" s="319"/>
      <c r="Q365" s="319"/>
      <c r="R365" s="319"/>
      <c r="S365" s="319"/>
      <c r="T365" s="320"/>
      <c r="AT365" s="315" t="s">
        <v>171</v>
      </c>
      <c r="AU365" s="315" t="s">
        <v>84</v>
      </c>
      <c r="AV365" s="313" t="s">
        <v>84</v>
      </c>
      <c r="AW365" s="313" t="s">
        <v>36</v>
      </c>
      <c r="AX365" s="313" t="s">
        <v>82</v>
      </c>
      <c r="AY365" s="315" t="s">
        <v>158</v>
      </c>
    </row>
    <row r="366" spans="1:65" s="118" customFormat="1" ht="24.2" customHeight="1">
      <c r="A366" s="115"/>
      <c r="B366" s="116"/>
      <c r="C366" s="214" t="s">
        <v>522</v>
      </c>
      <c r="D366" s="214" t="s">
        <v>160</v>
      </c>
      <c r="E366" s="215" t="s">
        <v>523</v>
      </c>
      <c r="F366" s="216" t="s">
        <v>524</v>
      </c>
      <c r="G366" s="217" t="s">
        <v>102</v>
      </c>
      <c r="H366" s="218">
        <v>206.731</v>
      </c>
      <c r="I366" s="6"/>
      <c r="J366" s="219">
        <f>ROUND(I366*H366,1)</f>
        <v>0</v>
      </c>
      <c r="K366" s="216" t="s">
        <v>164</v>
      </c>
      <c r="L366" s="116"/>
      <c r="M366" s="220" t="s">
        <v>3</v>
      </c>
      <c r="N366" s="221" t="s">
        <v>45</v>
      </c>
      <c r="O366" s="200"/>
      <c r="P366" s="201">
        <f>O366*H366</f>
        <v>0</v>
      </c>
      <c r="Q366" s="201">
        <v>0.14605</v>
      </c>
      <c r="R366" s="201">
        <f>Q366*H366</f>
        <v>30.19306255</v>
      </c>
      <c r="S366" s="201">
        <v>0</v>
      </c>
      <c r="T366" s="202">
        <f>S366*H366</f>
        <v>0</v>
      </c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R366" s="203" t="s">
        <v>165</v>
      </c>
      <c r="AT366" s="203" t="s">
        <v>160</v>
      </c>
      <c r="AU366" s="203" t="s">
        <v>84</v>
      </c>
      <c r="AY366" s="106" t="s">
        <v>158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106" t="s">
        <v>82</v>
      </c>
      <c r="BK366" s="204">
        <f>ROUND(I366*H366,1)</f>
        <v>0</v>
      </c>
      <c r="BL366" s="106" t="s">
        <v>165</v>
      </c>
      <c r="BM366" s="203" t="s">
        <v>525</v>
      </c>
    </row>
    <row r="367" spans="1:47" s="118" customFormat="1" ht="19.5">
      <c r="A367" s="115"/>
      <c r="B367" s="116"/>
      <c r="C367" s="115"/>
      <c r="D367" s="205" t="s">
        <v>167</v>
      </c>
      <c r="E367" s="115"/>
      <c r="F367" s="206" t="s">
        <v>526</v>
      </c>
      <c r="G367" s="115"/>
      <c r="H367" s="115"/>
      <c r="I367" s="7"/>
      <c r="J367" s="115"/>
      <c r="K367" s="115"/>
      <c r="L367" s="116"/>
      <c r="M367" s="207"/>
      <c r="N367" s="208"/>
      <c r="O367" s="200"/>
      <c r="P367" s="200"/>
      <c r="Q367" s="200"/>
      <c r="R367" s="200"/>
      <c r="S367" s="200"/>
      <c r="T367" s="209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T367" s="106" t="s">
        <v>167</v>
      </c>
      <c r="AU367" s="106" t="s">
        <v>84</v>
      </c>
    </row>
    <row r="368" spans="1:47" s="118" customFormat="1" ht="12">
      <c r="A368" s="115"/>
      <c r="B368" s="116"/>
      <c r="C368" s="115"/>
      <c r="D368" s="311" t="s">
        <v>169</v>
      </c>
      <c r="E368" s="115"/>
      <c r="F368" s="312" t="s">
        <v>527</v>
      </c>
      <c r="G368" s="115"/>
      <c r="H368" s="115"/>
      <c r="I368" s="7"/>
      <c r="J368" s="115"/>
      <c r="K368" s="115"/>
      <c r="L368" s="116"/>
      <c r="M368" s="207"/>
      <c r="N368" s="208"/>
      <c r="O368" s="200"/>
      <c r="P368" s="200"/>
      <c r="Q368" s="200"/>
      <c r="R368" s="200"/>
      <c r="S368" s="200"/>
      <c r="T368" s="209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T368" s="106" t="s">
        <v>169</v>
      </c>
      <c r="AU368" s="106" t="s">
        <v>84</v>
      </c>
    </row>
    <row r="369" spans="2:51" s="313" customFormat="1" ht="12">
      <c r="B369" s="314"/>
      <c r="D369" s="205" t="s">
        <v>171</v>
      </c>
      <c r="E369" s="315" t="s">
        <v>3</v>
      </c>
      <c r="F369" s="316" t="s">
        <v>528</v>
      </c>
      <c r="H369" s="317">
        <v>13.655</v>
      </c>
      <c r="I369" s="8"/>
      <c r="L369" s="314"/>
      <c r="M369" s="318"/>
      <c r="N369" s="319"/>
      <c r="O369" s="319"/>
      <c r="P369" s="319"/>
      <c r="Q369" s="319"/>
      <c r="R369" s="319"/>
      <c r="S369" s="319"/>
      <c r="T369" s="320"/>
      <c r="AT369" s="315" t="s">
        <v>171</v>
      </c>
      <c r="AU369" s="315" t="s">
        <v>84</v>
      </c>
      <c r="AV369" s="313" t="s">
        <v>84</v>
      </c>
      <c r="AW369" s="313" t="s">
        <v>36</v>
      </c>
      <c r="AX369" s="313" t="s">
        <v>74</v>
      </c>
      <c r="AY369" s="315" t="s">
        <v>158</v>
      </c>
    </row>
    <row r="370" spans="2:51" s="313" customFormat="1" ht="12">
      <c r="B370" s="314"/>
      <c r="D370" s="205" t="s">
        <v>171</v>
      </c>
      <c r="E370" s="315" t="s">
        <v>3</v>
      </c>
      <c r="F370" s="316" t="s">
        <v>529</v>
      </c>
      <c r="H370" s="317">
        <v>1.3</v>
      </c>
      <c r="I370" s="8"/>
      <c r="L370" s="314"/>
      <c r="M370" s="318"/>
      <c r="N370" s="319"/>
      <c r="O370" s="319"/>
      <c r="P370" s="319"/>
      <c r="Q370" s="319"/>
      <c r="R370" s="319"/>
      <c r="S370" s="319"/>
      <c r="T370" s="320"/>
      <c r="AT370" s="315" t="s">
        <v>171</v>
      </c>
      <c r="AU370" s="315" t="s">
        <v>84</v>
      </c>
      <c r="AV370" s="313" t="s">
        <v>84</v>
      </c>
      <c r="AW370" s="313" t="s">
        <v>36</v>
      </c>
      <c r="AX370" s="313" t="s">
        <v>74</v>
      </c>
      <c r="AY370" s="315" t="s">
        <v>158</v>
      </c>
    </row>
    <row r="371" spans="2:51" s="330" customFormat="1" ht="12">
      <c r="B371" s="331"/>
      <c r="D371" s="205" t="s">
        <v>171</v>
      </c>
      <c r="E371" s="332" t="s">
        <v>3</v>
      </c>
      <c r="F371" s="333" t="s">
        <v>530</v>
      </c>
      <c r="H371" s="334">
        <v>14.955</v>
      </c>
      <c r="I371" s="10"/>
      <c r="L371" s="331"/>
      <c r="M371" s="335"/>
      <c r="N371" s="336"/>
      <c r="O371" s="336"/>
      <c r="P371" s="336"/>
      <c r="Q371" s="336"/>
      <c r="R371" s="336"/>
      <c r="S371" s="336"/>
      <c r="T371" s="337"/>
      <c r="AT371" s="332" t="s">
        <v>171</v>
      </c>
      <c r="AU371" s="332" t="s">
        <v>84</v>
      </c>
      <c r="AV371" s="330" t="s">
        <v>104</v>
      </c>
      <c r="AW371" s="330" t="s">
        <v>36</v>
      </c>
      <c r="AX371" s="330" t="s">
        <v>74</v>
      </c>
      <c r="AY371" s="332" t="s">
        <v>158</v>
      </c>
    </row>
    <row r="372" spans="2:51" s="313" customFormat="1" ht="22.5">
      <c r="B372" s="314"/>
      <c r="D372" s="205" t="s">
        <v>171</v>
      </c>
      <c r="E372" s="315" t="s">
        <v>3</v>
      </c>
      <c r="F372" s="316" t="s">
        <v>531</v>
      </c>
      <c r="H372" s="317">
        <v>95.772</v>
      </c>
      <c r="I372" s="8"/>
      <c r="L372" s="314"/>
      <c r="M372" s="318"/>
      <c r="N372" s="319"/>
      <c r="O372" s="319"/>
      <c r="P372" s="319"/>
      <c r="Q372" s="319"/>
      <c r="R372" s="319"/>
      <c r="S372" s="319"/>
      <c r="T372" s="320"/>
      <c r="AT372" s="315" t="s">
        <v>171</v>
      </c>
      <c r="AU372" s="315" t="s">
        <v>84</v>
      </c>
      <c r="AV372" s="313" t="s">
        <v>84</v>
      </c>
      <c r="AW372" s="313" t="s">
        <v>36</v>
      </c>
      <c r="AX372" s="313" t="s">
        <v>74</v>
      </c>
      <c r="AY372" s="315" t="s">
        <v>158</v>
      </c>
    </row>
    <row r="373" spans="2:51" s="313" customFormat="1" ht="22.5">
      <c r="B373" s="314"/>
      <c r="D373" s="205" t="s">
        <v>171</v>
      </c>
      <c r="E373" s="315" t="s">
        <v>3</v>
      </c>
      <c r="F373" s="316" t="s">
        <v>532</v>
      </c>
      <c r="H373" s="317">
        <v>57.4</v>
      </c>
      <c r="I373" s="8"/>
      <c r="L373" s="314"/>
      <c r="M373" s="318"/>
      <c r="N373" s="319"/>
      <c r="O373" s="319"/>
      <c r="P373" s="319"/>
      <c r="Q373" s="319"/>
      <c r="R373" s="319"/>
      <c r="S373" s="319"/>
      <c r="T373" s="320"/>
      <c r="AT373" s="315" t="s">
        <v>171</v>
      </c>
      <c r="AU373" s="315" t="s">
        <v>84</v>
      </c>
      <c r="AV373" s="313" t="s">
        <v>84</v>
      </c>
      <c r="AW373" s="313" t="s">
        <v>36</v>
      </c>
      <c r="AX373" s="313" t="s">
        <v>74</v>
      </c>
      <c r="AY373" s="315" t="s">
        <v>158</v>
      </c>
    </row>
    <row r="374" spans="2:51" s="313" customFormat="1" ht="12">
      <c r="B374" s="314"/>
      <c r="D374" s="205" t="s">
        <v>171</v>
      </c>
      <c r="E374" s="315" t="s">
        <v>3</v>
      </c>
      <c r="F374" s="316" t="s">
        <v>533</v>
      </c>
      <c r="H374" s="317">
        <v>11.2</v>
      </c>
      <c r="I374" s="8"/>
      <c r="L374" s="314"/>
      <c r="M374" s="318"/>
      <c r="N374" s="319"/>
      <c r="O374" s="319"/>
      <c r="P374" s="319"/>
      <c r="Q374" s="319"/>
      <c r="R374" s="319"/>
      <c r="S374" s="319"/>
      <c r="T374" s="320"/>
      <c r="AT374" s="315" t="s">
        <v>171</v>
      </c>
      <c r="AU374" s="315" t="s">
        <v>84</v>
      </c>
      <c r="AV374" s="313" t="s">
        <v>84</v>
      </c>
      <c r="AW374" s="313" t="s">
        <v>36</v>
      </c>
      <c r="AX374" s="313" t="s">
        <v>74</v>
      </c>
      <c r="AY374" s="315" t="s">
        <v>158</v>
      </c>
    </row>
    <row r="375" spans="2:51" s="313" customFormat="1" ht="22.5">
      <c r="B375" s="314"/>
      <c r="D375" s="205" t="s">
        <v>171</v>
      </c>
      <c r="E375" s="315" t="s">
        <v>3</v>
      </c>
      <c r="F375" s="316" t="s">
        <v>534</v>
      </c>
      <c r="H375" s="317">
        <v>22.724</v>
      </c>
      <c r="I375" s="8"/>
      <c r="L375" s="314"/>
      <c r="M375" s="318"/>
      <c r="N375" s="319"/>
      <c r="O375" s="319"/>
      <c r="P375" s="319"/>
      <c r="Q375" s="319"/>
      <c r="R375" s="319"/>
      <c r="S375" s="319"/>
      <c r="T375" s="320"/>
      <c r="AT375" s="315" t="s">
        <v>171</v>
      </c>
      <c r="AU375" s="315" t="s">
        <v>84</v>
      </c>
      <c r="AV375" s="313" t="s">
        <v>84</v>
      </c>
      <c r="AW375" s="313" t="s">
        <v>36</v>
      </c>
      <c r="AX375" s="313" t="s">
        <v>74</v>
      </c>
      <c r="AY375" s="315" t="s">
        <v>158</v>
      </c>
    </row>
    <row r="376" spans="2:51" s="313" customFormat="1" ht="12">
      <c r="B376" s="314"/>
      <c r="D376" s="205" t="s">
        <v>171</v>
      </c>
      <c r="E376" s="315" t="s">
        <v>3</v>
      </c>
      <c r="F376" s="316" t="s">
        <v>535</v>
      </c>
      <c r="H376" s="317">
        <v>4.68</v>
      </c>
      <c r="I376" s="8"/>
      <c r="L376" s="314"/>
      <c r="M376" s="318"/>
      <c r="N376" s="319"/>
      <c r="O376" s="319"/>
      <c r="P376" s="319"/>
      <c r="Q376" s="319"/>
      <c r="R376" s="319"/>
      <c r="S376" s="319"/>
      <c r="T376" s="320"/>
      <c r="AT376" s="315" t="s">
        <v>171</v>
      </c>
      <c r="AU376" s="315" t="s">
        <v>84</v>
      </c>
      <c r="AV376" s="313" t="s">
        <v>84</v>
      </c>
      <c r="AW376" s="313" t="s">
        <v>36</v>
      </c>
      <c r="AX376" s="313" t="s">
        <v>74</v>
      </c>
      <c r="AY376" s="315" t="s">
        <v>158</v>
      </c>
    </row>
    <row r="377" spans="2:51" s="330" customFormat="1" ht="12">
      <c r="B377" s="331"/>
      <c r="D377" s="205" t="s">
        <v>171</v>
      </c>
      <c r="E377" s="332" t="s">
        <v>3</v>
      </c>
      <c r="F377" s="333" t="s">
        <v>536</v>
      </c>
      <c r="H377" s="334">
        <v>191.776</v>
      </c>
      <c r="I377" s="10"/>
      <c r="L377" s="331"/>
      <c r="M377" s="335"/>
      <c r="N377" s="336"/>
      <c r="O377" s="336"/>
      <c r="P377" s="336"/>
      <c r="Q377" s="336"/>
      <c r="R377" s="336"/>
      <c r="S377" s="336"/>
      <c r="T377" s="337"/>
      <c r="AT377" s="332" t="s">
        <v>171</v>
      </c>
      <c r="AU377" s="332" t="s">
        <v>84</v>
      </c>
      <c r="AV377" s="330" t="s">
        <v>104</v>
      </c>
      <c r="AW377" s="330" t="s">
        <v>36</v>
      </c>
      <c r="AX377" s="330" t="s">
        <v>74</v>
      </c>
      <c r="AY377" s="332" t="s">
        <v>158</v>
      </c>
    </row>
    <row r="378" spans="2:51" s="321" customFormat="1" ht="12">
      <c r="B378" s="322"/>
      <c r="D378" s="205" t="s">
        <v>171</v>
      </c>
      <c r="E378" s="323" t="s">
        <v>3</v>
      </c>
      <c r="F378" s="324" t="s">
        <v>174</v>
      </c>
      <c r="H378" s="325">
        <v>206.731</v>
      </c>
      <c r="I378" s="9"/>
      <c r="L378" s="322"/>
      <c r="M378" s="326"/>
      <c r="N378" s="327"/>
      <c r="O378" s="327"/>
      <c r="P378" s="327"/>
      <c r="Q378" s="327"/>
      <c r="R378" s="327"/>
      <c r="S378" s="327"/>
      <c r="T378" s="328"/>
      <c r="AT378" s="323" t="s">
        <v>171</v>
      </c>
      <c r="AU378" s="323" t="s">
        <v>84</v>
      </c>
      <c r="AV378" s="321" t="s">
        <v>165</v>
      </c>
      <c r="AW378" s="321" t="s">
        <v>36</v>
      </c>
      <c r="AX378" s="321" t="s">
        <v>82</v>
      </c>
      <c r="AY378" s="323" t="s">
        <v>158</v>
      </c>
    </row>
    <row r="379" spans="1:65" s="118" customFormat="1" ht="24.2" customHeight="1">
      <c r="A379" s="115"/>
      <c r="B379" s="116"/>
      <c r="C379" s="214" t="s">
        <v>537</v>
      </c>
      <c r="D379" s="214" t="s">
        <v>160</v>
      </c>
      <c r="E379" s="215" t="s">
        <v>538</v>
      </c>
      <c r="F379" s="216" t="s">
        <v>539</v>
      </c>
      <c r="G379" s="217" t="s">
        <v>102</v>
      </c>
      <c r="H379" s="218">
        <v>1.215</v>
      </c>
      <c r="I379" s="6"/>
      <c r="J379" s="219">
        <f>ROUND(I379*H379,1)</f>
        <v>0</v>
      </c>
      <c r="K379" s="216" t="s">
        <v>164</v>
      </c>
      <c r="L379" s="116"/>
      <c r="M379" s="220" t="s">
        <v>3</v>
      </c>
      <c r="N379" s="221" t="s">
        <v>45</v>
      </c>
      <c r="O379" s="200"/>
      <c r="P379" s="201">
        <f>O379*H379</f>
        <v>0</v>
      </c>
      <c r="Q379" s="201">
        <v>0.45432</v>
      </c>
      <c r="R379" s="201">
        <f>Q379*H379</f>
        <v>0.5519988</v>
      </c>
      <c r="S379" s="201">
        <v>0</v>
      </c>
      <c r="T379" s="202">
        <f>S379*H379</f>
        <v>0</v>
      </c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R379" s="203" t="s">
        <v>165</v>
      </c>
      <c r="AT379" s="203" t="s">
        <v>160</v>
      </c>
      <c r="AU379" s="203" t="s">
        <v>84</v>
      </c>
      <c r="AY379" s="106" t="s">
        <v>158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06" t="s">
        <v>82</v>
      </c>
      <c r="BK379" s="204">
        <f>ROUND(I379*H379,1)</f>
        <v>0</v>
      </c>
      <c r="BL379" s="106" t="s">
        <v>165</v>
      </c>
      <c r="BM379" s="203" t="s">
        <v>540</v>
      </c>
    </row>
    <row r="380" spans="1:47" s="118" customFormat="1" ht="19.5">
      <c r="A380" s="115"/>
      <c r="B380" s="116"/>
      <c r="C380" s="115"/>
      <c r="D380" s="205" t="s">
        <v>167</v>
      </c>
      <c r="E380" s="115"/>
      <c r="F380" s="206" t="s">
        <v>541</v>
      </c>
      <c r="G380" s="115"/>
      <c r="H380" s="115"/>
      <c r="I380" s="7"/>
      <c r="J380" s="115"/>
      <c r="K380" s="115"/>
      <c r="L380" s="116"/>
      <c r="M380" s="207"/>
      <c r="N380" s="208"/>
      <c r="O380" s="200"/>
      <c r="P380" s="200"/>
      <c r="Q380" s="200"/>
      <c r="R380" s="200"/>
      <c r="S380" s="200"/>
      <c r="T380" s="209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T380" s="106" t="s">
        <v>167</v>
      </c>
      <c r="AU380" s="106" t="s">
        <v>84</v>
      </c>
    </row>
    <row r="381" spans="1:47" s="118" customFormat="1" ht="12">
      <c r="A381" s="115"/>
      <c r="B381" s="116"/>
      <c r="C381" s="115"/>
      <c r="D381" s="311" t="s">
        <v>169</v>
      </c>
      <c r="E381" s="115"/>
      <c r="F381" s="312" t="s">
        <v>542</v>
      </c>
      <c r="G381" s="115"/>
      <c r="H381" s="115"/>
      <c r="I381" s="7"/>
      <c r="J381" s="115"/>
      <c r="K381" s="115"/>
      <c r="L381" s="116"/>
      <c r="M381" s="207"/>
      <c r="N381" s="208"/>
      <c r="O381" s="200"/>
      <c r="P381" s="200"/>
      <c r="Q381" s="200"/>
      <c r="R381" s="200"/>
      <c r="S381" s="200"/>
      <c r="T381" s="209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T381" s="106" t="s">
        <v>169</v>
      </c>
      <c r="AU381" s="106" t="s">
        <v>84</v>
      </c>
    </row>
    <row r="382" spans="2:51" s="313" customFormat="1" ht="12">
      <c r="B382" s="314"/>
      <c r="D382" s="205" t="s">
        <v>171</v>
      </c>
      <c r="E382" s="315" t="s">
        <v>3</v>
      </c>
      <c r="F382" s="316" t="s">
        <v>543</v>
      </c>
      <c r="H382" s="317">
        <v>1.215</v>
      </c>
      <c r="I382" s="8"/>
      <c r="L382" s="314"/>
      <c r="M382" s="318"/>
      <c r="N382" s="319"/>
      <c r="O382" s="319"/>
      <c r="P382" s="319"/>
      <c r="Q382" s="319"/>
      <c r="R382" s="319"/>
      <c r="S382" s="319"/>
      <c r="T382" s="320"/>
      <c r="AT382" s="315" t="s">
        <v>171</v>
      </c>
      <c r="AU382" s="315" t="s">
        <v>84</v>
      </c>
      <c r="AV382" s="313" t="s">
        <v>84</v>
      </c>
      <c r="AW382" s="313" t="s">
        <v>36</v>
      </c>
      <c r="AX382" s="313" t="s">
        <v>82</v>
      </c>
      <c r="AY382" s="315" t="s">
        <v>158</v>
      </c>
    </row>
    <row r="383" spans="2:63" s="180" customFormat="1" ht="22.9" customHeight="1">
      <c r="B383" s="181"/>
      <c r="D383" s="182" t="s">
        <v>73</v>
      </c>
      <c r="E383" s="212" t="s">
        <v>165</v>
      </c>
      <c r="F383" s="212" t="s">
        <v>544</v>
      </c>
      <c r="I383" s="5"/>
      <c r="J383" s="213">
        <f>BK383</f>
        <v>0</v>
      </c>
      <c r="L383" s="181"/>
      <c r="M383" s="185"/>
      <c r="N383" s="186"/>
      <c r="O383" s="186"/>
      <c r="P383" s="187">
        <f>SUM(P384:P510)</f>
        <v>0</v>
      </c>
      <c r="Q383" s="186"/>
      <c r="R383" s="187">
        <f>SUM(R384:R510)</f>
        <v>119.22278489602269</v>
      </c>
      <c r="S383" s="186"/>
      <c r="T383" s="188">
        <f>SUM(T384:T510)</f>
        <v>0</v>
      </c>
      <c r="AR383" s="182" t="s">
        <v>82</v>
      </c>
      <c r="AT383" s="189" t="s">
        <v>73</v>
      </c>
      <c r="AU383" s="189" t="s">
        <v>82</v>
      </c>
      <c r="AY383" s="182" t="s">
        <v>158</v>
      </c>
      <c r="BK383" s="190">
        <f>SUM(BK384:BK510)</f>
        <v>0</v>
      </c>
    </row>
    <row r="384" spans="1:65" s="118" customFormat="1" ht="16.5" customHeight="1">
      <c r="A384" s="115"/>
      <c r="B384" s="116"/>
      <c r="C384" s="214" t="s">
        <v>545</v>
      </c>
      <c r="D384" s="214" t="s">
        <v>160</v>
      </c>
      <c r="E384" s="215" t="s">
        <v>546</v>
      </c>
      <c r="F384" s="216" t="s">
        <v>547</v>
      </c>
      <c r="G384" s="217" t="s">
        <v>163</v>
      </c>
      <c r="H384" s="218">
        <v>28.196</v>
      </c>
      <c r="I384" s="6"/>
      <c r="J384" s="219">
        <f>ROUND(I384*H384,1)</f>
        <v>0</v>
      </c>
      <c r="K384" s="216" t="s">
        <v>164</v>
      </c>
      <c r="L384" s="116"/>
      <c r="M384" s="220" t="s">
        <v>3</v>
      </c>
      <c r="N384" s="221" t="s">
        <v>45</v>
      </c>
      <c r="O384" s="200"/>
      <c r="P384" s="201">
        <f>O384*H384</f>
        <v>0</v>
      </c>
      <c r="Q384" s="201">
        <v>2.50201</v>
      </c>
      <c r="R384" s="201">
        <f>Q384*H384</f>
        <v>70.54667395999999</v>
      </c>
      <c r="S384" s="201">
        <v>0</v>
      </c>
      <c r="T384" s="202">
        <f>S384*H384</f>
        <v>0</v>
      </c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R384" s="203" t="s">
        <v>165</v>
      </c>
      <c r="AT384" s="203" t="s">
        <v>160</v>
      </c>
      <c r="AU384" s="203" t="s">
        <v>84</v>
      </c>
      <c r="AY384" s="106" t="s">
        <v>158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06" t="s">
        <v>82</v>
      </c>
      <c r="BK384" s="204">
        <f>ROUND(I384*H384,1)</f>
        <v>0</v>
      </c>
      <c r="BL384" s="106" t="s">
        <v>165</v>
      </c>
      <c r="BM384" s="203" t="s">
        <v>548</v>
      </c>
    </row>
    <row r="385" spans="1:47" s="118" customFormat="1" ht="29.25">
      <c r="A385" s="115"/>
      <c r="B385" s="116"/>
      <c r="C385" s="115"/>
      <c r="D385" s="205" t="s">
        <v>167</v>
      </c>
      <c r="E385" s="115"/>
      <c r="F385" s="206" t="s">
        <v>549</v>
      </c>
      <c r="G385" s="115"/>
      <c r="H385" s="115"/>
      <c r="I385" s="7"/>
      <c r="J385" s="115"/>
      <c r="K385" s="115"/>
      <c r="L385" s="116"/>
      <c r="M385" s="207"/>
      <c r="N385" s="208"/>
      <c r="O385" s="200"/>
      <c r="P385" s="200"/>
      <c r="Q385" s="200"/>
      <c r="R385" s="200"/>
      <c r="S385" s="200"/>
      <c r="T385" s="209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T385" s="106" t="s">
        <v>167</v>
      </c>
      <c r="AU385" s="106" t="s">
        <v>84</v>
      </c>
    </row>
    <row r="386" spans="1:47" s="118" customFormat="1" ht="12">
      <c r="A386" s="115"/>
      <c r="B386" s="116"/>
      <c r="C386" s="115"/>
      <c r="D386" s="311" t="s">
        <v>169</v>
      </c>
      <c r="E386" s="115"/>
      <c r="F386" s="312" t="s">
        <v>550</v>
      </c>
      <c r="G386" s="115"/>
      <c r="H386" s="115"/>
      <c r="I386" s="7"/>
      <c r="J386" s="115"/>
      <c r="K386" s="115"/>
      <c r="L386" s="116"/>
      <c r="M386" s="207"/>
      <c r="N386" s="208"/>
      <c r="O386" s="200"/>
      <c r="P386" s="200"/>
      <c r="Q386" s="200"/>
      <c r="R386" s="200"/>
      <c r="S386" s="200"/>
      <c r="T386" s="209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T386" s="106" t="s">
        <v>169</v>
      </c>
      <c r="AU386" s="106" t="s">
        <v>84</v>
      </c>
    </row>
    <row r="387" spans="2:51" s="313" customFormat="1" ht="22.5">
      <c r="B387" s="314"/>
      <c r="D387" s="205" t="s">
        <v>171</v>
      </c>
      <c r="E387" s="315" t="s">
        <v>3</v>
      </c>
      <c r="F387" s="316" t="s">
        <v>551</v>
      </c>
      <c r="H387" s="317">
        <v>27.544</v>
      </c>
      <c r="I387" s="8"/>
      <c r="L387" s="314"/>
      <c r="M387" s="318"/>
      <c r="N387" s="319"/>
      <c r="O387" s="319"/>
      <c r="P387" s="319"/>
      <c r="Q387" s="319"/>
      <c r="R387" s="319"/>
      <c r="S387" s="319"/>
      <c r="T387" s="320"/>
      <c r="AT387" s="315" t="s">
        <v>171</v>
      </c>
      <c r="AU387" s="315" t="s">
        <v>84</v>
      </c>
      <c r="AV387" s="313" t="s">
        <v>84</v>
      </c>
      <c r="AW387" s="313" t="s">
        <v>36</v>
      </c>
      <c r="AX387" s="313" t="s">
        <v>74</v>
      </c>
      <c r="AY387" s="315" t="s">
        <v>158</v>
      </c>
    </row>
    <row r="388" spans="2:51" s="313" customFormat="1" ht="12">
      <c r="B388" s="314"/>
      <c r="D388" s="205" t="s">
        <v>171</v>
      </c>
      <c r="E388" s="315" t="s">
        <v>3</v>
      </c>
      <c r="F388" s="316" t="s">
        <v>552</v>
      </c>
      <c r="H388" s="317">
        <v>0.652</v>
      </c>
      <c r="I388" s="8"/>
      <c r="L388" s="314"/>
      <c r="M388" s="318"/>
      <c r="N388" s="319"/>
      <c r="O388" s="319"/>
      <c r="P388" s="319"/>
      <c r="Q388" s="319"/>
      <c r="R388" s="319"/>
      <c r="S388" s="319"/>
      <c r="T388" s="320"/>
      <c r="AT388" s="315" t="s">
        <v>171</v>
      </c>
      <c r="AU388" s="315" t="s">
        <v>84</v>
      </c>
      <c r="AV388" s="313" t="s">
        <v>84</v>
      </c>
      <c r="AW388" s="313" t="s">
        <v>36</v>
      </c>
      <c r="AX388" s="313" t="s">
        <v>74</v>
      </c>
      <c r="AY388" s="315" t="s">
        <v>158</v>
      </c>
    </row>
    <row r="389" spans="2:51" s="321" customFormat="1" ht="12">
      <c r="B389" s="322"/>
      <c r="D389" s="205" t="s">
        <v>171</v>
      </c>
      <c r="E389" s="323" t="s">
        <v>3</v>
      </c>
      <c r="F389" s="324" t="s">
        <v>174</v>
      </c>
      <c r="H389" s="325">
        <v>28.196</v>
      </c>
      <c r="I389" s="9"/>
      <c r="L389" s="322"/>
      <c r="M389" s="326"/>
      <c r="N389" s="327"/>
      <c r="O389" s="327"/>
      <c r="P389" s="327"/>
      <c r="Q389" s="327"/>
      <c r="R389" s="327"/>
      <c r="S389" s="327"/>
      <c r="T389" s="328"/>
      <c r="AT389" s="323" t="s">
        <v>171</v>
      </c>
      <c r="AU389" s="323" t="s">
        <v>84</v>
      </c>
      <c r="AV389" s="321" t="s">
        <v>165</v>
      </c>
      <c r="AW389" s="321" t="s">
        <v>36</v>
      </c>
      <c r="AX389" s="321" t="s">
        <v>82</v>
      </c>
      <c r="AY389" s="323" t="s">
        <v>158</v>
      </c>
    </row>
    <row r="390" spans="1:65" s="118" customFormat="1" ht="24.2" customHeight="1">
      <c r="A390" s="115"/>
      <c r="B390" s="116"/>
      <c r="C390" s="214" t="s">
        <v>553</v>
      </c>
      <c r="D390" s="214" t="s">
        <v>160</v>
      </c>
      <c r="E390" s="215" t="s">
        <v>554</v>
      </c>
      <c r="F390" s="216" t="s">
        <v>555</v>
      </c>
      <c r="G390" s="217" t="s">
        <v>102</v>
      </c>
      <c r="H390" s="218">
        <v>142.068</v>
      </c>
      <c r="I390" s="6"/>
      <c r="J390" s="219">
        <f>ROUND(I390*H390,1)</f>
        <v>0</v>
      </c>
      <c r="K390" s="216" t="s">
        <v>164</v>
      </c>
      <c r="L390" s="116"/>
      <c r="M390" s="220" t="s">
        <v>3</v>
      </c>
      <c r="N390" s="221" t="s">
        <v>45</v>
      </c>
      <c r="O390" s="200"/>
      <c r="P390" s="201">
        <f>O390*H390</f>
        <v>0</v>
      </c>
      <c r="Q390" s="201">
        <v>0.0053262</v>
      </c>
      <c r="R390" s="201">
        <f>Q390*H390</f>
        <v>0.7566825816</v>
      </c>
      <c r="S390" s="201">
        <v>0</v>
      </c>
      <c r="T390" s="202">
        <f>S390*H390</f>
        <v>0</v>
      </c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R390" s="203" t="s">
        <v>165</v>
      </c>
      <c r="AT390" s="203" t="s">
        <v>160</v>
      </c>
      <c r="AU390" s="203" t="s">
        <v>84</v>
      </c>
      <c r="AY390" s="106" t="s">
        <v>158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06" t="s">
        <v>82</v>
      </c>
      <c r="BK390" s="204">
        <f>ROUND(I390*H390,1)</f>
        <v>0</v>
      </c>
      <c r="BL390" s="106" t="s">
        <v>165</v>
      </c>
      <c r="BM390" s="203" t="s">
        <v>556</v>
      </c>
    </row>
    <row r="391" spans="1:47" s="118" customFormat="1" ht="19.5">
      <c r="A391" s="115"/>
      <c r="B391" s="116"/>
      <c r="C391" s="115"/>
      <c r="D391" s="205" t="s">
        <v>167</v>
      </c>
      <c r="E391" s="115"/>
      <c r="F391" s="206" t="s">
        <v>557</v>
      </c>
      <c r="G391" s="115"/>
      <c r="H391" s="115"/>
      <c r="I391" s="7"/>
      <c r="J391" s="115"/>
      <c r="K391" s="115"/>
      <c r="L391" s="116"/>
      <c r="M391" s="207"/>
      <c r="N391" s="208"/>
      <c r="O391" s="200"/>
      <c r="P391" s="200"/>
      <c r="Q391" s="200"/>
      <c r="R391" s="200"/>
      <c r="S391" s="200"/>
      <c r="T391" s="209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T391" s="106" t="s">
        <v>167</v>
      </c>
      <c r="AU391" s="106" t="s">
        <v>84</v>
      </c>
    </row>
    <row r="392" spans="1:47" s="118" customFormat="1" ht="12">
      <c r="A392" s="115"/>
      <c r="B392" s="116"/>
      <c r="C392" s="115"/>
      <c r="D392" s="311" t="s">
        <v>169</v>
      </c>
      <c r="E392" s="115"/>
      <c r="F392" s="312" t="s">
        <v>558</v>
      </c>
      <c r="G392" s="115"/>
      <c r="H392" s="115"/>
      <c r="I392" s="7"/>
      <c r="J392" s="115"/>
      <c r="K392" s="115"/>
      <c r="L392" s="116"/>
      <c r="M392" s="207"/>
      <c r="N392" s="208"/>
      <c r="O392" s="200"/>
      <c r="P392" s="200"/>
      <c r="Q392" s="200"/>
      <c r="R392" s="200"/>
      <c r="S392" s="200"/>
      <c r="T392" s="209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T392" s="106" t="s">
        <v>169</v>
      </c>
      <c r="AU392" s="106" t="s">
        <v>84</v>
      </c>
    </row>
    <row r="393" spans="2:51" s="313" customFormat="1" ht="22.5">
      <c r="B393" s="314"/>
      <c r="D393" s="205" t="s">
        <v>171</v>
      </c>
      <c r="E393" s="315" t="s">
        <v>3</v>
      </c>
      <c r="F393" s="316" t="s">
        <v>559</v>
      </c>
      <c r="H393" s="317">
        <v>137.72</v>
      </c>
      <c r="I393" s="8"/>
      <c r="L393" s="314"/>
      <c r="M393" s="318"/>
      <c r="N393" s="319"/>
      <c r="O393" s="319"/>
      <c r="P393" s="319"/>
      <c r="Q393" s="319"/>
      <c r="R393" s="319"/>
      <c r="S393" s="319"/>
      <c r="T393" s="320"/>
      <c r="AT393" s="315" t="s">
        <v>171</v>
      </c>
      <c r="AU393" s="315" t="s">
        <v>84</v>
      </c>
      <c r="AV393" s="313" t="s">
        <v>84</v>
      </c>
      <c r="AW393" s="313" t="s">
        <v>36</v>
      </c>
      <c r="AX393" s="313" t="s">
        <v>74</v>
      </c>
      <c r="AY393" s="315" t="s">
        <v>158</v>
      </c>
    </row>
    <row r="394" spans="2:51" s="313" customFormat="1" ht="12">
      <c r="B394" s="314"/>
      <c r="D394" s="205" t="s">
        <v>171</v>
      </c>
      <c r="E394" s="315" t="s">
        <v>3</v>
      </c>
      <c r="F394" s="316" t="s">
        <v>560</v>
      </c>
      <c r="H394" s="317">
        <v>4.348</v>
      </c>
      <c r="I394" s="8"/>
      <c r="L394" s="314"/>
      <c r="M394" s="318"/>
      <c r="N394" s="319"/>
      <c r="O394" s="319"/>
      <c r="P394" s="319"/>
      <c r="Q394" s="319"/>
      <c r="R394" s="319"/>
      <c r="S394" s="319"/>
      <c r="T394" s="320"/>
      <c r="AT394" s="315" t="s">
        <v>171</v>
      </c>
      <c r="AU394" s="315" t="s">
        <v>84</v>
      </c>
      <c r="AV394" s="313" t="s">
        <v>84</v>
      </c>
      <c r="AW394" s="313" t="s">
        <v>36</v>
      </c>
      <c r="AX394" s="313" t="s">
        <v>74</v>
      </c>
      <c r="AY394" s="315" t="s">
        <v>158</v>
      </c>
    </row>
    <row r="395" spans="2:51" s="321" customFormat="1" ht="12">
      <c r="B395" s="322"/>
      <c r="D395" s="205" t="s">
        <v>171</v>
      </c>
      <c r="E395" s="323" t="s">
        <v>3</v>
      </c>
      <c r="F395" s="324" t="s">
        <v>174</v>
      </c>
      <c r="H395" s="325">
        <v>142.068</v>
      </c>
      <c r="I395" s="9"/>
      <c r="L395" s="322"/>
      <c r="M395" s="326"/>
      <c r="N395" s="327"/>
      <c r="O395" s="327"/>
      <c r="P395" s="327"/>
      <c r="Q395" s="327"/>
      <c r="R395" s="327"/>
      <c r="S395" s="327"/>
      <c r="T395" s="328"/>
      <c r="AT395" s="323" t="s">
        <v>171</v>
      </c>
      <c r="AU395" s="323" t="s">
        <v>84</v>
      </c>
      <c r="AV395" s="321" t="s">
        <v>165</v>
      </c>
      <c r="AW395" s="321" t="s">
        <v>36</v>
      </c>
      <c r="AX395" s="321" t="s">
        <v>82</v>
      </c>
      <c r="AY395" s="323" t="s">
        <v>158</v>
      </c>
    </row>
    <row r="396" spans="1:65" s="118" customFormat="1" ht="24.2" customHeight="1">
      <c r="A396" s="115"/>
      <c r="B396" s="116"/>
      <c r="C396" s="214" t="s">
        <v>561</v>
      </c>
      <c r="D396" s="214" t="s">
        <v>160</v>
      </c>
      <c r="E396" s="215" t="s">
        <v>562</v>
      </c>
      <c r="F396" s="216" t="s">
        <v>563</v>
      </c>
      <c r="G396" s="217" t="s">
        <v>102</v>
      </c>
      <c r="H396" s="218">
        <v>142.068</v>
      </c>
      <c r="I396" s="6"/>
      <c r="J396" s="219">
        <f>ROUND(I396*H396,1)</f>
        <v>0</v>
      </c>
      <c r="K396" s="216" t="s">
        <v>164</v>
      </c>
      <c r="L396" s="116"/>
      <c r="M396" s="220" t="s">
        <v>3</v>
      </c>
      <c r="N396" s="221" t="s">
        <v>45</v>
      </c>
      <c r="O396" s="200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R396" s="203" t="s">
        <v>165</v>
      </c>
      <c r="AT396" s="203" t="s">
        <v>160</v>
      </c>
      <c r="AU396" s="203" t="s">
        <v>84</v>
      </c>
      <c r="AY396" s="106" t="s">
        <v>158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106" t="s">
        <v>82</v>
      </c>
      <c r="BK396" s="204">
        <f>ROUND(I396*H396,1)</f>
        <v>0</v>
      </c>
      <c r="BL396" s="106" t="s">
        <v>165</v>
      </c>
      <c r="BM396" s="203" t="s">
        <v>564</v>
      </c>
    </row>
    <row r="397" spans="1:47" s="118" customFormat="1" ht="19.5">
      <c r="A397" s="115"/>
      <c r="B397" s="116"/>
      <c r="C397" s="115"/>
      <c r="D397" s="205" t="s">
        <v>167</v>
      </c>
      <c r="E397" s="115"/>
      <c r="F397" s="206" t="s">
        <v>565</v>
      </c>
      <c r="G397" s="115"/>
      <c r="H397" s="115"/>
      <c r="I397" s="7"/>
      <c r="J397" s="115"/>
      <c r="K397" s="115"/>
      <c r="L397" s="116"/>
      <c r="M397" s="207"/>
      <c r="N397" s="208"/>
      <c r="O397" s="200"/>
      <c r="P397" s="200"/>
      <c r="Q397" s="200"/>
      <c r="R397" s="200"/>
      <c r="S397" s="200"/>
      <c r="T397" s="209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T397" s="106" t="s">
        <v>167</v>
      </c>
      <c r="AU397" s="106" t="s">
        <v>84</v>
      </c>
    </row>
    <row r="398" spans="1:47" s="118" customFormat="1" ht="12">
      <c r="A398" s="115"/>
      <c r="B398" s="116"/>
      <c r="C398" s="115"/>
      <c r="D398" s="311" t="s">
        <v>169</v>
      </c>
      <c r="E398" s="115"/>
      <c r="F398" s="312" t="s">
        <v>566</v>
      </c>
      <c r="G398" s="115"/>
      <c r="H398" s="115"/>
      <c r="I398" s="7"/>
      <c r="J398" s="115"/>
      <c r="K398" s="115"/>
      <c r="L398" s="116"/>
      <c r="M398" s="207"/>
      <c r="N398" s="208"/>
      <c r="O398" s="200"/>
      <c r="P398" s="200"/>
      <c r="Q398" s="200"/>
      <c r="R398" s="200"/>
      <c r="S398" s="200"/>
      <c r="T398" s="209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T398" s="106" t="s">
        <v>169</v>
      </c>
      <c r="AU398" s="106" t="s">
        <v>84</v>
      </c>
    </row>
    <row r="399" spans="2:51" s="313" customFormat="1" ht="22.5">
      <c r="B399" s="314"/>
      <c r="D399" s="205" t="s">
        <v>171</v>
      </c>
      <c r="E399" s="315" t="s">
        <v>3</v>
      </c>
      <c r="F399" s="316" t="s">
        <v>559</v>
      </c>
      <c r="H399" s="317">
        <v>137.72</v>
      </c>
      <c r="I399" s="8"/>
      <c r="L399" s="314"/>
      <c r="M399" s="318"/>
      <c r="N399" s="319"/>
      <c r="O399" s="319"/>
      <c r="P399" s="319"/>
      <c r="Q399" s="319"/>
      <c r="R399" s="319"/>
      <c r="S399" s="319"/>
      <c r="T399" s="320"/>
      <c r="AT399" s="315" t="s">
        <v>171</v>
      </c>
      <c r="AU399" s="315" t="s">
        <v>84</v>
      </c>
      <c r="AV399" s="313" t="s">
        <v>84</v>
      </c>
      <c r="AW399" s="313" t="s">
        <v>36</v>
      </c>
      <c r="AX399" s="313" t="s">
        <v>74</v>
      </c>
      <c r="AY399" s="315" t="s">
        <v>158</v>
      </c>
    </row>
    <row r="400" spans="2:51" s="313" customFormat="1" ht="12">
      <c r="B400" s="314"/>
      <c r="D400" s="205" t="s">
        <v>171</v>
      </c>
      <c r="E400" s="315" t="s">
        <v>3</v>
      </c>
      <c r="F400" s="316" t="s">
        <v>560</v>
      </c>
      <c r="H400" s="317">
        <v>4.348</v>
      </c>
      <c r="I400" s="8"/>
      <c r="L400" s="314"/>
      <c r="M400" s="318"/>
      <c r="N400" s="319"/>
      <c r="O400" s="319"/>
      <c r="P400" s="319"/>
      <c r="Q400" s="319"/>
      <c r="R400" s="319"/>
      <c r="S400" s="319"/>
      <c r="T400" s="320"/>
      <c r="AT400" s="315" t="s">
        <v>171</v>
      </c>
      <c r="AU400" s="315" t="s">
        <v>84</v>
      </c>
      <c r="AV400" s="313" t="s">
        <v>84</v>
      </c>
      <c r="AW400" s="313" t="s">
        <v>36</v>
      </c>
      <c r="AX400" s="313" t="s">
        <v>74</v>
      </c>
      <c r="AY400" s="315" t="s">
        <v>158</v>
      </c>
    </row>
    <row r="401" spans="2:51" s="321" customFormat="1" ht="12">
      <c r="B401" s="322"/>
      <c r="D401" s="205" t="s">
        <v>171</v>
      </c>
      <c r="E401" s="323" t="s">
        <v>3</v>
      </c>
      <c r="F401" s="324" t="s">
        <v>174</v>
      </c>
      <c r="H401" s="325">
        <v>142.068</v>
      </c>
      <c r="I401" s="9"/>
      <c r="L401" s="322"/>
      <c r="M401" s="326"/>
      <c r="N401" s="327"/>
      <c r="O401" s="327"/>
      <c r="P401" s="327"/>
      <c r="Q401" s="327"/>
      <c r="R401" s="327"/>
      <c r="S401" s="327"/>
      <c r="T401" s="328"/>
      <c r="AT401" s="323" t="s">
        <v>171</v>
      </c>
      <c r="AU401" s="323" t="s">
        <v>84</v>
      </c>
      <c r="AV401" s="321" t="s">
        <v>165</v>
      </c>
      <c r="AW401" s="321" t="s">
        <v>36</v>
      </c>
      <c r="AX401" s="321" t="s">
        <v>82</v>
      </c>
      <c r="AY401" s="323" t="s">
        <v>158</v>
      </c>
    </row>
    <row r="402" spans="1:65" s="118" customFormat="1" ht="24.2" customHeight="1">
      <c r="A402" s="115"/>
      <c r="B402" s="116"/>
      <c r="C402" s="214" t="s">
        <v>567</v>
      </c>
      <c r="D402" s="214" t="s">
        <v>160</v>
      </c>
      <c r="E402" s="215" t="s">
        <v>568</v>
      </c>
      <c r="F402" s="216" t="s">
        <v>569</v>
      </c>
      <c r="G402" s="217" t="s">
        <v>102</v>
      </c>
      <c r="H402" s="218">
        <v>140.095</v>
      </c>
      <c r="I402" s="6"/>
      <c r="J402" s="219">
        <f>ROUND(I402*H402,1)</f>
        <v>0</v>
      </c>
      <c r="K402" s="216" t="s">
        <v>164</v>
      </c>
      <c r="L402" s="116"/>
      <c r="M402" s="220" t="s">
        <v>3</v>
      </c>
      <c r="N402" s="221" t="s">
        <v>45</v>
      </c>
      <c r="O402" s="200"/>
      <c r="P402" s="201">
        <f>O402*H402</f>
        <v>0</v>
      </c>
      <c r="Q402" s="201">
        <v>0.00088228</v>
      </c>
      <c r="R402" s="201">
        <f>Q402*H402</f>
        <v>0.1236030166</v>
      </c>
      <c r="S402" s="201">
        <v>0</v>
      </c>
      <c r="T402" s="202">
        <f>S402*H402</f>
        <v>0</v>
      </c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R402" s="203" t="s">
        <v>165</v>
      </c>
      <c r="AT402" s="203" t="s">
        <v>160</v>
      </c>
      <c r="AU402" s="203" t="s">
        <v>84</v>
      </c>
      <c r="AY402" s="106" t="s">
        <v>158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06" t="s">
        <v>82</v>
      </c>
      <c r="BK402" s="204">
        <f>ROUND(I402*H402,1)</f>
        <v>0</v>
      </c>
      <c r="BL402" s="106" t="s">
        <v>165</v>
      </c>
      <c r="BM402" s="203" t="s">
        <v>570</v>
      </c>
    </row>
    <row r="403" spans="1:47" s="118" customFormat="1" ht="19.5">
      <c r="A403" s="115"/>
      <c r="B403" s="116"/>
      <c r="C403" s="115"/>
      <c r="D403" s="205" t="s">
        <v>167</v>
      </c>
      <c r="E403" s="115"/>
      <c r="F403" s="206" t="s">
        <v>571</v>
      </c>
      <c r="G403" s="115"/>
      <c r="H403" s="115"/>
      <c r="I403" s="7"/>
      <c r="J403" s="115"/>
      <c r="K403" s="115"/>
      <c r="L403" s="116"/>
      <c r="M403" s="207"/>
      <c r="N403" s="208"/>
      <c r="O403" s="200"/>
      <c r="P403" s="200"/>
      <c r="Q403" s="200"/>
      <c r="R403" s="200"/>
      <c r="S403" s="200"/>
      <c r="T403" s="209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T403" s="106" t="s">
        <v>167</v>
      </c>
      <c r="AU403" s="106" t="s">
        <v>84</v>
      </c>
    </row>
    <row r="404" spans="1:47" s="118" customFormat="1" ht="12">
      <c r="A404" s="115"/>
      <c r="B404" s="116"/>
      <c r="C404" s="115"/>
      <c r="D404" s="311" t="s">
        <v>169</v>
      </c>
      <c r="E404" s="115"/>
      <c r="F404" s="312" t="s">
        <v>572</v>
      </c>
      <c r="G404" s="115"/>
      <c r="H404" s="115"/>
      <c r="I404" s="7"/>
      <c r="J404" s="115"/>
      <c r="K404" s="115"/>
      <c r="L404" s="116"/>
      <c r="M404" s="207"/>
      <c r="N404" s="208"/>
      <c r="O404" s="200"/>
      <c r="P404" s="200"/>
      <c r="Q404" s="200"/>
      <c r="R404" s="200"/>
      <c r="S404" s="200"/>
      <c r="T404" s="209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T404" s="106" t="s">
        <v>169</v>
      </c>
      <c r="AU404" s="106" t="s">
        <v>84</v>
      </c>
    </row>
    <row r="405" spans="2:51" s="313" customFormat="1" ht="22.5">
      <c r="B405" s="314"/>
      <c r="D405" s="205" t="s">
        <v>171</v>
      </c>
      <c r="E405" s="315" t="s">
        <v>3</v>
      </c>
      <c r="F405" s="316" t="s">
        <v>559</v>
      </c>
      <c r="H405" s="317">
        <v>137.72</v>
      </c>
      <c r="I405" s="8"/>
      <c r="L405" s="314"/>
      <c r="M405" s="318"/>
      <c r="N405" s="319"/>
      <c r="O405" s="319"/>
      <c r="P405" s="319"/>
      <c r="Q405" s="319"/>
      <c r="R405" s="319"/>
      <c r="S405" s="319"/>
      <c r="T405" s="320"/>
      <c r="AT405" s="315" t="s">
        <v>171</v>
      </c>
      <c r="AU405" s="315" t="s">
        <v>84</v>
      </c>
      <c r="AV405" s="313" t="s">
        <v>84</v>
      </c>
      <c r="AW405" s="313" t="s">
        <v>36</v>
      </c>
      <c r="AX405" s="313" t="s">
        <v>74</v>
      </c>
      <c r="AY405" s="315" t="s">
        <v>158</v>
      </c>
    </row>
    <row r="406" spans="2:51" s="313" customFormat="1" ht="12">
      <c r="B406" s="314"/>
      <c r="D406" s="205" t="s">
        <v>171</v>
      </c>
      <c r="E406" s="315" t="s">
        <v>3</v>
      </c>
      <c r="F406" s="316" t="s">
        <v>573</v>
      </c>
      <c r="H406" s="317">
        <v>2.375</v>
      </c>
      <c r="I406" s="8"/>
      <c r="L406" s="314"/>
      <c r="M406" s="318"/>
      <c r="N406" s="319"/>
      <c r="O406" s="319"/>
      <c r="P406" s="319"/>
      <c r="Q406" s="319"/>
      <c r="R406" s="319"/>
      <c r="S406" s="319"/>
      <c r="T406" s="320"/>
      <c r="AT406" s="315" t="s">
        <v>171</v>
      </c>
      <c r="AU406" s="315" t="s">
        <v>84</v>
      </c>
      <c r="AV406" s="313" t="s">
        <v>84</v>
      </c>
      <c r="AW406" s="313" t="s">
        <v>36</v>
      </c>
      <c r="AX406" s="313" t="s">
        <v>74</v>
      </c>
      <c r="AY406" s="315" t="s">
        <v>158</v>
      </c>
    </row>
    <row r="407" spans="2:51" s="321" customFormat="1" ht="12">
      <c r="B407" s="322"/>
      <c r="D407" s="205" t="s">
        <v>171</v>
      </c>
      <c r="E407" s="323" t="s">
        <v>3</v>
      </c>
      <c r="F407" s="324" t="s">
        <v>174</v>
      </c>
      <c r="H407" s="325">
        <v>140.095</v>
      </c>
      <c r="I407" s="9"/>
      <c r="L407" s="322"/>
      <c r="M407" s="326"/>
      <c r="N407" s="327"/>
      <c r="O407" s="327"/>
      <c r="P407" s="327"/>
      <c r="Q407" s="327"/>
      <c r="R407" s="327"/>
      <c r="S407" s="327"/>
      <c r="T407" s="328"/>
      <c r="AT407" s="323" t="s">
        <v>171</v>
      </c>
      <c r="AU407" s="323" t="s">
        <v>84</v>
      </c>
      <c r="AV407" s="321" t="s">
        <v>165</v>
      </c>
      <c r="AW407" s="321" t="s">
        <v>36</v>
      </c>
      <c r="AX407" s="321" t="s">
        <v>82</v>
      </c>
      <c r="AY407" s="323" t="s">
        <v>158</v>
      </c>
    </row>
    <row r="408" spans="1:65" s="118" customFormat="1" ht="24.2" customHeight="1">
      <c r="A408" s="115"/>
      <c r="B408" s="116"/>
      <c r="C408" s="214" t="s">
        <v>574</v>
      </c>
      <c r="D408" s="214" t="s">
        <v>160</v>
      </c>
      <c r="E408" s="215" t="s">
        <v>575</v>
      </c>
      <c r="F408" s="216" t="s">
        <v>576</v>
      </c>
      <c r="G408" s="217" t="s">
        <v>102</v>
      </c>
      <c r="H408" s="218">
        <v>140.095</v>
      </c>
      <c r="I408" s="6"/>
      <c r="J408" s="219">
        <f>ROUND(I408*H408,1)</f>
        <v>0</v>
      </c>
      <c r="K408" s="216" t="s">
        <v>164</v>
      </c>
      <c r="L408" s="116"/>
      <c r="M408" s="220" t="s">
        <v>3</v>
      </c>
      <c r="N408" s="221" t="s">
        <v>45</v>
      </c>
      <c r="O408" s="200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R408" s="203" t="s">
        <v>165</v>
      </c>
      <c r="AT408" s="203" t="s">
        <v>160</v>
      </c>
      <c r="AU408" s="203" t="s">
        <v>84</v>
      </c>
      <c r="AY408" s="106" t="s">
        <v>158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06" t="s">
        <v>82</v>
      </c>
      <c r="BK408" s="204">
        <f>ROUND(I408*H408,1)</f>
        <v>0</v>
      </c>
      <c r="BL408" s="106" t="s">
        <v>165</v>
      </c>
      <c r="BM408" s="203" t="s">
        <v>577</v>
      </c>
    </row>
    <row r="409" spans="1:47" s="118" customFormat="1" ht="19.5">
      <c r="A409" s="115"/>
      <c r="B409" s="116"/>
      <c r="C409" s="115"/>
      <c r="D409" s="205" t="s">
        <v>167</v>
      </c>
      <c r="E409" s="115"/>
      <c r="F409" s="206" t="s">
        <v>578</v>
      </c>
      <c r="G409" s="115"/>
      <c r="H409" s="115"/>
      <c r="I409" s="7"/>
      <c r="J409" s="115"/>
      <c r="K409" s="115"/>
      <c r="L409" s="116"/>
      <c r="M409" s="207"/>
      <c r="N409" s="208"/>
      <c r="O409" s="200"/>
      <c r="P409" s="200"/>
      <c r="Q409" s="200"/>
      <c r="R409" s="200"/>
      <c r="S409" s="200"/>
      <c r="T409" s="209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T409" s="106" t="s">
        <v>167</v>
      </c>
      <c r="AU409" s="106" t="s">
        <v>84</v>
      </c>
    </row>
    <row r="410" spans="1:47" s="118" customFormat="1" ht="12">
      <c r="A410" s="115"/>
      <c r="B410" s="116"/>
      <c r="C410" s="115"/>
      <c r="D410" s="311" t="s">
        <v>169</v>
      </c>
      <c r="E410" s="115"/>
      <c r="F410" s="312" t="s">
        <v>579</v>
      </c>
      <c r="G410" s="115"/>
      <c r="H410" s="115"/>
      <c r="I410" s="7"/>
      <c r="J410" s="115"/>
      <c r="K410" s="115"/>
      <c r="L410" s="116"/>
      <c r="M410" s="207"/>
      <c r="N410" s="208"/>
      <c r="O410" s="200"/>
      <c r="P410" s="200"/>
      <c r="Q410" s="200"/>
      <c r="R410" s="200"/>
      <c r="S410" s="200"/>
      <c r="T410" s="209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T410" s="106" t="s">
        <v>169</v>
      </c>
      <c r="AU410" s="106" t="s">
        <v>84</v>
      </c>
    </row>
    <row r="411" spans="2:51" s="313" customFormat="1" ht="22.5">
      <c r="B411" s="314"/>
      <c r="D411" s="205" t="s">
        <v>171</v>
      </c>
      <c r="E411" s="315" t="s">
        <v>3</v>
      </c>
      <c r="F411" s="316" t="s">
        <v>559</v>
      </c>
      <c r="H411" s="317">
        <v>137.72</v>
      </c>
      <c r="I411" s="8"/>
      <c r="L411" s="314"/>
      <c r="M411" s="318"/>
      <c r="N411" s="319"/>
      <c r="O411" s="319"/>
      <c r="P411" s="319"/>
      <c r="Q411" s="319"/>
      <c r="R411" s="319"/>
      <c r="S411" s="319"/>
      <c r="T411" s="320"/>
      <c r="AT411" s="315" t="s">
        <v>171</v>
      </c>
      <c r="AU411" s="315" t="s">
        <v>84</v>
      </c>
      <c r="AV411" s="313" t="s">
        <v>84</v>
      </c>
      <c r="AW411" s="313" t="s">
        <v>36</v>
      </c>
      <c r="AX411" s="313" t="s">
        <v>74</v>
      </c>
      <c r="AY411" s="315" t="s">
        <v>158</v>
      </c>
    </row>
    <row r="412" spans="2:51" s="313" customFormat="1" ht="12">
      <c r="B412" s="314"/>
      <c r="D412" s="205" t="s">
        <v>171</v>
      </c>
      <c r="E412" s="315" t="s">
        <v>3</v>
      </c>
      <c r="F412" s="316" t="s">
        <v>573</v>
      </c>
      <c r="H412" s="317">
        <v>2.375</v>
      </c>
      <c r="I412" s="8"/>
      <c r="L412" s="314"/>
      <c r="M412" s="318"/>
      <c r="N412" s="319"/>
      <c r="O412" s="319"/>
      <c r="P412" s="319"/>
      <c r="Q412" s="319"/>
      <c r="R412" s="319"/>
      <c r="S412" s="319"/>
      <c r="T412" s="320"/>
      <c r="AT412" s="315" t="s">
        <v>171</v>
      </c>
      <c r="AU412" s="315" t="s">
        <v>84</v>
      </c>
      <c r="AV412" s="313" t="s">
        <v>84</v>
      </c>
      <c r="AW412" s="313" t="s">
        <v>36</v>
      </c>
      <c r="AX412" s="313" t="s">
        <v>74</v>
      </c>
      <c r="AY412" s="315" t="s">
        <v>158</v>
      </c>
    </row>
    <row r="413" spans="2:51" s="321" customFormat="1" ht="12">
      <c r="B413" s="322"/>
      <c r="D413" s="205" t="s">
        <v>171</v>
      </c>
      <c r="E413" s="323" t="s">
        <v>3</v>
      </c>
      <c r="F413" s="324" t="s">
        <v>174</v>
      </c>
      <c r="H413" s="325">
        <v>140.095</v>
      </c>
      <c r="I413" s="9"/>
      <c r="L413" s="322"/>
      <c r="M413" s="326"/>
      <c r="N413" s="327"/>
      <c r="O413" s="327"/>
      <c r="P413" s="327"/>
      <c r="Q413" s="327"/>
      <c r="R413" s="327"/>
      <c r="S413" s="327"/>
      <c r="T413" s="328"/>
      <c r="AT413" s="323" t="s">
        <v>171</v>
      </c>
      <c r="AU413" s="323" t="s">
        <v>84</v>
      </c>
      <c r="AV413" s="321" t="s">
        <v>165</v>
      </c>
      <c r="AW413" s="321" t="s">
        <v>36</v>
      </c>
      <c r="AX413" s="321" t="s">
        <v>82</v>
      </c>
      <c r="AY413" s="323" t="s">
        <v>158</v>
      </c>
    </row>
    <row r="414" spans="1:65" s="118" customFormat="1" ht="16.5" customHeight="1">
      <c r="A414" s="115"/>
      <c r="B414" s="116"/>
      <c r="C414" s="214" t="s">
        <v>580</v>
      </c>
      <c r="D414" s="214" t="s">
        <v>160</v>
      </c>
      <c r="E414" s="215" t="s">
        <v>581</v>
      </c>
      <c r="F414" s="216" t="s">
        <v>582</v>
      </c>
      <c r="G414" s="217" t="s">
        <v>229</v>
      </c>
      <c r="H414" s="218">
        <v>2.966</v>
      </c>
      <c r="I414" s="6"/>
      <c r="J414" s="219">
        <f>ROUND(I414*H414,1)</f>
        <v>0</v>
      </c>
      <c r="K414" s="216" t="s">
        <v>164</v>
      </c>
      <c r="L414" s="116"/>
      <c r="M414" s="220" t="s">
        <v>3</v>
      </c>
      <c r="N414" s="221" t="s">
        <v>45</v>
      </c>
      <c r="O414" s="200"/>
      <c r="P414" s="201">
        <f>O414*H414</f>
        <v>0</v>
      </c>
      <c r="Q414" s="201">
        <v>1.05555224</v>
      </c>
      <c r="R414" s="201">
        <f>Q414*H414</f>
        <v>3.13076794384</v>
      </c>
      <c r="S414" s="201">
        <v>0</v>
      </c>
      <c r="T414" s="202">
        <f>S414*H414</f>
        <v>0</v>
      </c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R414" s="203" t="s">
        <v>165</v>
      </c>
      <c r="AT414" s="203" t="s">
        <v>160</v>
      </c>
      <c r="AU414" s="203" t="s">
        <v>84</v>
      </c>
      <c r="AY414" s="106" t="s">
        <v>158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106" t="s">
        <v>82</v>
      </c>
      <c r="BK414" s="204">
        <f>ROUND(I414*H414,1)</f>
        <v>0</v>
      </c>
      <c r="BL414" s="106" t="s">
        <v>165</v>
      </c>
      <c r="BM414" s="203" t="s">
        <v>583</v>
      </c>
    </row>
    <row r="415" spans="1:47" s="118" customFormat="1" ht="68.25">
      <c r="A415" s="115"/>
      <c r="B415" s="116"/>
      <c r="C415" s="115"/>
      <c r="D415" s="205" t="s">
        <v>167</v>
      </c>
      <c r="E415" s="115"/>
      <c r="F415" s="206" t="s">
        <v>584</v>
      </c>
      <c r="G415" s="115"/>
      <c r="H415" s="115"/>
      <c r="I415" s="7"/>
      <c r="J415" s="115"/>
      <c r="K415" s="115"/>
      <c r="L415" s="116"/>
      <c r="M415" s="207"/>
      <c r="N415" s="208"/>
      <c r="O415" s="200"/>
      <c r="P415" s="200"/>
      <c r="Q415" s="200"/>
      <c r="R415" s="200"/>
      <c r="S415" s="200"/>
      <c r="T415" s="209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T415" s="106" t="s">
        <v>167</v>
      </c>
      <c r="AU415" s="106" t="s">
        <v>84</v>
      </c>
    </row>
    <row r="416" spans="1:47" s="118" customFormat="1" ht="12">
      <c r="A416" s="115"/>
      <c r="B416" s="116"/>
      <c r="C416" s="115"/>
      <c r="D416" s="311" t="s">
        <v>169</v>
      </c>
      <c r="E416" s="115"/>
      <c r="F416" s="312" t="s">
        <v>585</v>
      </c>
      <c r="G416" s="115"/>
      <c r="H416" s="115"/>
      <c r="I416" s="7"/>
      <c r="J416" s="115"/>
      <c r="K416" s="115"/>
      <c r="L416" s="116"/>
      <c r="M416" s="207"/>
      <c r="N416" s="208"/>
      <c r="O416" s="200"/>
      <c r="P416" s="200"/>
      <c r="Q416" s="200"/>
      <c r="R416" s="200"/>
      <c r="S416" s="200"/>
      <c r="T416" s="209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T416" s="106" t="s">
        <v>169</v>
      </c>
      <c r="AU416" s="106" t="s">
        <v>84</v>
      </c>
    </row>
    <row r="417" spans="2:51" s="313" customFormat="1" ht="12">
      <c r="B417" s="314"/>
      <c r="D417" s="205" t="s">
        <v>171</v>
      </c>
      <c r="E417" s="315" t="s">
        <v>3</v>
      </c>
      <c r="F417" s="316" t="s">
        <v>586</v>
      </c>
      <c r="H417" s="317">
        <v>2.966</v>
      </c>
      <c r="I417" s="8"/>
      <c r="L417" s="314"/>
      <c r="M417" s="318"/>
      <c r="N417" s="319"/>
      <c r="O417" s="319"/>
      <c r="P417" s="319"/>
      <c r="Q417" s="319"/>
      <c r="R417" s="319"/>
      <c r="S417" s="319"/>
      <c r="T417" s="320"/>
      <c r="AT417" s="315" t="s">
        <v>171</v>
      </c>
      <c r="AU417" s="315" t="s">
        <v>84</v>
      </c>
      <c r="AV417" s="313" t="s">
        <v>84</v>
      </c>
      <c r="AW417" s="313" t="s">
        <v>36</v>
      </c>
      <c r="AX417" s="313" t="s">
        <v>82</v>
      </c>
      <c r="AY417" s="315" t="s">
        <v>158</v>
      </c>
    </row>
    <row r="418" spans="1:65" s="118" customFormat="1" ht="16.5" customHeight="1">
      <c r="A418" s="115"/>
      <c r="B418" s="116"/>
      <c r="C418" s="214" t="s">
        <v>587</v>
      </c>
      <c r="D418" s="214" t="s">
        <v>160</v>
      </c>
      <c r="E418" s="215" t="s">
        <v>588</v>
      </c>
      <c r="F418" s="216" t="s">
        <v>589</v>
      </c>
      <c r="G418" s="217" t="s">
        <v>229</v>
      </c>
      <c r="H418" s="218">
        <v>2.137</v>
      </c>
      <c r="I418" s="6"/>
      <c r="J418" s="219">
        <f>ROUND(I418*H418,1)</f>
        <v>0</v>
      </c>
      <c r="K418" s="216" t="s">
        <v>164</v>
      </c>
      <c r="L418" s="116"/>
      <c r="M418" s="220" t="s">
        <v>3</v>
      </c>
      <c r="N418" s="221" t="s">
        <v>45</v>
      </c>
      <c r="O418" s="200"/>
      <c r="P418" s="201">
        <f>O418*H418</f>
        <v>0</v>
      </c>
      <c r="Q418" s="201">
        <v>1.0627727797</v>
      </c>
      <c r="R418" s="201">
        <f>Q418*H418</f>
        <v>2.2711454302189</v>
      </c>
      <c r="S418" s="201">
        <v>0</v>
      </c>
      <c r="T418" s="202">
        <f>S418*H418</f>
        <v>0</v>
      </c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R418" s="203" t="s">
        <v>165</v>
      </c>
      <c r="AT418" s="203" t="s">
        <v>160</v>
      </c>
      <c r="AU418" s="203" t="s">
        <v>84</v>
      </c>
      <c r="AY418" s="106" t="s">
        <v>158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106" t="s">
        <v>82</v>
      </c>
      <c r="BK418" s="204">
        <f>ROUND(I418*H418,1)</f>
        <v>0</v>
      </c>
      <c r="BL418" s="106" t="s">
        <v>165</v>
      </c>
      <c r="BM418" s="203" t="s">
        <v>590</v>
      </c>
    </row>
    <row r="419" spans="1:47" s="118" customFormat="1" ht="78">
      <c r="A419" s="115"/>
      <c r="B419" s="116"/>
      <c r="C419" s="115"/>
      <c r="D419" s="205" t="s">
        <v>167</v>
      </c>
      <c r="E419" s="115"/>
      <c r="F419" s="206" t="s">
        <v>591</v>
      </c>
      <c r="G419" s="115"/>
      <c r="H419" s="115"/>
      <c r="I419" s="7"/>
      <c r="J419" s="115"/>
      <c r="K419" s="115"/>
      <c r="L419" s="116"/>
      <c r="M419" s="207"/>
      <c r="N419" s="208"/>
      <c r="O419" s="200"/>
      <c r="P419" s="200"/>
      <c r="Q419" s="200"/>
      <c r="R419" s="200"/>
      <c r="S419" s="200"/>
      <c r="T419" s="209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T419" s="106" t="s">
        <v>167</v>
      </c>
      <c r="AU419" s="106" t="s">
        <v>84</v>
      </c>
    </row>
    <row r="420" spans="1:47" s="118" customFormat="1" ht="12">
      <c r="A420" s="115"/>
      <c r="B420" s="116"/>
      <c r="C420" s="115"/>
      <c r="D420" s="311" t="s">
        <v>169</v>
      </c>
      <c r="E420" s="115"/>
      <c r="F420" s="312" t="s">
        <v>592</v>
      </c>
      <c r="G420" s="115"/>
      <c r="H420" s="115"/>
      <c r="I420" s="7"/>
      <c r="J420" s="115"/>
      <c r="K420" s="115"/>
      <c r="L420" s="116"/>
      <c r="M420" s="207"/>
      <c r="N420" s="208"/>
      <c r="O420" s="200"/>
      <c r="P420" s="200"/>
      <c r="Q420" s="200"/>
      <c r="R420" s="200"/>
      <c r="S420" s="200"/>
      <c r="T420" s="209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T420" s="106" t="s">
        <v>169</v>
      </c>
      <c r="AU420" s="106" t="s">
        <v>84</v>
      </c>
    </row>
    <row r="421" spans="2:51" s="313" customFormat="1" ht="22.5">
      <c r="B421" s="314"/>
      <c r="D421" s="205" t="s">
        <v>171</v>
      </c>
      <c r="E421" s="315" t="s">
        <v>3</v>
      </c>
      <c r="F421" s="316" t="s">
        <v>593</v>
      </c>
      <c r="H421" s="317">
        <v>2.137</v>
      </c>
      <c r="I421" s="8"/>
      <c r="L421" s="314"/>
      <c r="M421" s="318"/>
      <c r="N421" s="319"/>
      <c r="O421" s="319"/>
      <c r="P421" s="319"/>
      <c r="Q421" s="319"/>
      <c r="R421" s="319"/>
      <c r="S421" s="319"/>
      <c r="T421" s="320"/>
      <c r="AT421" s="315" t="s">
        <v>171</v>
      </c>
      <c r="AU421" s="315" t="s">
        <v>84</v>
      </c>
      <c r="AV421" s="313" t="s">
        <v>84</v>
      </c>
      <c r="AW421" s="313" t="s">
        <v>36</v>
      </c>
      <c r="AX421" s="313" t="s">
        <v>82</v>
      </c>
      <c r="AY421" s="315" t="s">
        <v>158</v>
      </c>
    </row>
    <row r="422" spans="1:65" s="118" customFormat="1" ht="24.2" customHeight="1">
      <c r="A422" s="115"/>
      <c r="B422" s="116"/>
      <c r="C422" s="214" t="s">
        <v>594</v>
      </c>
      <c r="D422" s="214" t="s">
        <v>160</v>
      </c>
      <c r="E422" s="215" t="s">
        <v>595</v>
      </c>
      <c r="F422" s="216" t="s">
        <v>596</v>
      </c>
      <c r="G422" s="217" t="s">
        <v>437</v>
      </c>
      <c r="H422" s="218">
        <v>2</v>
      </c>
      <c r="I422" s="6"/>
      <c r="J422" s="219">
        <f>ROUND(I422*H422,1)</f>
        <v>0</v>
      </c>
      <c r="K422" s="216" t="s">
        <v>164</v>
      </c>
      <c r="L422" s="116"/>
      <c r="M422" s="220" t="s">
        <v>3</v>
      </c>
      <c r="N422" s="221" t="s">
        <v>45</v>
      </c>
      <c r="O422" s="200"/>
      <c r="P422" s="201">
        <f>O422*H422</f>
        <v>0</v>
      </c>
      <c r="Q422" s="201">
        <v>0.059</v>
      </c>
      <c r="R422" s="201">
        <f>Q422*H422</f>
        <v>0.118</v>
      </c>
      <c r="S422" s="201">
        <v>0</v>
      </c>
      <c r="T422" s="202">
        <f>S422*H422</f>
        <v>0</v>
      </c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R422" s="203" t="s">
        <v>165</v>
      </c>
      <c r="AT422" s="203" t="s">
        <v>160</v>
      </c>
      <c r="AU422" s="203" t="s">
        <v>84</v>
      </c>
      <c r="AY422" s="106" t="s">
        <v>158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106" t="s">
        <v>82</v>
      </c>
      <c r="BK422" s="204">
        <f>ROUND(I422*H422,1)</f>
        <v>0</v>
      </c>
      <c r="BL422" s="106" t="s">
        <v>165</v>
      </c>
      <c r="BM422" s="203" t="s">
        <v>597</v>
      </c>
    </row>
    <row r="423" spans="1:47" s="118" customFormat="1" ht="19.5">
      <c r="A423" s="115"/>
      <c r="B423" s="116"/>
      <c r="C423" s="115"/>
      <c r="D423" s="205" t="s">
        <v>167</v>
      </c>
      <c r="E423" s="115"/>
      <c r="F423" s="206" t="s">
        <v>598</v>
      </c>
      <c r="G423" s="115"/>
      <c r="H423" s="115"/>
      <c r="I423" s="7"/>
      <c r="J423" s="115"/>
      <c r="K423" s="115"/>
      <c r="L423" s="116"/>
      <c r="M423" s="207"/>
      <c r="N423" s="208"/>
      <c r="O423" s="200"/>
      <c r="P423" s="200"/>
      <c r="Q423" s="200"/>
      <c r="R423" s="200"/>
      <c r="S423" s="200"/>
      <c r="T423" s="209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T423" s="106" t="s">
        <v>167</v>
      </c>
      <c r="AU423" s="106" t="s">
        <v>84</v>
      </c>
    </row>
    <row r="424" spans="1:47" s="118" customFormat="1" ht="12">
      <c r="A424" s="115"/>
      <c r="B424" s="116"/>
      <c r="C424" s="115"/>
      <c r="D424" s="311" t="s">
        <v>169</v>
      </c>
      <c r="E424" s="115"/>
      <c r="F424" s="312" t="s">
        <v>599</v>
      </c>
      <c r="G424" s="115"/>
      <c r="H424" s="115"/>
      <c r="I424" s="7"/>
      <c r="J424" s="115"/>
      <c r="K424" s="115"/>
      <c r="L424" s="116"/>
      <c r="M424" s="207"/>
      <c r="N424" s="208"/>
      <c r="O424" s="200"/>
      <c r="P424" s="200"/>
      <c r="Q424" s="200"/>
      <c r="R424" s="200"/>
      <c r="S424" s="200"/>
      <c r="T424" s="209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T424" s="106" t="s">
        <v>169</v>
      </c>
      <c r="AU424" s="106" t="s">
        <v>84</v>
      </c>
    </row>
    <row r="425" spans="2:51" s="313" customFormat="1" ht="12">
      <c r="B425" s="314"/>
      <c r="D425" s="205" t="s">
        <v>171</v>
      </c>
      <c r="E425" s="315" t="s">
        <v>3</v>
      </c>
      <c r="F425" s="316" t="s">
        <v>600</v>
      </c>
      <c r="H425" s="317">
        <v>2</v>
      </c>
      <c r="I425" s="8"/>
      <c r="L425" s="314"/>
      <c r="M425" s="318"/>
      <c r="N425" s="319"/>
      <c r="O425" s="319"/>
      <c r="P425" s="319"/>
      <c r="Q425" s="319"/>
      <c r="R425" s="319"/>
      <c r="S425" s="319"/>
      <c r="T425" s="320"/>
      <c r="AT425" s="315" t="s">
        <v>171</v>
      </c>
      <c r="AU425" s="315" t="s">
        <v>84</v>
      </c>
      <c r="AV425" s="313" t="s">
        <v>84</v>
      </c>
      <c r="AW425" s="313" t="s">
        <v>36</v>
      </c>
      <c r="AX425" s="313" t="s">
        <v>82</v>
      </c>
      <c r="AY425" s="315" t="s">
        <v>158</v>
      </c>
    </row>
    <row r="426" spans="1:65" s="118" customFormat="1" ht="33" customHeight="1">
      <c r="A426" s="115"/>
      <c r="B426" s="116"/>
      <c r="C426" s="214" t="s">
        <v>601</v>
      </c>
      <c r="D426" s="214" t="s">
        <v>160</v>
      </c>
      <c r="E426" s="215" t="s">
        <v>602</v>
      </c>
      <c r="F426" s="216" t="s">
        <v>603</v>
      </c>
      <c r="G426" s="217" t="s">
        <v>492</v>
      </c>
      <c r="H426" s="218">
        <v>111.6</v>
      </c>
      <c r="I426" s="6"/>
      <c r="J426" s="219">
        <f>ROUND(I426*H426,1)</f>
        <v>0</v>
      </c>
      <c r="K426" s="216" t="s">
        <v>164</v>
      </c>
      <c r="L426" s="116"/>
      <c r="M426" s="220" t="s">
        <v>3</v>
      </c>
      <c r="N426" s="221" t="s">
        <v>45</v>
      </c>
      <c r="O426" s="200"/>
      <c r="P426" s="201">
        <f>O426*H426</f>
        <v>0</v>
      </c>
      <c r="Q426" s="201">
        <v>0.02257</v>
      </c>
      <c r="R426" s="201">
        <f>Q426*H426</f>
        <v>2.518812</v>
      </c>
      <c r="S426" s="201">
        <v>0</v>
      </c>
      <c r="T426" s="202">
        <f>S426*H426</f>
        <v>0</v>
      </c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R426" s="203" t="s">
        <v>165</v>
      </c>
      <c r="AT426" s="203" t="s">
        <v>160</v>
      </c>
      <c r="AU426" s="203" t="s">
        <v>84</v>
      </c>
      <c r="AY426" s="106" t="s">
        <v>158</v>
      </c>
      <c r="BE426" s="204">
        <f>IF(N426="základní",J426,0)</f>
        <v>0</v>
      </c>
      <c r="BF426" s="204">
        <f>IF(N426="snížená",J426,0)</f>
        <v>0</v>
      </c>
      <c r="BG426" s="204">
        <f>IF(N426="zákl. přenesená",J426,0)</f>
        <v>0</v>
      </c>
      <c r="BH426" s="204">
        <f>IF(N426="sníž. přenesená",J426,0)</f>
        <v>0</v>
      </c>
      <c r="BI426" s="204">
        <f>IF(N426="nulová",J426,0)</f>
        <v>0</v>
      </c>
      <c r="BJ426" s="106" t="s">
        <v>82</v>
      </c>
      <c r="BK426" s="204">
        <f>ROUND(I426*H426,1)</f>
        <v>0</v>
      </c>
      <c r="BL426" s="106" t="s">
        <v>165</v>
      </c>
      <c r="BM426" s="203" t="s">
        <v>604</v>
      </c>
    </row>
    <row r="427" spans="1:47" s="118" customFormat="1" ht="29.25">
      <c r="A427" s="115"/>
      <c r="B427" s="116"/>
      <c r="C427" s="115"/>
      <c r="D427" s="205" t="s">
        <v>167</v>
      </c>
      <c r="E427" s="115"/>
      <c r="F427" s="206" t="s">
        <v>605</v>
      </c>
      <c r="G427" s="115"/>
      <c r="H427" s="115"/>
      <c r="I427" s="7"/>
      <c r="J427" s="115"/>
      <c r="K427" s="115"/>
      <c r="L427" s="116"/>
      <c r="M427" s="207"/>
      <c r="N427" s="208"/>
      <c r="O427" s="200"/>
      <c r="P427" s="200"/>
      <c r="Q427" s="200"/>
      <c r="R427" s="200"/>
      <c r="S427" s="200"/>
      <c r="T427" s="209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T427" s="106" t="s">
        <v>167</v>
      </c>
      <c r="AU427" s="106" t="s">
        <v>84</v>
      </c>
    </row>
    <row r="428" spans="1:47" s="118" customFormat="1" ht="12">
      <c r="A428" s="115"/>
      <c r="B428" s="116"/>
      <c r="C428" s="115"/>
      <c r="D428" s="311" t="s">
        <v>169</v>
      </c>
      <c r="E428" s="115"/>
      <c r="F428" s="312" t="s">
        <v>606</v>
      </c>
      <c r="G428" s="115"/>
      <c r="H428" s="115"/>
      <c r="I428" s="7"/>
      <c r="J428" s="115"/>
      <c r="K428" s="115"/>
      <c r="L428" s="116"/>
      <c r="M428" s="207"/>
      <c r="N428" s="208"/>
      <c r="O428" s="200"/>
      <c r="P428" s="200"/>
      <c r="Q428" s="200"/>
      <c r="R428" s="200"/>
      <c r="S428" s="200"/>
      <c r="T428" s="209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T428" s="106" t="s">
        <v>169</v>
      </c>
      <c r="AU428" s="106" t="s">
        <v>84</v>
      </c>
    </row>
    <row r="429" spans="2:51" s="313" customFormat="1" ht="12">
      <c r="B429" s="314"/>
      <c r="D429" s="205" t="s">
        <v>171</v>
      </c>
      <c r="E429" s="315" t="s">
        <v>3</v>
      </c>
      <c r="F429" s="316" t="s">
        <v>607</v>
      </c>
      <c r="H429" s="317">
        <v>111.6</v>
      </c>
      <c r="I429" s="8"/>
      <c r="L429" s="314"/>
      <c r="M429" s="318"/>
      <c r="N429" s="319"/>
      <c r="O429" s="319"/>
      <c r="P429" s="319"/>
      <c r="Q429" s="319"/>
      <c r="R429" s="319"/>
      <c r="S429" s="319"/>
      <c r="T429" s="320"/>
      <c r="AT429" s="315" t="s">
        <v>171</v>
      </c>
      <c r="AU429" s="315" t="s">
        <v>84</v>
      </c>
      <c r="AV429" s="313" t="s">
        <v>84</v>
      </c>
      <c r="AW429" s="313" t="s">
        <v>36</v>
      </c>
      <c r="AX429" s="313" t="s">
        <v>82</v>
      </c>
      <c r="AY429" s="315" t="s">
        <v>158</v>
      </c>
    </row>
    <row r="430" spans="1:65" s="118" customFormat="1" ht="16.5" customHeight="1">
      <c r="A430" s="115"/>
      <c r="B430" s="116"/>
      <c r="C430" s="214" t="s">
        <v>608</v>
      </c>
      <c r="D430" s="214" t="s">
        <v>160</v>
      </c>
      <c r="E430" s="215" t="s">
        <v>609</v>
      </c>
      <c r="F430" s="216" t="s">
        <v>610</v>
      </c>
      <c r="G430" s="217" t="s">
        <v>163</v>
      </c>
      <c r="H430" s="218">
        <v>10.469</v>
      </c>
      <c r="I430" s="6"/>
      <c r="J430" s="219">
        <f>ROUND(I430*H430,1)</f>
        <v>0</v>
      </c>
      <c r="K430" s="216" t="s">
        <v>164</v>
      </c>
      <c r="L430" s="116"/>
      <c r="M430" s="220" t="s">
        <v>3</v>
      </c>
      <c r="N430" s="221" t="s">
        <v>45</v>
      </c>
      <c r="O430" s="200"/>
      <c r="P430" s="201">
        <f>O430*H430</f>
        <v>0</v>
      </c>
      <c r="Q430" s="201">
        <v>2.501975</v>
      </c>
      <c r="R430" s="201">
        <f>Q430*H430</f>
        <v>26.193176274999995</v>
      </c>
      <c r="S430" s="201">
        <v>0</v>
      </c>
      <c r="T430" s="202">
        <f>S430*H430</f>
        <v>0</v>
      </c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R430" s="203" t="s">
        <v>165</v>
      </c>
      <c r="AT430" s="203" t="s">
        <v>160</v>
      </c>
      <c r="AU430" s="203" t="s">
        <v>84</v>
      </c>
      <c r="AY430" s="106" t="s">
        <v>158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106" t="s">
        <v>82</v>
      </c>
      <c r="BK430" s="204">
        <f>ROUND(I430*H430,1)</f>
        <v>0</v>
      </c>
      <c r="BL430" s="106" t="s">
        <v>165</v>
      </c>
      <c r="BM430" s="203" t="s">
        <v>611</v>
      </c>
    </row>
    <row r="431" spans="1:47" s="118" customFormat="1" ht="19.5">
      <c r="A431" s="115"/>
      <c r="B431" s="116"/>
      <c r="C431" s="115"/>
      <c r="D431" s="205" t="s">
        <v>167</v>
      </c>
      <c r="E431" s="115"/>
      <c r="F431" s="206" t="s">
        <v>612</v>
      </c>
      <c r="G431" s="115"/>
      <c r="H431" s="115"/>
      <c r="I431" s="7"/>
      <c r="J431" s="115"/>
      <c r="K431" s="115"/>
      <c r="L431" s="116"/>
      <c r="M431" s="207"/>
      <c r="N431" s="208"/>
      <c r="O431" s="200"/>
      <c r="P431" s="200"/>
      <c r="Q431" s="200"/>
      <c r="R431" s="200"/>
      <c r="S431" s="200"/>
      <c r="T431" s="209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T431" s="106" t="s">
        <v>167</v>
      </c>
      <c r="AU431" s="106" t="s">
        <v>84</v>
      </c>
    </row>
    <row r="432" spans="1:47" s="118" customFormat="1" ht="12">
      <c r="A432" s="115"/>
      <c r="B432" s="116"/>
      <c r="C432" s="115"/>
      <c r="D432" s="311" t="s">
        <v>169</v>
      </c>
      <c r="E432" s="115"/>
      <c r="F432" s="312" t="s">
        <v>613</v>
      </c>
      <c r="G432" s="115"/>
      <c r="H432" s="115"/>
      <c r="I432" s="7"/>
      <c r="J432" s="115"/>
      <c r="K432" s="115"/>
      <c r="L432" s="116"/>
      <c r="M432" s="207"/>
      <c r="N432" s="208"/>
      <c r="O432" s="200"/>
      <c r="P432" s="200"/>
      <c r="Q432" s="200"/>
      <c r="R432" s="200"/>
      <c r="S432" s="200"/>
      <c r="T432" s="209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T432" s="106" t="s">
        <v>169</v>
      </c>
      <c r="AU432" s="106" t="s">
        <v>84</v>
      </c>
    </row>
    <row r="433" spans="2:51" s="313" customFormat="1" ht="22.5">
      <c r="B433" s="314"/>
      <c r="D433" s="205" t="s">
        <v>171</v>
      </c>
      <c r="E433" s="315" t="s">
        <v>3</v>
      </c>
      <c r="F433" s="316" t="s">
        <v>614</v>
      </c>
      <c r="H433" s="317">
        <v>2.742</v>
      </c>
      <c r="I433" s="8"/>
      <c r="L433" s="314"/>
      <c r="M433" s="318"/>
      <c r="N433" s="319"/>
      <c r="O433" s="319"/>
      <c r="P433" s="319"/>
      <c r="Q433" s="319"/>
      <c r="R433" s="319"/>
      <c r="S433" s="319"/>
      <c r="T433" s="320"/>
      <c r="AT433" s="315" t="s">
        <v>171</v>
      </c>
      <c r="AU433" s="315" t="s">
        <v>84</v>
      </c>
      <c r="AV433" s="313" t="s">
        <v>84</v>
      </c>
      <c r="AW433" s="313" t="s">
        <v>36</v>
      </c>
      <c r="AX433" s="313" t="s">
        <v>74</v>
      </c>
      <c r="AY433" s="315" t="s">
        <v>158</v>
      </c>
    </row>
    <row r="434" spans="2:51" s="313" customFormat="1" ht="22.5">
      <c r="B434" s="314"/>
      <c r="D434" s="205" t="s">
        <v>171</v>
      </c>
      <c r="E434" s="315" t="s">
        <v>3</v>
      </c>
      <c r="F434" s="316" t="s">
        <v>615</v>
      </c>
      <c r="H434" s="317">
        <v>0.809</v>
      </c>
      <c r="I434" s="8"/>
      <c r="L434" s="314"/>
      <c r="M434" s="318"/>
      <c r="N434" s="319"/>
      <c r="O434" s="319"/>
      <c r="P434" s="319"/>
      <c r="Q434" s="319"/>
      <c r="R434" s="319"/>
      <c r="S434" s="319"/>
      <c r="T434" s="320"/>
      <c r="AT434" s="315" t="s">
        <v>171</v>
      </c>
      <c r="AU434" s="315" t="s">
        <v>84</v>
      </c>
      <c r="AV434" s="313" t="s">
        <v>84</v>
      </c>
      <c r="AW434" s="313" t="s">
        <v>36</v>
      </c>
      <c r="AX434" s="313" t="s">
        <v>74</v>
      </c>
      <c r="AY434" s="315" t="s">
        <v>158</v>
      </c>
    </row>
    <row r="435" spans="2:51" s="313" customFormat="1" ht="22.5">
      <c r="B435" s="314"/>
      <c r="D435" s="205" t="s">
        <v>171</v>
      </c>
      <c r="E435" s="315" t="s">
        <v>3</v>
      </c>
      <c r="F435" s="316" t="s">
        <v>616</v>
      </c>
      <c r="H435" s="317">
        <v>1.708</v>
      </c>
      <c r="I435" s="8"/>
      <c r="L435" s="314"/>
      <c r="M435" s="318"/>
      <c r="N435" s="319"/>
      <c r="O435" s="319"/>
      <c r="P435" s="319"/>
      <c r="Q435" s="319"/>
      <c r="R435" s="319"/>
      <c r="S435" s="319"/>
      <c r="T435" s="320"/>
      <c r="AT435" s="315" t="s">
        <v>171</v>
      </c>
      <c r="AU435" s="315" t="s">
        <v>84</v>
      </c>
      <c r="AV435" s="313" t="s">
        <v>84</v>
      </c>
      <c r="AW435" s="313" t="s">
        <v>36</v>
      </c>
      <c r="AX435" s="313" t="s">
        <v>74</v>
      </c>
      <c r="AY435" s="315" t="s">
        <v>158</v>
      </c>
    </row>
    <row r="436" spans="2:51" s="313" customFormat="1" ht="22.5">
      <c r="B436" s="314"/>
      <c r="D436" s="205" t="s">
        <v>171</v>
      </c>
      <c r="E436" s="315" t="s">
        <v>3</v>
      </c>
      <c r="F436" s="316" t="s">
        <v>617</v>
      </c>
      <c r="H436" s="317">
        <v>1.808</v>
      </c>
      <c r="I436" s="8"/>
      <c r="L436" s="314"/>
      <c r="M436" s="318"/>
      <c r="N436" s="319"/>
      <c r="O436" s="319"/>
      <c r="P436" s="319"/>
      <c r="Q436" s="319"/>
      <c r="R436" s="319"/>
      <c r="S436" s="319"/>
      <c r="T436" s="320"/>
      <c r="AT436" s="315" t="s">
        <v>171</v>
      </c>
      <c r="AU436" s="315" t="s">
        <v>84</v>
      </c>
      <c r="AV436" s="313" t="s">
        <v>84</v>
      </c>
      <c r="AW436" s="313" t="s">
        <v>36</v>
      </c>
      <c r="AX436" s="313" t="s">
        <v>74</v>
      </c>
      <c r="AY436" s="315" t="s">
        <v>158</v>
      </c>
    </row>
    <row r="437" spans="2:51" s="313" customFormat="1" ht="22.5">
      <c r="B437" s="314"/>
      <c r="D437" s="205" t="s">
        <v>171</v>
      </c>
      <c r="E437" s="315" t="s">
        <v>3</v>
      </c>
      <c r="F437" s="316" t="s">
        <v>618</v>
      </c>
      <c r="H437" s="317">
        <v>1.152</v>
      </c>
      <c r="I437" s="8"/>
      <c r="L437" s="314"/>
      <c r="M437" s="318"/>
      <c r="N437" s="319"/>
      <c r="O437" s="319"/>
      <c r="P437" s="319"/>
      <c r="Q437" s="319"/>
      <c r="R437" s="319"/>
      <c r="S437" s="319"/>
      <c r="T437" s="320"/>
      <c r="AT437" s="315" t="s">
        <v>171</v>
      </c>
      <c r="AU437" s="315" t="s">
        <v>84</v>
      </c>
      <c r="AV437" s="313" t="s">
        <v>84</v>
      </c>
      <c r="AW437" s="313" t="s">
        <v>36</v>
      </c>
      <c r="AX437" s="313" t="s">
        <v>74</v>
      </c>
      <c r="AY437" s="315" t="s">
        <v>158</v>
      </c>
    </row>
    <row r="438" spans="2:51" s="330" customFormat="1" ht="12">
      <c r="B438" s="331"/>
      <c r="D438" s="205" t="s">
        <v>171</v>
      </c>
      <c r="E438" s="332" t="s">
        <v>3</v>
      </c>
      <c r="F438" s="333" t="s">
        <v>338</v>
      </c>
      <c r="H438" s="334">
        <v>8.219</v>
      </c>
      <c r="I438" s="10"/>
      <c r="L438" s="331"/>
      <c r="M438" s="335"/>
      <c r="N438" s="336"/>
      <c r="O438" s="336"/>
      <c r="P438" s="336"/>
      <c r="Q438" s="336"/>
      <c r="R438" s="336"/>
      <c r="S438" s="336"/>
      <c r="T438" s="337"/>
      <c r="AT438" s="332" t="s">
        <v>171</v>
      </c>
      <c r="AU438" s="332" t="s">
        <v>84</v>
      </c>
      <c r="AV438" s="330" t="s">
        <v>104</v>
      </c>
      <c r="AW438" s="330" t="s">
        <v>36</v>
      </c>
      <c r="AX438" s="330" t="s">
        <v>74</v>
      </c>
      <c r="AY438" s="332" t="s">
        <v>158</v>
      </c>
    </row>
    <row r="439" spans="2:51" s="313" customFormat="1" ht="12">
      <c r="B439" s="314"/>
      <c r="D439" s="205" t="s">
        <v>171</v>
      </c>
      <c r="E439" s="315" t="s">
        <v>3</v>
      </c>
      <c r="F439" s="316" t="s">
        <v>619</v>
      </c>
      <c r="H439" s="317">
        <v>2.25</v>
      </c>
      <c r="I439" s="8"/>
      <c r="L439" s="314"/>
      <c r="M439" s="318"/>
      <c r="N439" s="319"/>
      <c r="O439" s="319"/>
      <c r="P439" s="319"/>
      <c r="Q439" s="319"/>
      <c r="R439" s="319"/>
      <c r="S439" s="319"/>
      <c r="T439" s="320"/>
      <c r="AT439" s="315" t="s">
        <v>171</v>
      </c>
      <c r="AU439" s="315" t="s">
        <v>84</v>
      </c>
      <c r="AV439" s="313" t="s">
        <v>84</v>
      </c>
      <c r="AW439" s="313" t="s">
        <v>36</v>
      </c>
      <c r="AX439" s="313" t="s">
        <v>74</v>
      </c>
      <c r="AY439" s="315" t="s">
        <v>158</v>
      </c>
    </row>
    <row r="440" spans="2:51" s="330" customFormat="1" ht="12">
      <c r="B440" s="331"/>
      <c r="D440" s="205" t="s">
        <v>171</v>
      </c>
      <c r="E440" s="332" t="s">
        <v>3</v>
      </c>
      <c r="F440" s="333" t="s">
        <v>509</v>
      </c>
      <c r="H440" s="334">
        <v>2.25</v>
      </c>
      <c r="I440" s="10"/>
      <c r="L440" s="331"/>
      <c r="M440" s="335"/>
      <c r="N440" s="336"/>
      <c r="O440" s="336"/>
      <c r="P440" s="336"/>
      <c r="Q440" s="336"/>
      <c r="R440" s="336"/>
      <c r="S440" s="336"/>
      <c r="T440" s="337"/>
      <c r="AT440" s="332" t="s">
        <v>171</v>
      </c>
      <c r="AU440" s="332" t="s">
        <v>84</v>
      </c>
      <c r="AV440" s="330" t="s">
        <v>104</v>
      </c>
      <c r="AW440" s="330" t="s">
        <v>36</v>
      </c>
      <c r="AX440" s="330" t="s">
        <v>74</v>
      </c>
      <c r="AY440" s="332" t="s">
        <v>158</v>
      </c>
    </row>
    <row r="441" spans="2:51" s="321" customFormat="1" ht="12">
      <c r="B441" s="322"/>
      <c r="D441" s="205" t="s">
        <v>171</v>
      </c>
      <c r="E441" s="323" t="s">
        <v>3</v>
      </c>
      <c r="F441" s="324" t="s">
        <v>174</v>
      </c>
      <c r="H441" s="325">
        <v>10.469</v>
      </c>
      <c r="I441" s="9"/>
      <c r="L441" s="322"/>
      <c r="M441" s="326"/>
      <c r="N441" s="327"/>
      <c r="O441" s="327"/>
      <c r="P441" s="327"/>
      <c r="Q441" s="327"/>
      <c r="R441" s="327"/>
      <c r="S441" s="327"/>
      <c r="T441" s="328"/>
      <c r="AT441" s="323" t="s">
        <v>171</v>
      </c>
      <c r="AU441" s="323" t="s">
        <v>84</v>
      </c>
      <c r="AV441" s="321" t="s">
        <v>165</v>
      </c>
      <c r="AW441" s="321" t="s">
        <v>36</v>
      </c>
      <c r="AX441" s="321" t="s">
        <v>82</v>
      </c>
      <c r="AY441" s="323" t="s">
        <v>158</v>
      </c>
    </row>
    <row r="442" spans="1:65" s="118" customFormat="1" ht="16.5" customHeight="1">
      <c r="A442" s="115"/>
      <c r="B442" s="116"/>
      <c r="C442" s="214" t="s">
        <v>620</v>
      </c>
      <c r="D442" s="214" t="s">
        <v>160</v>
      </c>
      <c r="E442" s="215" t="s">
        <v>621</v>
      </c>
      <c r="F442" s="216" t="s">
        <v>622</v>
      </c>
      <c r="G442" s="217" t="s">
        <v>102</v>
      </c>
      <c r="H442" s="218">
        <v>53.645</v>
      </c>
      <c r="I442" s="6"/>
      <c r="J442" s="219">
        <f>ROUND(I442*H442,1)</f>
        <v>0</v>
      </c>
      <c r="K442" s="216" t="s">
        <v>164</v>
      </c>
      <c r="L442" s="116"/>
      <c r="M442" s="220" t="s">
        <v>3</v>
      </c>
      <c r="N442" s="221" t="s">
        <v>45</v>
      </c>
      <c r="O442" s="200"/>
      <c r="P442" s="201">
        <f>O442*H442</f>
        <v>0</v>
      </c>
      <c r="Q442" s="201">
        <v>0.00576464</v>
      </c>
      <c r="R442" s="201">
        <f>Q442*H442</f>
        <v>0.3092441128</v>
      </c>
      <c r="S442" s="201">
        <v>0</v>
      </c>
      <c r="T442" s="202">
        <f>S442*H442</f>
        <v>0</v>
      </c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R442" s="203" t="s">
        <v>165</v>
      </c>
      <c r="AT442" s="203" t="s">
        <v>160</v>
      </c>
      <c r="AU442" s="203" t="s">
        <v>84</v>
      </c>
      <c r="AY442" s="106" t="s">
        <v>158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106" t="s">
        <v>82</v>
      </c>
      <c r="BK442" s="204">
        <f>ROUND(I442*H442,1)</f>
        <v>0</v>
      </c>
      <c r="BL442" s="106" t="s">
        <v>165</v>
      </c>
      <c r="BM442" s="203" t="s">
        <v>623</v>
      </c>
    </row>
    <row r="443" spans="1:47" s="118" customFormat="1" ht="12">
      <c r="A443" s="115"/>
      <c r="B443" s="116"/>
      <c r="C443" s="115"/>
      <c r="D443" s="205" t="s">
        <v>167</v>
      </c>
      <c r="E443" s="115"/>
      <c r="F443" s="206" t="s">
        <v>624</v>
      </c>
      <c r="G443" s="115"/>
      <c r="H443" s="115"/>
      <c r="I443" s="7"/>
      <c r="J443" s="115"/>
      <c r="K443" s="115"/>
      <c r="L443" s="116"/>
      <c r="M443" s="207"/>
      <c r="N443" s="208"/>
      <c r="O443" s="200"/>
      <c r="P443" s="200"/>
      <c r="Q443" s="200"/>
      <c r="R443" s="200"/>
      <c r="S443" s="200"/>
      <c r="T443" s="209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T443" s="106" t="s">
        <v>167</v>
      </c>
      <c r="AU443" s="106" t="s">
        <v>84</v>
      </c>
    </row>
    <row r="444" spans="1:47" s="118" customFormat="1" ht="12">
      <c r="A444" s="115"/>
      <c r="B444" s="116"/>
      <c r="C444" s="115"/>
      <c r="D444" s="311" t="s">
        <v>169</v>
      </c>
      <c r="E444" s="115"/>
      <c r="F444" s="312" t="s">
        <v>625</v>
      </c>
      <c r="G444" s="115"/>
      <c r="H444" s="115"/>
      <c r="I444" s="7"/>
      <c r="J444" s="115"/>
      <c r="K444" s="115"/>
      <c r="L444" s="116"/>
      <c r="M444" s="207"/>
      <c r="N444" s="208"/>
      <c r="O444" s="200"/>
      <c r="P444" s="200"/>
      <c r="Q444" s="200"/>
      <c r="R444" s="200"/>
      <c r="S444" s="200"/>
      <c r="T444" s="209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T444" s="106" t="s">
        <v>169</v>
      </c>
      <c r="AU444" s="106" t="s">
        <v>84</v>
      </c>
    </row>
    <row r="445" spans="2:51" s="313" customFormat="1" ht="22.5">
      <c r="B445" s="314"/>
      <c r="D445" s="205" t="s">
        <v>171</v>
      </c>
      <c r="E445" s="315" t="s">
        <v>3</v>
      </c>
      <c r="F445" s="316" t="s">
        <v>626</v>
      </c>
      <c r="H445" s="317">
        <v>22.4</v>
      </c>
      <c r="I445" s="8"/>
      <c r="L445" s="314"/>
      <c r="M445" s="318"/>
      <c r="N445" s="319"/>
      <c r="O445" s="319"/>
      <c r="P445" s="319"/>
      <c r="Q445" s="319"/>
      <c r="R445" s="319"/>
      <c r="S445" s="319"/>
      <c r="T445" s="320"/>
      <c r="AT445" s="315" t="s">
        <v>171</v>
      </c>
      <c r="AU445" s="315" t="s">
        <v>84</v>
      </c>
      <c r="AV445" s="313" t="s">
        <v>84</v>
      </c>
      <c r="AW445" s="313" t="s">
        <v>36</v>
      </c>
      <c r="AX445" s="313" t="s">
        <v>74</v>
      </c>
      <c r="AY445" s="315" t="s">
        <v>158</v>
      </c>
    </row>
    <row r="446" spans="2:51" s="313" customFormat="1" ht="12">
      <c r="B446" s="314"/>
      <c r="D446" s="205" t="s">
        <v>171</v>
      </c>
      <c r="E446" s="315" t="s">
        <v>3</v>
      </c>
      <c r="F446" s="316" t="s">
        <v>627</v>
      </c>
      <c r="H446" s="317">
        <v>21.245</v>
      </c>
      <c r="I446" s="8"/>
      <c r="L446" s="314"/>
      <c r="M446" s="318"/>
      <c r="N446" s="319"/>
      <c r="O446" s="319"/>
      <c r="P446" s="319"/>
      <c r="Q446" s="319"/>
      <c r="R446" s="319"/>
      <c r="S446" s="319"/>
      <c r="T446" s="320"/>
      <c r="AT446" s="315" t="s">
        <v>171</v>
      </c>
      <c r="AU446" s="315" t="s">
        <v>84</v>
      </c>
      <c r="AV446" s="313" t="s">
        <v>84</v>
      </c>
      <c r="AW446" s="313" t="s">
        <v>36</v>
      </c>
      <c r="AX446" s="313" t="s">
        <v>74</v>
      </c>
      <c r="AY446" s="315" t="s">
        <v>158</v>
      </c>
    </row>
    <row r="447" spans="2:51" s="330" customFormat="1" ht="12">
      <c r="B447" s="331"/>
      <c r="D447" s="205" t="s">
        <v>171</v>
      </c>
      <c r="E447" s="332" t="s">
        <v>3</v>
      </c>
      <c r="F447" s="333" t="s">
        <v>338</v>
      </c>
      <c r="H447" s="334">
        <v>43.645</v>
      </c>
      <c r="I447" s="10"/>
      <c r="L447" s="331"/>
      <c r="M447" s="335"/>
      <c r="N447" s="336"/>
      <c r="O447" s="336"/>
      <c r="P447" s="336"/>
      <c r="Q447" s="336"/>
      <c r="R447" s="336"/>
      <c r="S447" s="336"/>
      <c r="T447" s="337"/>
      <c r="AT447" s="332" t="s">
        <v>171</v>
      </c>
      <c r="AU447" s="332" t="s">
        <v>84</v>
      </c>
      <c r="AV447" s="330" t="s">
        <v>104</v>
      </c>
      <c r="AW447" s="330" t="s">
        <v>36</v>
      </c>
      <c r="AX447" s="330" t="s">
        <v>74</v>
      </c>
      <c r="AY447" s="332" t="s">
        <v>158</v>
      </c>
    </row>
    <row r="448" spans="2:51" s="313" customFormat="1" ht="12">
      <c r="B448" s="314"/>
      <c r="D448" s="205" t="s">
        <v>171</v>
      </c>
      <c r="E448" s="315" t="s">
        <v>3</v>
      </c>
      <c r="F448" s="316" t="s">
        <v>628</v>
      </c>
      <c r="H448" s="317">
        <v>10</v>
      </c>
      <c r="I448" s="8"/>
      <c r="L448" s="314"/>
      <c r="M448" s="318"/>
      <c r="N448" s="319"/>
      <c r="O448" s="319"/>
      <c r="P448" s="319"/>
      <c r="Q448" s="319"/>
      <c r="R448" s="319"/>
      <c r="S448" s="319"/>
      <c r="T448" s="320"/>
      <c r="AT448" s="315" t="s">
        <v>171</v>
      </c>
      <c r="AU448" s="315" t="s">
        <v>84</v>
      </c>
      <c r="AV448" s="313" t="s">
        <v>84</v>
      </c>
      <c r="AW448" s="313" t="s">
        <v>36</v>
      </c>
      <c r="AX448" s="313" t="s">
        <v>74</v>
      </c>
      <c r="AY448" s="315" t="s">
        <v>158</v>
      </c>
    </row>
    <row r="449" spans="2:51" s="330" customFormat="1" ht="12">
      <c r="B449" s="331"/>
      <c r="D449" s="205" t="s">
        <v>171</v>
      </c>
      <c r="E449" s="332" t="s">
        <v>3</v>
      </c>
      <c r="F449" s="333" t="s">
        <v>338</v>
      </c>
      <c r="H449" s="334">
        <v>10</v>
      </c>
      <c r="I449" s="10"/>
      <c r="L449" s="331"/>
      <c r="M449" s="335"/>
      <c r="N449" s="336"/>
      <c r="O449" s="336"/>
      <c r="P449" s="336"/>
      <c r="Q449" s="336"/>
      <c r="R449" s="336"/>
      <c r="S449" s="336"/>
      <c r="T449" s="337"/>
      <c r="AT449" s="332" t="s">
        <v>171</v>
      </c>
      <c r="AU449" s="332" t="s">
        <v>84</v>
      </c>
      <c r="AV449" s="330" t="s">
        <v>104</v>
      </c>
      <c r="AW449" s="330" t="s">
        <v>36</v>
      </c>
      <c r="AX449" s="330" t="s">
        <v>74</v>
      </c>
      <c r="AY449" s="332" t="s">
        <v>158</v>
      </c>
    </row>
    <row r="450" spans="2:51" s="321" customFormat="1" ht="12">
      <c r="B450" s="322"/>
      <c r="D450" s="205" t="s">
        <v>171</v>
      </c>
      <c r="E450" s="323" t="s">
        <v>3</v>
      </c>
      <c r="F450" s="324" t="s">
        <v>174</v>
      </c>
      <c r="H450" s="325">
        <v>53.645</v>
      </c>
      <c r="I450" s="9"/>
      <c r="L450" s="322"/>
      <c r="M450" s="326"/>
      <c r="N450" s="327"/>
      <c r="O450" s="327"/>
      <c r="P450" s="327"/>
      <c r="Q450" s="327"/>
      <c r="R450" s="327"/>
      <c r="S450" s="327"/>
      <c r="T450" s="328"/>
      <c r="AT450" s="323" t="s">
        <v>171</v>
      </c>
      <c r="AU450" s="323" t="s">
        <v>84</v>
      </c>
      <c r="AV450" s="321" t="s">
        <v>165</v>
      </c>
      <c r="AW450" s="321" t="s">
        <v>36</v>
      </c>
      <c r="AX450" s="321" t="s">
        <v>82</v>
      </c>
      <c r="AY450" s="323" t="s">
        <v>158</v>
      </c>
    </row>
    <row r="451" spans="1:65" s="118" customFormat="1" ht="16.5" customHeight="1">
      <c r="A451" s="115"/>
      <c r="B451" s="116"/>
      <c r="C451" s="214" t="s">
        <v>629</v>
      </c>
      <c r="D451" s="214" t="s">
        <v>160</v>
      </c>
      <c r="E451" s="215" t="s">
        <v>630</v>
      </c>
      <c r="F451" s="216" t="s">
        <v>631</v>
      </c>
      <c r="G451" s="217" t="s">
        <v>102</v>
      </c>
      <c r="H451" s="218">
        <v>53.645</v>
      </c>
      <c r="I451" s="6"/>
      <c r="J451" s="219">
        <f>ROUND(I451*H451,1)</f>
        <v>0</v>
      </c>
      <c r="K451" s="216" t="s">
        <v>164</v>
      </c>
      <c r="L451" s="116"/>
      <c r="M451" s="220" t="s">
        <v>3</v>
      </c>
      <c r="N451" s="221" t="s">
        <v>45</v>
      </c>
      <c r="O451" s="200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R451" s="203" t="s">
        <v>165</v>
      </c>
      <c r="AT451" s="203" t="s">
        <v>160</v>
      </c>
      <c r="AU451" s="203" t="s">
        <v>84</v>
      </c>
      <c r="AY451" s="106" t="s">
        <v>158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106" t="s">
        <v>82</v>
      </c>
      <c r="BK451" s="204">
        <f>ROUND(I451*H451,1)</f>
        <v>0</v>
      </c>
      <c r="BL451" s="106" t="s">
        <v>165</v>
      </c>
      <c r="BM451" s="203" t="s">
        <v>632</v>
      </c>
    </row>
    <row r="452" spans="1:47" s="118" customFormat="1" ht="12">
      <c r="A452" s="115"/>
      <c r="B452" s="116"/>
      <c r="C452" s="115"/>
      <c r="D452" s="205" t="s">
        <v>167</v>
      </c>
      <c r="E452" s="115"/>
      <c r="F452" s="206" t="s">
        <v>633</v>
      </c>
      <c r="G452" s="115"/>
      <c r="H452" s="115"/>
      <c r="I452" s="7"/>
      <c r="J452" s="115"/>
      <c r="K452" s="115"/>
      <c r="L452" s="116"/>
      <c r="M452" s="207"/>
      <c r="N452" s="208"/>
      <c r="O452" s="200"/>
      <c r="P452" s="200"/>
      <c r="Q452" s="200"/>
      <c r="R452" s="200"/>
      <c r="S452" s="200"/>
      <c r="T452" s="209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T452" s="106" t="s">
        <v>167</v>
      </c>
      <c r="AU452" s="106" t="s">
        <v>84</v>
      </c>
    </row>
    <row r="453" spans="1:47" s="118" customFormat="1" ht="12">
      <c r="A453" s="115"/>
      <c r="B453" s="116"/>
      <c r="C453" s="115"/>
      <c r="D453" s="311" t="s">
        <v>169</v>
      </c>
      <c r="E453" s="115"/>
      <c r="F453" s="312" t="s">
        <v>634</v>
      </c>
      <c r="G453" s="115"/>
      <c r="H453" s="115"/>
      <c r="I453" s="7"/>
      <c r="J453" s="115"/>
      <c r="K453" s="115"/>
      <c r="L453" s="116"/>
      <c r="M453" s="207"/>
      <c r="N453" s="208"/>
      <c r="O453" s="200"/>
      <c r="P453" s="200"/>
      <c r="Q453" s="200"/>
      <c r="R453" s="200"/>
      <c r="S453" s="200"/>
      <c r="T453" s="209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T453" s="106" t="s">
        <v>169</v>
      </c>
      <c r="AU453" s="106" t="s">
        <v>84</v>
      </c>
    </row>
    <row r="454" spans="2:51" s="313" customFormat="1" ht="22.5">
      <c r="B454" s="314"/>
      <c r="D454" s="205" t="s">
        <v>171</v>
      </c>
      <c r="E454" s="315" t="s">
        <v>3</v>
      </c>
      <c r="F454" s="316" t="s">
        <v>626</v>
      </c>
      <c r="H454" s="317">
        <v>22.4</v>
      </c>
      <c r="I454" s="8"/>
      <c r="L454" s="314"/>
      <c r="M454" s="318"/>
      <c r="N454" s="319"/>
      <c r="O454" s="319"/>
      <c r="P454" s="319"/>
      <c r="Q454" s="319"/>
      <c r="R454" s="319"/>
      <c r="S454" s="319"/>
      <c r="T454" s="320"/>
      <c r="AT454" s="315" t="s">
        <v>171</v>
      </c>
      <c r="AU454" s="315" t="s">
        <v>84</v>
      </c>
      <c r="AV454" s="313" t="s">
        <v>84</v>
      </c>
      <c r="AW454" s="313" t="s">
        <v>36</v>
      </c>
      <c r="AX454" s="313" t="s">
        <v>74</v>
      </c>
      <c r="AY454" s="315" t="s">
        <v>158</v>
      </c>
    </row>
    <row r="455" spans="2:51" s="313" customFormat="1" ht="12">
      <c r="B455" s="314"/>
      <c r="D455" s="205" t="s">
        <v>171</v>
      </c>
      <c r="E455" s="315" t="s">
        <v>3</v>
      </c>
      <c r="F455" s="316" t="s">
        <v>627</v>
      </c>
      <c r="H455" s="317">
        <v>21.245</v>
      </c>
      <c r="I455" s="8"/>
      <c r="L455" s="314"/>
      <c r="M455" s="318"/>
      <c r="N455" s="319"/>
      <c r="O455" s="319"/>
      <c r="P455" s="319"/>
      <c r="Q455" s="319"/>
      <c r="R455" s="319"/>
      <c r="S455" s="319"/>
      <c r="T455" s="320"/>
      <c r="AT455" s="315" t="s">
        <v>171</v>
      </c>
      <c r="AU455" s="315" t="s">
        <v>84</v>
      </c>
      <c r="AV455" s="313" t="s">
        <v>84</v>
      </c>
      <c r="AW455" s="313" t="s">
        <v>36</v>
      </c>
      <c r="AX455" s="313" t="s">
        <v>74</v>
      </c>
      <c r="AY455" s="315" t="s">
        <v>158</v>
      </c>
    </row>
    <row r="456" spans="2:51" s="330" customFormat="1" ht="12">
      <c r="B456" s="331"/>
      <c r="D456" s="205" t="s">
        <v>171</v>
      </c>
      <c r="E456" s="332" t="s">
        <v>3</v>
      </c>
      <c r="F456" s="333" t="s">
        <v>338</v>
      </c>
      <c r="H456" s="334">
        <v>43.645</v>
      </c>
      <c r="I456" s="10"/>
      <c r="L456" s="331"/>
      <c r="M456" s="335"/>
      <c r="N456" s="336"/>
      <c r="O456" s="336"/>
      <c r="P456" s="336"/>
      <c r="Q456" s="336"/>
      <c r="R456" s="336"/>
      <c r="S456" s="336"/>
      <c r="T456" s="337"/>
      <c r="AT456" s="332" t="s">
        <v>171</v>
      </c>
      <c r="AU456" s="332" t="s">
        <v>84</v>
      </c>
      <c r="AV456" s="330" t="s">
        <v>104</v>
      </c>
      <c r="AW456" s="330" t="s">
        <v>36</v>
      </c>
      <c r="AX456" s="330" t="s">
        <v>74</v>
      </c>
      <c r="AY456" s="332" t="s">
        <v>158</v>
      </c>
    </row>
    <row r="457" spans="2:51" s="313" customFormat="1" ht="12">
      <c r="B457" s="314"/>
      <c r="D457" s="205" t="s">
        <v>171</v>
      </c>
      <c r="E457" s="315" t="s">
        <v>3</v>
      </c>
      <c r="F457" s="316" t="s">
        <v>628</v>
      </c>
      <c r="H457" s="317">
        <v>10</v>
      </c>
      <c r="I457" s="8"/>
      <c r="L457" s="314"/>
      <c r="M457" s="318"/>
      <c r="N457" s="319"/>
      <c r="O457" s="319"/>
      <c r="P457" s="319"/>
      <c r="Q457" s="319"/>
      <c r="R457" s="319"/>
      <c r="S457" s="319"/>
      <c r="T457" s="320"/>
      <c r="AT457" s="315" t="s">
        <v>171</v>
      </c>
      <c r="AU457" s="315" t="s">
        <v>84</v>
      </c>
      <c r="AV457" s="313" t="s">
        <v>84</v>
      </c>
      <c r="AW457" s="313" t="s">
        <v>36</v>
      </c>
      <c r="AX457" s="313" t="s">
        <v>74</v>
      </c>
      <c r="AY457" s="315" t="s">
        <v>158</v>
      </c>
    </row>
    <row r="458" spans="2:51" s="330" customFormat="1" ht="12">
      <c r="B458" s="331"/>
      <c r="D458" s="205" t="s">
        <v>171</v>
      </c>
      <c r="E458" s="332" t="s">
        <v>3</v>
      </c>
      <c r="F458" s="333" t="s">
        <v>338</v>
      </c>
      <c r="H458" s="334">
        <v>10</v>
      </c>
      <c r="I458" s="10"/>
      <c r="L458" s="331"/>
      <c r="M458" s="335"/>
      <c r="N458" s="336"/>
      <c r="O458" s="336"/>
      <c r="P458" s="336"/>
      <c r="Q458" s="336"/>
      <c r="R458" s="336"/>
      <c r="S458" s="336"/>
      <c r="T458" s="337"/>
      <c r="AT458" s="332" t="s">
        <v>171</v>
      </c>
      <c r="AU458" s="332" t="s">
        <v>84</v>
      </c>
      <c r="AV458" s="330" t="s">
        <v>104</v>
      </c>
      <c r="AW458" s="330" t="s">
        <v>36</v>
      </c>
      <c r="AX458" s="330" t="s">
        <v>74</v>
      </c>
      <c r="AY458" s="332" t="s">
        <v>158</v>
      </c>
    </row>
    <row r="459" spans="2:51" s="321" customFormat="1" ht="12">
      <c r="B459" s="322"/>
      <c r="D459" s="205" t="s">
        <v>171</v>
      </c>
      <c r="E459" s="323" t="s">
        <v>3</v>
      </c>
      <c r="F459" s="324" t="s">
        <v>174</v>
      </c>
      <c r="H459" s="325">
        <v>53.645</v>
      </c>
      <c r="I459" s="9"/>
      <c r="L459" s="322"/>
      <c r="M459" s="326"/>
      <c r="N459" s="327"/>
      <c r="O459" s="327"/>
      <c r="P459" s="327"/>
      <c r="Q459" s="327"/>
      <c r="R459" s="327"/>
      <c r="S459" s="327"/>
      <c r="T459" s="328"/>
      <c r="AT459" s="323" t="s">
        <v>171</v>
      </c>
      <c r="AU459" s="323" t="s">
        <v>84</v>
      </c>
      <c r="AV459" s="321" t="s">
        <v>165</v>
      </c>
      <c r="AW459" s="321" t="s">
        <v>36</v>
      </c>
      <c r="AX459" s="321" t="s">
        <v>82</v>
      </c>
      <c r="AY459" s="323" t="s">
        <v>158</v>
      </c>
    </row>
    <row r="460" spans="1:65" s="118" customFormat="1" ht="24.2" customHeight="1">
      <c r="A460" s="115"/>
      <c r="B460" s="116"/>
      <c r="C460" s="214" t="s">
        <v>635</v>
      </c>
      <c r="D460" s="214" t="s">
        <v>160</v>
      </c>
      <c r="E460" s="215" t="s">
        <v>636</v>
      </c>
      <c r="F460" s="216" t="s">
        <v>637</v>
      </c>
      <c r="G460" s="217" t="s">
        <v>229</v>
      </c>
      <c r="H460" s="218">
        <v>0.411</v>
      </c>
      <c r="I460" s="6"/>
      <c r="J460" s="219">
        <f>ROUND(I460*H460,1)</f>
        <v>0</v>
      </c>
      <c r="K460" s="216" t="s">
        <v>164</v>
      </c>
      <c r="L460" s="116"/>
      <c r="M460" s="220" t="s">
        <v>3</v>
      </c>
      <c r="N460" s="221" t="s">
        <v>45</v>
      </c>
      <c r="O460" s="200"/>
      <c r="P460" s="201">
        <f>O460*H460</f>
        <v>0</v>
      </c>
      <c r="Q460" s="201">
        <v>1.05290568</v>
      </c>
      <c r="R460" s="201">
        <f>Q460*H460</f>
        <v>0.43274423448</v>
      </c>
      <c r="S460" s="201">
        <v>0</v>
      </c>
      <c r="T460" s="202">
        <f>S460*H460</f>
        <v>0</v>
      </c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R460" s="203" t="s">
        <v>165</v>
      </c>
      <c r="AT460" s="203" t="s">
        <v>160</v>
      </c>
      <c r="AU460" s="203" t="s">
        <v>84</v>
      </c>
      <c r="AY460" s="106" t="s">
        <v>158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106" t="s">
        <v>82</v>
      </c>
      <c r="BK460" s="204">
        <f>ROUND(I460*H460,1)</f>
        <v>0</v>
      </c>
      <c r="BL460" s="106" t="s">
        <v>165</v>
      </c>
      <c r="BM460" s="203" t="s">
        <v>638</v>
      </c>
    </row>
    <row r="461" spans="1:47" s="118" customFormat="1" ht="19.5">
      <c r="A461" s="115"/>
      <c r="B461" s="116"/>
      <c r="C461" s="115"/>
      <c r="D461" s="205" t="s">
        <v>167</v>
      </c>
      <c r="E461" s="115"/>
      <c r="F461" s="206" t="s">
        <v>639</v>
      </c>
      <c r="G461" s="115"/>
      <c r="H461" s="115"/>
      <c r="I461" s="7"/>
      <c r="J461" s="115"/>
      <c r="K461" s="115"/>
      <c r="L461" s="116"/>
      <c r="M461" s="207"/>
      <c r="N461" s="208"/>
      <c r="O461" s="200"/>
      <c r="P461" s="200"/>
      <c r="Q461" s="200"/>
      <c r="R461" s="200"/>
      <c r="S461" s="200"/>
      <c r="T461" s="209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T461" s="106" t="s">
        <v>167</v>
      </c>
      <c r="AU461" s="106" t="s">
        <v>84</v>
      </c>
    </row>
    <row r="462" spans="1:47" s="118" customFormat="1" ht="12">
      <c r="A462" s="115"/>
      <c r="B462" s="116"/>
      <c r="C462" s="115"/>
      <c r="D462" s="311" t="s">
        <v>169</v>
      </c>
      <c r="E462" s="115"/>
      <c r="F462" s="312" t="s">
        <v>640</v>
      </c>
      <c r="G462" s="115"/>
      <c r="H462" s="115"/>
      <c r="I462" s="7"/>
      <c r="J462" s="115"/>
      <c r="K462" s="115"/>
      <c r="L462" s="116"/>
      <c r="M462" s="207"/>
      <c r="N462" s="208"/>
      <c r="O462" s="200"/>
      <c r="P462" s="200"/>
      <c r="Q462" s="200"/>
      <c r="R462" s="200"/>
      <c r="S462" s="200"/>
      <c r="T462" s="209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T462" s="106" t="s">
        <v>169</v>
      </c>
      <c r="AU462" s="106" t="s">
        <v>84</v>
      </c>
    </row>
    <row r="463" spans="2:51" s="313" customFormat="1" ht="12">
      <c r="B463" s="314"/>
      <c r="D463" s="205" t="s">
        <v>171</v>
      </c>
      <c r="E463" s="315" t="s">
        <v>3</v>
      </c>
      <c r="F463" s="316" t="s">
        <v>641</v>
      </c>
      <c r="H463" s="317">
        <v>0.411</v>
      </c>
      <c r="I463" s="8"/>
      <c r="L463" s="314"/>
      <c r="M463" s="318"/>
      <c r="N463" s="319"/>
      <c r="O463" s="319"/>
      <c r="P463" s="319"/>
      <c r="Q463" s="319"/>
      <c r="R463" s="319"/>
      <c r="S463" s="319"/>
      <c r="T463" s="320"/>
      <c r="AT463" s="315" t="s">
        <v>171</v>
      </c>
      <c r="AU463" s="315" t="s">
        <v>84</v>
      </c>
      <c r="AV463" s="313" t="s">
        <v>84</v>
      </c>
      <c r="AW463" s="313" t="s">
        <v>36</v>
      </c>
      <c r="AX463" s="313" t="s">
        <v>74</v>
      </c>
      <c r="AY463" s="315" t="s">
        <v>158</v>
      </c>
    </row>
    <row r="464" spans="2:51" s="321" customFormat="1" ht="12">
      <c r="B464" s="322"/>
      <c r="D464" s="205" t="s">
        <v>171</v>
      </c>
      <c r="E464" s="323" t="s">
        <v>3</v>
      </c>
      <c r="F464" s="324" t="s">
        <v>174</v>
      </c>
      <c r="H464" s="325">
        <v>0.411</v>
      </c>
      <c r="I464" s="9"/>
      <c r="L464" s="322"/>
      <c r="M464" s="326"/>
      <c r="N464" s="327"/>
      <c r="O464" s="327"/>
      <c r="P464" s="327"/>
      <c r="Q464" s="327"/>
      <c r="R464" s="327"/>
      <c r="S464" s="327"/>
      <c r="T464" s="328"/>
      <c r="AT464" s="323" t="s">
        <v>171</v>
      </c>
      <c r="AU464" s="323" t="s">
        <v>84</v>
      </c>
      <c r="AV464" s="321" t="s">
        <v>165</v>
      </c>
      <c r="AW464" s="321" t="s">
        <v>36</v>
      </c>
      <c r="AX464" s="321" t="s">
        <v>82</v>
      </c>
      <c r="AY464" s="323" t="s">
        <v>158</v>
      </c>
    </row>
    <row r="465" spans="1:65" s="118" customFormat="1" ht="21.75" customHeight="1">
      <c r="A465" s="115"/>
      <c r="B465" s="116"/>
      <c r="C465" s="214" t="s">
        <v>642</v>
      </c>
      <c r="D465" s="214" t="s">
        <v>160</v>
      </c>
      <c r="E465" s="215" t="s">
        <v>643</v>
      </c>
      <c r="F465" s="216" t="s">
        <v>644</v>
      </c>
      <c r="G465" s="217" t="s">
        <v>163</v>
      </c>
      <c r="H465" s="218">
        <v>4.535</v>
      </c>
      <c r="I465" s="6"/>
      <c r="J465" s="219">
        <f>ROUND(I465*H465,1)</f>
        <v>0</v>
      </c>
      <c r="K465" s="216" t="s">
        <v>164</v>
      </c>
      <c r="L465" s="116"/>
      <c r="M465" s="220" t="s">
        <v>3</v>
      </c>
      <c r="N465" s="221" t="s">
        <v>45</v>
      </c>
      <c r="O465" s="200"/>
      <c r="P465" s="201">
        <f>O465*H465</f>
        <v>0</v>
      </c>
      <c r="Q465" s="201">
        <v>2.50194574</v>
      </c>
      <c r="R465" s="201">
        <f>Q465*H465</f>
        <v>11.3463239309</v>
      </c>
      <c r="S465" s="201">
        <v>0</v>
      </c>
      <c r="T465" s="202">
        <f>S465*H465</f>
        <v>0</v>
      </c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R465" s="203" t="s">
        <v>165</v>
      </c>
      <c r="AT465" s="203" t="s">
        <v>160</v>
      </c>
      <c r="AU465" s="203" t="s">
        <v>84</v>
      </c>
      <c r="AY465" s="106" t="s">
        <v>158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06" t="s">
        <v>82</v>
      </c>
      <c r="BK465" s="204">
        <f>ROUND(I465*H465,1)</f>
        <v>0</v>
      </c>
      <c r="BL465" s="106" t="s">
        <v>165</v>
      </c>
      <c r="BM465" s="203" t="s">
        <v>645</v>
      </c>
    </row>
    <row r="466" spans="1:47" s="118" customFormat="1" ht="19.5">
      <c r="A466" s="115"/>
      <c r="B466" s="116"/>
      <c r="C466" s="115"/>
      <c r="D466" s="205" t="s">
        <v>167</v>
      </c>
      <c r="E466" s="115"/>
      <c r="F466" s="206" t="s">
        <v>646</v>
      </c>
      <c r="G466" s="115"/>
      <c r="H466" s="115"/>
      <c r="I466" s="7"/>
      <c r="J466" s="115"/>
      <c r="K466" s="115"/>
      <c r="L466" s="116"/>
      <c r="M466" s="207"/>
      <c r="N466" s="208"/>
      <c r="O466" s="200"/>
      <c r="P466" s="200"/>
      <c r="Q466" s="200"/>
      <c r="R466" s="200"/>
      <c r="S466" s="200"/>
      <c r="T466" s="209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T466" s="106" t="s">
        <v>167</v>
      </c>
      <c r="AU466" s="106" t="s">
        <v>84</v>
      </c>
    </row>
    <row r="467" spans="1:47" s="118" customFormat="1" ht="12">
      <c r="A467" s="115"/>
      <c r="B467" s="116"/>
      <c r="C467" s="115"/>
      <c r="D467" s="311" t="s">
        <v>169</v>
      </c>
      <c r="E467" s="115"/>
      <c r="F467" s="312" t="s">
        <v>647</v>
      </c>
      <c r="G467" s="115"/>
      <c r="H467" s="115"/>
      <c r="I467" s="7"/>
      <c r="J467" s="115"/>
      <c r="K467" s="115"/>
      <c r="L467" s="116"/>
      <c r="M467" s="207"/>
      <c r="N467" s="208"/>
      <c r="O467" s="200"/>
      <c r="P467" s="200"/>
      <c r="Q467" s="200"/>
      <c r="R467" s="200"/>
      <c r="S467" s="200"/>
      <c r="T467" s="209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T467" s="106" t="s">
        <v>169</v>
      </c>
      <c r="AU467" s="106" t="s">
        <v>84</v>
      </c>
    </row>
    <row r="468" spans="2:51" s="313" customFormat="1" ht="12">
      <c r="B468" s="314"/>
      <c r="D468" s="205" t="s">
        <v>171</v>
      </c>
      <c r="E468" s="315" t="s">
        <v>3</v>
      </c>
      <c r="F468" s="316" t="s">
        <v>648</v>
      </c>
      <c r="H468" s="317">
        <v>1.5</v>
      </c>
      <c r="I468" s="8"/>
      <c r="L468" s="314"/>
      <c r="M468" s="318"/>
      <c r="N468" s="319"/>
      <c r="O468" s="319"/>
      <c r="P468" s="319"/>
      <c r="Q468" s="319"/>
      <c r="R468" s="319"/>
      <c r="S468" s="319"/>
      <c r="T468" s="320"/>
      <c r="AT468" s="315" t="s">
        <v>171</v>
      </c>
      <c r="AU468" s="315" t="s">
        <v>84</v>
      </c>
      <c r="AV468" s="313" t="s">
        <v>84</v>
      </c>
      <c r="AW468" s="313" t="s">
        <v>36</v>
      </c>
      <c r="AX468" s="313" t="s">
        <v>74</v>
      </c>
      <c r="AY468" s="315" t="s">
        <v>158</v>
      </c>
    </row>
    <row r="469" spans="2:51" s="313" customFormat="1" ht="12">
      <c r="B469" s="314"/>
      <c r="D469" s="205" t="s">
        <v>171</v>
      </c>
      <c r="E469" s="315" t="s">
        <v>3</v>
      </c>
      <c r="F469" s="316" t="s">
        <v>649</v>
      </c>
      <c r="H469" s="317">
        <v>0.536</v>
      </c>
      <c r="I469" s="8"/>
      <c r="L469" s="314"/>
      <c r="M469" s="318"/>
      <c r="N469" s="319"/>
      <c r="O469" s="319"/>
      <c r="P469" s="319"/>
      <c r="Q469" s="319"/>
      <c r="R469" s="319"/>
      <c r="S469" s="319"/>
      <c r="T469" s="320"/>
      <c r="AT469" s="315" t="s">
        <v>171</v>
      </c>
      <c r="AU469" s="315" t="s">
        <v>84</v>
      </c>
      <c r="AV469" s="313" t="s">
        <v>84</v>
      </c>
      <c r="AW469" s="313" t="s">
        <v>36</v>
      </c>
      <c r="AX469" s="313" t="s">
        <v>74</v>
      </c>
      <c r="AY469" s="315" t="s">
        <v>158</v>
      </c>
    </row>
    <row r="470" spans="2:51" s="330" customFormat="1" ht="12">
      <c r="B470" s="331"/>
      <c r="D470" s="205" t="s">
        <v>171</v>
      </c>
      <c r="E470" s="332" t="s">
        <v>3</v>
      </c>
      <c r="F470" s="333" t="s">
        <v>650</v>
      </c>
      <c r="H470" s="334">
        <v>2.036</v>
      </c>
      <c r="I470" s="10"/>
      <c r="L470" s="331"/>
      <c r="M470" s="335"/>
      <c r="N470" s="336"/>
      <c r="O470" s="336"/>
      <c r="P470" s="336"/>
      <c r="Q470" s="336"/>
      <c r="R470" s="336"/>
      <c r="S470" s="336"/>
      <c r="T470" s="337"/>
      <c r="AT470" s="332" t="s">
        <v>171</v>
      </c>
      <c r="AU470" s="332" t="s">
        <v>84</v>
      </c>
      <c r="AV470" s="330" t="s">
        <v>104</v>
      </c>
      <c r="AW470" s="330" t="s">
        <v>36</v>
      </c>
      <c r="AX470" s="330" t="s">
        <v>74</v>
      </c>
      <c r="AY470" s="332" t="s">
        <v>158</v>
      </c>
    </row>
    <row r="471" spans="2:51" s="313" customFormat="1" ht="12">
      <c r="B471" s="314"/>
      <c r="D471" s="205" t="s">
        <v>171</v>
      </c>
      <c r="E471" s="315" t="s">
        <v>3</v>
      </c>
      <c r="F471" s="316" t="s">
        <v>651</v>
      </c>
      <c r="H471" s="317">
        <v>1.855</v>
      </c>
      <c r="I471" s="8"/>
      <c r="L471" s="314"/>
      <c r="M471" s="318"/>
      <c r="N471" s="319"/>
      <c r="O471" s="319"/>
      <c r="P471" s="319"/>
      <c r="Q471" s="319"/>
      <c r="R471" s="319"/>
      <c r="S471" s="319"/>
      <c r="T471" s="320"/>
      <c r="AT471" s="315" t="s">
        <v>171</v>
      </c>
      <c r="AU471" s="315" t="s">
        <v>84</v>
      </c>
      <c r="AV471" s="313" t="s">
        <v>84</v>
      </c>
      <c r="AW471" s="313" t="s">
        <v>36</v>
      </c>
      <c r="AX471" s="313" t="s">
        <v>74</v>
      </c>
      <c r="AY471" s="315" t="s">
        <v>158</v>
      </c>
    </row>
    <row r="472" spans="2:51" s="313" customFormat="1" ht="12">
      <c r="B472" s="314"/>
      <c r="D472" s="205" t="s">
        <v>171</v>
      </c>
      <c r="E472" s="315" t="s">
        <v>3</v>
      </c>
      <c r="F472" s="316" t="s">
        <v>652</v>
      </c>
      <c r="H472" s="317">
        <v>0.644</v>
      </c>
      <c r="I472" s="8"/>
      <c r="L472" s="314"/>
      <c r="M472" s="318"/>
      <c r="N472" s="319"/>
      <c r="O472" s="319"/>
      <c r="P472" s="319"/>
      <c r="Q472" s="319"/>
      <c r="R472" s="319"/>
      <c r="S472" s="319"/>
      <c r="T472" s="320"/>
      <c r="AT472" s="315" t="s">
        <v>171</v>
      </c>
      <c r="AU472" s="315" t="s">
        <v>84</v>
      </c>
      <c r="AV472" s="313" t="s">
        <v>84</v>
      </c>
      <c r="AW472" s="313" t="s">
        <v>36</v>
      </c>
      <c r="AX472" s="313" t="s">
        <v>74</v>
      </c>
      <c r="AY472" s="315" t="s">
        <v>158</v>
      </c>
    </row>
    <row r="473" spans="2:51" s="330" customFormat="1" ht="12">
      <c r="B473" s="331"/>
      <c r="D473" s="205" t="s">
        <v>171</v>
      </c>
      <c r="E473" s="332" t="s">
        <v>3</v>
      </c>
      <c r="F473" s="333" t="s">
        <v>653</v>
      </c>
      <c r="H473" s="334">
        <v>2.499</v>
      </c>
      <c r="I473" s="10"/>
      <c r="L473" s="331"/>
      <c r="M473" s="335"/>
      <c r="N473" s="336"/>
      <c r="O473" s="336"/>
      <c r="P473" s="336"/>
      <c r="Q473" s="336"/>
      <c r="R473" s="336"/>
      <c r="S473" s="336"/>
      <c r="T473" s="337"/>
      <c r="AT473" s="332" t="s">
        <v>171</v>
      </c>
      <c r="AU473" s="332" t="s">
        <v>84</v>
      </c>
      <c r="AV473" s="330" t="s">
        <v>104</v>
      </c>
      <c r="AW473" s="330" t="s">
        <v>36</v>
      </c>
      <c r="AX473" s="330" t="s">
        <v>74</v>
      </c>
      <c r="AY473" s="332" t="s">
        <v>158</v>
      </c>
    </row>
    <row r="474" spans="2:51" s="321" customFormat="1" ht="12">
      <c r="B474" s="322"/>
      <c r="D474" s="205" t="s">
        <v>171</v>
      </c>
      <c r="E474" s="323" t="s">
        <v>3</v>
      </c>
      <c r="F474" s="324" t="s">
        <v>174</v>
      </c>
      <c r="H474" s="325">
        <v>4.535</v>
      </c>
      <c r="I474" s="9"/>
      <c r="L474" s="322"/>
      <c r="M474" s="326"/>
      <c r="N474" s="327"/>
      <c r="O474" s="327"/>
      <c r="P474" s="327"/>
      <c r="Q474" s="327"/>
      <c r="R474" s="327"/>
      <c r="S474" s="327"/>
      <c r="T474" s="328"/>
      <c r="AT474" s="323" t="s">
        <v>171</v>
      </c>
      <c r="AU474" s="323" t="s">
        <v>84</v>
      </c>
      <c r="AV474" s="321" t="s">
        <v>165</v>
      </c>
      <c r="AW474" s="321" t="s">
        <v>36</v>
      </c>
      <c r="AX474" s="321" t="s">
        <v>82</v>
      </c>
      <c r="AY474" s="323" t="s">
        <v>158</v>
      </c>
    </row>
    <row r="475" spans="1:65" s="118" customFormat="1" ht="24.2" customHeight="1">
      <c r="A475" s="115"/>
      <c r="B475" s="116"/>
      <c r="C475" s="214" t="s">
        <v>654</v>
      </c>
      <c r="D475" s="214" t="s">
        <v>160</v>
      </c>
      <c r="E475" s="215" t="s">
        <v>655</v>
      </c>
      <c r="F475" s="216" t="s">
        <v>656</v>
      </c>
      <c r="G475" s="217" t="s">
        <v>229</v>
      </c>
      <c r="H475" s="218">
        <v>0.577</v>
      </c>
      <c r="I475" s="6"/>
      <c r="J475" s="219">
        <f>ROUND(I475*H475,1)</f>
        <v>0</v>
      </c>
      <c r="K475" s="216" t="s">
        <v>164</v>
      </c>
      <c r="L475" s="116"/>
      <c r="M475" s="220" t="s">
        <v>3</v>
      </c>
      <c r="N475" s="221" t="s">
        <v>45</v>
      </c>
      <c r="O475" s="200"/>
      <c r="P475" s="201">
        <f>O475*H475</f>
        <v>0</v>
      </c>
      <c r="Q475" s="201">
        <v>1.0492724</v>
      </c>
      <c r="R475" s="201">
        <f>Q475*H475</f>
        <v>0.6054301747999999</v>
      </c>
      <c r="S475" s="201">
        <v>0</v>
      </c>
      <c r="T475" s="202">
        <f>S475*H475</f>
        <v>0</v>
      </c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R475" s="203" t="s">
        <v>165</v>
      </c>
      <c r="AT475" s="203" t="s">
        <v>160</v>
      </c>
      <c r="AU475" s="203" t="s">
        <v>84</v>
      </c>
      <c r="AY475" s="106" t="s">
        <v>158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106" t="s">
        <v>82</v>
      </c>
      <c r="BK475" s="204">
        <f>ROUND(I475*H475,1)</f>
        <v>0</v>
      </c>
      <c r="BL475" s="106" t="s">
        <v>165</v>
      </c>
      <c r="BM475" s="203" t="s">
        <v>657</v>
      </c>
    </row>
    <row r="476" spans="1:47" s="118" customFormat="1" ht="19.5">
      <c r="A476" s="115"/>
      <c r="B476" s="116"/>
      <c r="C476" s="115"/>
      <c r="D476" s="205" t="s">
        <v>167</v>
      </c>
      <c r="E476" s="115"/>
      <c r="F476" s="206" t="s">
        <v>658</v>
      </c>
      <c r="G476" s="115"/>
      <c r="H476" s="115"/>
      <c r="I476" s="7"/>
      <c r="J476" s="115"/>
      <c r="K476" s="115"/>
      <c r="L476" s="116"/>
      <c r="M476" s="207"/>
      <c r="N476" s="208"/>
      <c r="O476" s="200"/>
      <c r="P476" s="200"/>
      <c r="Q476" s="200"/>
      <c r="R476" s="200"/>
      <c r="S476" s="200"/>
      <c r="T476" s="209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T476" s="106" t="s">
        <v>167</v>
      </c>
      <c r="AU476" s="106" t="s">
        <v>84</v>
      </c>
    </row>
    <row r="477" spans="1:47" s="118" customFormat="1" ht="12">
      <c r="A477" s="115"/>
      <c r="B477" s="116"/>
      <c r="C477" s="115"/>
      <c r="D477" s="311" t="s">
        <v>169</v>
      </c>
      <c r="E477" s="115"/>
      <c r="F477" s="312" t="s">
        <v>659</v>
      </c>
      <c r="G477" s="115"/>
      <c r="H477" s="115"/>
      <c r="I477" s="7"/>
      <c r="J477" s="115"/>
      <c r="K477" s="115"/>
      <c r="L477" s="116"/>
      <c r="M477" s="207"/>
      <c r="N477" s="208"/>
      <c r="O477" s="200"/>
      <c r="P477" s="200"/>
      <c r="Q477" s="200"/>
      <c r="R477" s="200"/>
      <c r="S477" s="200"/>
      <c r="T477" s="209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T477" s="106" t="s">
        <v>169</v>
      </c>
      <c r="AU477" s="106" t="s">
        <v>84</v>
      </c>
    </row>
    <row r="478" spans="2:51" s="313" customFormat="1" ht="12">
      <c r="B478" s="314"/>
      <c r="D478" s="205" t="s">
        <v>171</v>
      </c>
      <c r="E478" s="315" t="s">
        <v>3</v>
      </c>
      <c r="F478" s="316" t="s">
        <v>660</v>
      </c>
      <c r="H478" s="317">
        <v>0.327</v>
      </c>
      <c r="I478" s="8"/>
      <c r="L478" s="314"/>
      <c r="M478" s="318"/>
      <c r="N478" s="319"/>
      <c r="O478" s="319"/>
      <c r="P478" s="319"/>
      <c r="Q478" s="319"/>
      <c r="R478" s="319"/>
      <c r="S478" s="319"/>
      <c r="T478" s="320"/>
      <c r="AT478" s="315" t="s">
        <v>171</v>
      </c>
      <c r="AU478" s="315" t="s">
        <v>84</v>
      </c>
      <c r="AV478" s="313" t="s">
        <v>84</v>
      </c>
      <c r="AW478" s="313" t="s">
        <v>36</v>
      </c>
      <c r="AX478" s="313" t="s">
        <v>74</v>
      </c>
      <c r="AY478" s="315" t="s">
        <v>158</v>
      </c>
    </row>
    <row r="479" spans="2:51" s="313" customFormat="1" ht="12">
      <c r="B479" s="314"/>
      <c r="D479" s="205" t="s">
        <v>171</v>
      </c>
      <c r="E479" s="315" t="s">
        <v>3</v>
      </c>
      <c r="F479" s="316" t="s">
        <v>661</v>
      </c>
      <c r="H479" s="317">
        <v>0.25</v>
      </c>
      <c r="I479" s="8"/>
      <c r="L479" s="314"/>
      <c r="M479" s="318"/>
      <c r="N479" s="319"/>
      <c r="O479" s="319"/>
      <c r="P479" s="319"/>
      <c r="Q479" s="319"/>
      <c r="R479" s="319"/>
      <c r="S479" s="319"/>
      <c r="T479" s="320"/>
      <c r="AT479" s="315" t="s">
        <v>171</v>
      </c>
      <c r="AU479" s="315" t="s">
        <v>84</v>
      </c>
      <c r="AV479" s="313" t="s">
        <v>84</v>
      </c>
      <c r="AW479" s="313" t="s">
        <v>36</v>
      </c>
      <c r="AX479" s="313" t="s">
        <v>74</v>
      </c>
      <c r="AY479" s="315" t="s">
        <v>158</v>
      </c>
    </row>
    <row r="480" spans="2:51" s="321" customFormat="1" ht="12">
      <c r="B480" s="322"/>
      <c r="D480" s="205" t="s">
        <v>171</v>
      </c>
      <c r="E480" s="323" t="s">
        <v>3</v>
      </c>
      <c r="F480" s="324" t="s">
        <v>174</v>
      </c>
      <c r="H480" s="325">
        <v>0.577</v>
      </c>
      <c r="I480" s="9"/>
      <c r="L480" s="322"/>
      <c r="M480" s="326"/>
      <c r="N480" s="327"/>
      <c r="O480" s="327"/>
      <c r="P480" s="327"/>
      <c r="Q480" s="327"/>
      <c r="R480" s="327"/>
      <c r="S480" s="327"/>
      <c r="T480" s="328"/>
      <c r="AT480" s="323" t="s">
        <v>171</v>
      </c>
      <c r="AU480" s="323" t="s">
        <v>84</v>
      </c>
      <c r="AV480" s="321" t="s">
        <v>165</v>
      </c>
      <c r="AW480" s="321" t="s">
        <v>36</v>
      </c>
      <c r="AX480" s="321" t="s">
        <v>82</v>
      </c>
      <c r="AY480" s="323" t="s">
        <v>158</v>
      </c>
    </row>
    <row r="481" spans="1:65" s="118" customFormat="1" ht="24.2" customHeight="1">
      <c r="A481" s="115"/>
      <c r="B481" s="116"/>
      <c r="C481" s="214" t="s">
        <v>662</v>
      </c>
      <c r="D481" s="214" t="s">
        <v>160</v>
      </c>
      <c r="E481" s="215" t="s">
        <v>663</v>
      </c>
      <c r="F481" s="216" t="s">
        <v>664</v>
      </c>
      <c r="G481" s="217" t="s">
        <v>229</v>
      </c>
      <c r="H481" s="218">
        <v>0.454</v>
      </c>
      <c r="I481" s="6"/>
      <c r="J481" s="219">
        <f>ROUND(I481*H481,1)</f>
        <v>0</v>
      </c>
      <c r="K481" s="216" t="s">
        <v>164</v>
      </c>
      <c r="L481" s="116"/>
      <c r="M481" s="220" t="s">
        <v>3</v>
      </c>
      <c r="N481" s="221" t="s">
        <v>45</v>
      </c>
      <c r="O481" s="200"/>
      <c r="P481" s="201">
        <f>O481*H481</f>
        <v>0</v>
      </c>
      <c r="Q481" s="201">
        <v>1.0627727797</v>
      </c>
      <c r="R481" s="201">
        <f>Q481*H481</f>
        <v>0.4824988419838</v>
      </c>
      <c r="S481" s="201">
        <v>0</v>
      </c>
      <c r="T481" s="202">
        <f>S481*H481</f>
        <v>0</v>
      </c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R481" s="203" t="s">
        <v>165</v>
      </c>
      <c r="AT481" s="203" t="s">
        <v>160</v>
      </c>
      <c r="AU481" s="203" t="s">
        <v>84</v>
      </c>
      <c r="AY481" s="106" t="s">
        <v>158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106" t="s">
        <v>82</v>
      </c>
      <c r="BK481" s="204">
        <f>ROUND(I481*H481,1)</f>
        <v>0</v>
      </c>
      <c r="BL481" s="106" t="s">
        <v>165</v>
      </c>
      <c r="BM481" s="203" t="s">
        <v>665</v>
      </c>
    </row>
    <row r="482" spans="1:47" s="118" customFormat="1" ht="19.5">
      <c r="A482" s="115"/>
      <c r="B482" s="116"/>
      <c r="C482" s="115"/>
      <c r="D482" s="205" t="s">
        <v>167</v>
      </c>
      <c r="E482" s="115"/>
      <c r="F482" s="206" t="s">
        <v>666</v>
      </c>
      <c r="G482" s="115"/>
      <c r="H482" s="115"/>
      <c r="I482" s="7"/>
      <c r="J482" s="115"/>
      <c r="K482" s="115"/>
      <c r="L482" s="116"/>
      <c r="M482" s="207"/>
      <c r="N482" s="208"/>
      <c r="O482" s="200"/>
      <c r="P482" s="200"/>
      <c r="Q482" s="200"/>
      <c r="R482" s="200"/>
      <c r="S482" s="200"/>
      <c r="T482" s="209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T482" s="106" t="s">
        <v>167</v>
      </c>
      <c r="AU482" s="106" t="s">
        <v>84</v>
      </c>
    </row>
    <row r="483" spans="1:47" s="118" customFormat="1" ht="12">
      <c r="A483" s="115"/>
      <c r="B483" s="116"/>
      <c r="C483" s="115"/>
      <c r="D483" s="311" t="s">
        <v>169</v>
      </c>
      <c r="E483" s="115"/>
      <c r="F483" s="312" t="s">
        <v>667</v>
      </c>
      <c r="G483" s="115"/>
      <c r="H483" s="115"/>
      <c r="I483" s="7"/>
      <c r="J483" s="115"/>
      <c r="K483" s="115"/>
      <c r="L483" s="116"/>
      <c r="M483" s="207"/>
      <c r="N483" s="208"/>
      <c r="O483" s="200"/>
      <c r="P483" s="200"/>
      <c r="Q483" s="200"/>
      <c r="R483" s="200"/>
      <c r="S483" s="200"/>
      <c r="T483" s="209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T483" s="106" t="s">
        <v>169</v>
      </c>
      <c r="AU483" s="106" t="s">
        <v>84</v>
      </c>
    </row>
    <row r="484" spans="2:51" s="313" customFormat="1" ht="12">
      <c r="B484" s="314"/>
      <c r="D484" s="205" t="s">
        <v>171</v>
      </c>
      <c r="E484" s="315" t="s">
        <v>3</v>
      </c>
      <c r="F484" s="316" t="s">
        <v>668</v>
      </c>
      <c r="H484" s="317">
        <v>0.204</v>
      </c>
      <c r="I484" s="8"/>
      <c r="L484" s="314"/>
      <c r="M484" s="318"/>
      <c r="N484" s="319"/>
      <c r="O484" s="319"/>
      <c r="P484" s="319"/>
      <c r="Q484" s="319"/>
      <c r="R484" s="319"/>
      <c r="S484" s="319"/>
      <c r="T484" s="320"/>
      <c r="AT484" s="315" t="s">
        <v>171</v>
      </c>
      <c r="AU484" s="315" t="s">
        <v>84</v>
      </c>
      <c r="AV484" s="313" t="s">
        <v>84</v>
      </c>
      <c r="AW484" s="313" t="s">
        <v>36</v>
      </c>
      <c r="AX484" s="313" t="s">
        <v>74</v>
      </c>
      <c r="AY484" s="315" t="s">
        <v>158</v>
      </c>
    </row>
    <row r="485" spans="2:51" s="313" customFormat="1" ht="12">
      <c r="B485" s="314"/>
      <c r="D485" s="205" t="s">
        <v>171</v>
      </c>
      <c r="E485" s="315" t="s">
        <v>3</v>
      </c>
      <c r="F485" s="316" t="s">
        <v>661</v>
      </c>
      <c r="H485" s="317">
        <v>0.25</v>
      </c>
      <c r="I485" s="8"/>
      <c r="L485" s="314"/>
      <c r="M485" s="318"/>
      <c r="N485" s="319"/>
      <c r="O485" s="319"/>
      <c r="P485" s="319"/>
      <c r="Q485" s="319"/>
      <c r="R485" s="319"/>
      <c r="S485" s="319"/>
      <c r="T485" s="320"/>
      <c r="AT485" s="315" t="s">
        <v>171</v>
      </c>
      <c r="AU485" s="315" t="s">
        <v>84</v>
      </c>
      <c r="AV485" s="313" t="s">
        <v>84</v>
      </c>
      <c r="AW485" s="313" t="s">
        <v>36</v>
      </c>
      <c r="AX485" s="313" t="s">
        <v>74</v>
      </c>
      <c r="AY485" s="315" t="s">
        <v>158</v>
      </c>
    </row>
    <row r="486" spans="2:51" s="321" customFormat="1" ht="12">
      <c r="B486" s="322"/>
      <c r="D486" s="205" t="s">
        <v>171</v>
      </c>
      <c r="E486" s="323" t="s">
        <v>3</v>
      </c>
      <c r="F486" s="324" t="s">
        <v>174</v>
      </c>
      <c r="H486" s="325">
        <v>0.454</v>
      </c>
      <c r="I486" s="9"/>
      <c r="L486" s="322"/>
      <c r="M486" s="326"/>
      <c r="N486" s="327"/>
      <c r="O486" s="327"/>
      <c r="P486" s="327"/>
      <c r="Q486" s="327"/>
      <c r="R486" s="327"/>
      <c r="S486" s="327"/>
      <c r="T486" s="328"/>
      <c r="AT486" s="323" t="s">
        <v>171</v>
      </c>
      <c r="AU486" s="323" t="s">
        <v>84</v>
      </c>
      <c r="AV486" s="321" t="s">
        <v>165</v>
      </c>
      <c r="AW486" s="321" t="s">
        <v>36</v>
      </c>
      <c r="AX486" s="321" t="s">
        <v>82</v>
      </c>
      <c r="AY486" s="323" t="s">
        <v>158</v>
      </c>
    </row>
    <row r="487" spans="1:65" s="118" customFormat="1" ht="24.2" customHeight="1">
      <c r="A487" s="115"/>
      <c r="B487" s="116"/>
      <c r="C487" s="214" t="s">
        <v>669</v>
      </c>
      <c r="D487" s="214" t="s">
        <v>160</v>
      </c>
      <c r="E487" s="215" t="s">
        <v>670</v>
      </c>
      <c r="F487" s="216" t="s">
        <v>671</v>
      </c>
      <c r="G487" s="217" t="s">
        <v>102</v>
      </c>
      <c r="H487" s="218">
        <v>19.275</v>
      </c>
      <c r="I487" s="6"/>
      <c r="J487" s="219">
        <f>ROUND(I487*H487,1)</f>
        <v>0</v>
      </c>
      <c r="K487" s="216" t="s">
        <v>164</v>
      </c>
      <c r="L487" s="116"/>
      <c r="M487" s="220" t="s">
        <v>3</v>
      </c>
      <c r="N487" s="221" t="s">
        <v>45</v>
      </c>
      <c r="O487" s="200"/>
      <c r="P487" s="201">
        <f>O487*H487</f>
        <v>0</v>
      </c>
      <c r="Q487" s="201">
        <v>0.012824856</v>
      </c>
      <c r="R487" s="201">
        <f>Q487*H487</f>
        <v>0.2471990994</v>
      </c>
      <c r="S487" s="201">
        <v>0</v>
      </c>
      <c r="T487" s="202">
        <f>S487*H487</f>
        <v>0</v>
      </c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R487" s="203" t="s">
        <v>165</v>
      </c>
      <c r="AT487" s="203" t="s">
        <v>160</v>
      </c>
      <c r="AU487" s="203" t="s">
        <v>84</v>
      </c>
      <c r="AY487" s="106" t="s">
        <v>158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106" t="s">
        <v>82</v>
      </c>
      <c r="BK487" s="204">
        <f>ROUND(I487*H487,1)</f>
        <v>0</v>
      </c>
      <c r="BL487" s="106" t="s">
        <v>165</v>
      </c>
      <c r="BM487" s="203" t="s">
        <v>672</v>
      </c>
    </row>
    <row r="488" spans="1:47" s="118" customFormat="1" ht="19.5">
      <c r="A488" s="115"/>
      <c r="B488" s="116"/>
      <c r="C488" s="115"/>
      <c r="D488" s="205" t="s">
        <v>167</v>
      </c>
      <c r="E488" s="115"/>
      <c r="F488" s="206" t="s">
        <v>673</v>
      </c>
      <c r="G488" s="115"/>
      <c r="H488" s="115"/>
      <c r="I488" s="7"/>
      <c r="J488" s="115"/>
      <c r="K488" s="115"/>
      <c r="L488" s="116"/>
      <c r="M488" s="207"/>
      <c r="N488" s="208"/>
      <c r="O488" s="200"/>
      <c r="P488" s="200"/>
      <c r="Q488" s="200"/>
      <c r="R488" s="200"/>
      <c r="S488" s="200"/>
      <c r="T488" s="209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T488" s="106" t="s">
        <v>167</v>
      </c>
      <c r="AU488" s="106" t="s">
        <v>84</v>
      </c>
    </row>
    <row r="489" spans="1:47" s="118" customFormat="1" ht="12">
      <c r="A489" s="115"/>
      <c r="B489" s="116"/>
      <c r="C489" s="115"/>
      <c r="D489" s="311" t="s">
        <v>169</v>
      </c>
      <c r="E489" s="115"/>
      <c r="F489" s="312" t="s">
        <v>674</v>
      </c>
      <c r="G489" s="115"/>
      <c r="H489" s="115"/>
      <c r="I489" s="7"/>
      <c r="J489" s="115"/>
      <c r="K489" s="115"/>
      <c r="L489" s="116"/>
      <c r="M489" s="207"/>
      <c r="N489" s="208"/>
      <c r="O489" s="200"/>
      <c r="P489" s="200"/>
      <c r="Q489" s="200"/>
      <c r="R489" s="200"/>
      <c r="S489" s="200"/>
      <c r="T489" s="209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T489" s="106" t="s">
        <v>169</v>
      </c>
      <c r="AU489" s="106" t="s">
        <v>84</v>
      </c>
    </row>
    <row r="490" spans="2:51" s="313" customFormat="1" ht="12">
      <c r="B490" s="314"/>
      <c r="D490" s="205" t="s">
        <v>171</v>
      </c>
      <c r="E490" s="315" t="s">
        <v>3</v>
      </c>
      <c r="F490" s="316" t="s">
        <v>675</v>
      </c>
      <c r="H490" s="317">
        <v>10</v>
      </c>
      <c r="I490" s="8"/>
      <c r="L490" s="314"/>
      <c r="M490" s="318"/>
      <c r="N490" s="319"/>
      <c r="O490" s="319"/>
      <c r="P490" s="319"/>
      <c r="Q490" s="319"/>
      <c r="R490" s="319"/>
      <c r="S490" s="319"/>
      <c r="T490" s="320"/>
      <c r="AT490" s="315" t="s">
        <v>171</v>
      </c>
      <c r="AU490" s="315" t="s">
        <v>84</v>
      </c>
      <c r="AV490" s="313" t="s">
        <v>84</v>
      </c>
      <c r="AW490" s="313" t="s">
        <v>36</v>
      </c>
      <c r="AX490" s="313" t="s">
        <v>74</v>
      </c>
      <c r="AY490" s="315" t="s">
        <v>158</v>
      </c>
    </row>
    <row r="491" spans="2:51" s="313" customFormat="1" ht="12">
      <c r="B491" s="314"/>
      <c r="D491" s="205" t="s">
        <v>171</v>
      </c>
      <c r="E491" s="315" t="s">
        <v>3</v>
      </c>
      <c r="F491" s="316" t="s">
        <v>676</v>
      </c>
      <c r="H491" s="317">
        <v>9.275</v>
      </c>
      <c r="I491" s="8"/>
      <c r="L491" s="314"/>
      <c r="M491" s="318"/>
      <c r="N491" s="319"/>
      <c r="O491" s="319"/>
      <c r="P491" s="319"/>
      <c r="Q491" s="319"/>
      <c r="R491" s="319"/>
      <c r="S491" s="319"/>
      <c r="T491" s="320"/>
      <c r="AT491" s="315" t="s">
        <v>171</v>
      </c>
      <c r="AU491" s="315" t="s">
        <v>84</v>
      </c>
      <c r="AV491" s="313" t="s">
        <v>84</v>
      </c>
      <c r="AW491" s="313" t="s">
        <v>36</v>
      </c>
      <c r="AX491" s="313" t="s">
        <v>74</v>
      </c>
      <c r="AY491" s="315" t="s">
        <v>158</v>
      </c>
    </row>
    <row r="492" spans="2:51" s="321" customFormat="1" ht="12">
      <c r="B492" s="322"/>
      <c r="D492" s="205" t="s">
        <v>171</v>
      </c>
      <c r="E492" s="323" t="s">
        <v>3</v>
      </c>
      <c r="F492" s="324" t="s">
        <v>174</v>
      </c>
      <c r="H492" s="325">
        <v>19.275</v>
      </c>
      <c r="I492" s="9"/>
      <c r="L492" s="322"/>
      <c r="M492" s="326"/>
      <c r="N492" s="327"/>
      <c r="O492" s="327"/>
      <c r="P492" s="327"/>
      <c r="Q492" s="327"/>
      <c r="R492" s="327"/>
      <c r="S492" s="327"/>
      <c r="T492" s="328"/>
      <c r="AT492" s="323" t="s">
        <v>171</v>
      </c>
      <c r="AU492" s="323" t="s">
        <v>84</v>
      </c>
      <c r="AV492" s="321" t="s">
        <v>165</v>
      </c>
      <c r="AW492" s="321" t="s">
        <v>36</v>
      </c>
      <c r="AX492" s="321" t="s">
        <v>82</v>
      </c>
      <c r="AY492" s="323" t="s">
        <v>158</v>
      </c>
    </row>
    <row r="493" spans="1:65" s="118" customFormat="1" ht="24.2" customHeight="1">
      <c r="A493" s="115"/>
      <c r="B493" s="116"/>
      <c r="C493" s="214" t="s">
        <v>677</v>
      </c>
      <c r="D493" s="214" t="s">
        <v>160</v>
      </c>
      <c r="E493" s="215" t="s">
        <v>678</v>
      </c>
      <c r="F493" s="216" t="s">
        <v>679</v>
      </c>
      <c r="G493" s="217" t="s">
        <v>102</v>
      </c>
      <c r="H493" s="218">
        <v>19.275</v>
      </c>
      <c r="I493" s="6"/>
      <c r="J493" s="219">
        <f>ROUND(I493*H493,1)</f>
        <v>0</v>
      </c>
      <c r="K493" s="216" t="s">
        <v>164</v>
      </c>
      <c r="L493" s="116"/>
      <c r="M493" s="220" t="s">
        <v>3</v>
      </c>
      <c r="N493" s="221" t="s">
        <v>45</v>
      </c>
      <c r="O493" s="200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R493" s="203" t="s">
        <v>165</v>
      </c>
      <c r="AT493" s="203" t="s">
        <v>160</v>
      </c>
      <c r="AU493" s="203" t="s">
        <v>84</v>
      </c>
      <c r="AY493" s="106" t="s">
        <v>158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106" t="s">
        <v>82</v>
      </c>
      <c r="BK493" s="204">
        <f>ROUND(I493*H493,1)</f>
        <v>0</v>
      </c>
      <c r="BL493" s="106" t="s">
        <v>165</v>
      </c>
      <c r="BM493" s="203" t="s">
        <v>680</v>
      </c>
    </row>
    <row r="494" spans="1:47" s="118" customFormat="1" ht="19.5">
      <c r="A494" s="115"/>
      <c r="B494" s="116"/>
      <c r="C494" s="115"/>
      <c r="D494" s="205" t="s">
        <v>167</v>
      </c>
      <c r="E494" s="115"/>
      <c r="F494" s="206" t="s">
        <v>681</v>
      </c>
      <c r="G494" s="115"/>
      <c r="H494" s="115"/>
      <c r="I494" s="7"/>
      <c r="J494" s="115"/>
      <c r="K494" s="115"/>
      <c r="L494" s="116"/>
      <c r="M494" s="207"/>
      <c r="N494" s="208"/>
      <c r="O494" s="200"/>
      <c r="P494" s="200"/>
      <c r="Q494" s="200"/>
      <c r="R494" s="200"/>
      <c r="S494" s="200"/>
      <c r="T494" s="209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T494" s="106" t="s">
        <v>167</v>
      </c>
      <c r="AU494" s="106" t="s">
        <v>84</v>
      </c>
    </row>
    <row r="495" spans="1:47" s="118" customFormat="1" ht="12">
      <c r="A495" s="115"/>
      <c r="B495" s="116"/>
      <c r="C495" s="115"/>
      <c r="D495" s="311" t="s">
        <v>169</v>
      </c>
      <c r="E495" s="115"/>
      <c r="F495" s="312" t="s">
        <v>682</v>
      </c>
      <c r="G495" s="115"/>
      <c r="H495" s="115"/>
      <c r="I495" s="7"/>
      <c r="J495" s="115"/>
      <c r="K495" s="115"/>
      <c r="L495" s="116"/>
      <c r="M495" s="207"/>
      <c r="N495" s="208"/>
      <c r="O495" s="200"/>
      <c r="P495" s="200"/>
      <c r="Q495" s="200"/>
      <c r="R495" s="200"/>
      <c r="S495" s="200"/>
      <c r="T495" s="209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T495" s="106" t="s">
        <v>169</v>
      </c>
      <c r="AU495" s="106" t="s">
        <v>84</v>
      </c>
    </row>
    <row r="496" spans="2:51" s="313" customFormat="1" ht="12">
      <c r="B496" s="314"/>
      <c r="D496" s="205" t="s">
        <v>171</v>
      </c>
      <c r="E496" s="315" t="s">
        <v>3</v>
      </c>
      <c r="F496" s="316" t="s">
        <v>675</v>
      </c>
      <c r="H496" s="317">
        <v>10</v>
      </c>
      <c r="I496" s="8"/>
      <c r="L496" s="314"/>
      <c r="M496" s="318"/>
      <c r="N496" s="319"/>
      <c r="O496" s="319"/>
      <c r="P496" s="319"/>
      <c r="Q496" s="319"/>
      <c r="R496" s="319"/>
      <c r="S496" s="319"/>
      <c r="T496" s="320"/>
      <c r="AT496" s="315" t="s">
        <v>171</v>
      </c>
      <c r="AU496" s="315" t="s">
        <v>84</v>
      </c>
      <c r="AV496" s="313" t="s">
        <v>84</v>
      </c>
      <c r="AW496" s="313" t="s">
        <v>36</v>
      </c>
      <c r="AX496" s="313" t="s">
        <v>74</v>
      </c>
      <c r="AY496" s="315" t="s">
        <v>158</v>
      </c>
    </row>
    <row r="497" spans="2:51" s="313" customFormat="1" ht="12">
      <c r="B497" s="314"/>
      <c r="D497" s="205" t="s">
        <v>171</v>
      </c>
      <c r="E497" s="315" t="s">
        <v>3</v>
      </c>
      <c r="F497" s="316" t="s">
        <v>676</v>
      </c>
      <c r="H497" s="317">
        <v>9.275</v>
      </c>
      <c r="I497" s="8"/>
      <c r="L497" s="314"/>
      <c r="M497" s="318"/>
      <c r="N497" s="319"/>
      <c r="O497" s="319"/>
      <c r="P497" s="319"/>
      <c r="Q497" s="319"/>
      <c r="R497" s="319"/>
      <c r="S497" s="319"/>
      <c r="T497" s="320"/>
      <c r="AT497" s="315" t="s">
        <v>171</v>
      </c>
      <c r="AU497" s="315" t="s">
        <v>84</v>
      </c>
      <c r="AV497" s="313" t="s">
        <v>84</v>
      </c>
      <c r="AW497" s="313" t="s">
        <v>36</v>
      </c>
      <c r="AX497" s="313" t="s">
        <v>74</v>
      </c>
      <c r="AY497" s="315" t="s">
        <v>158</v>
      </c>
    </row>
    <row r="498" spans="2:51" s="321" customFormat="1" ht="12">
      <c r="B498" s="322"/>
      <c r="D498" s="205" t="s">
        <v>171</v>
      </c>
      <c r="E498" s="323" t="s">
        <v>3</v>
      </c>
      <c r="F498" s="324" t="s">
        <v>174</v>
      </c>
      <c r="H498" s="325">
        <v>19.275</v>
      </c>
      <c r="I498" s="9"/>
      <c r="L498" s="322"/>
      <c r="M498" s="326"/>
      <c r="N498" s="327"/>
      <c r="O498" s="327"/>
      <c r="P498" s="327"/>
      <c r="Q498" s="327"/>
      <c r="R498" s="327"/>
      <c r="S498" s="327"/>
      <c r="T498" s="328"/>
      <c r="AT498" s="323" t="s">
        <v>171</v>
      </c>
      <c r="AU498" s="323" t="s">
        <v>84</v>
      </c>
      <c r="AV498" s="321" t="s">
        <v>165</v>
      </c>
      <c r="AW498" s="321" t="s">
        <v>36</v>
      </c>
      <c r="AX498" s="321" t="s">
        <v>82</v>
      </c>
      <c r="AY498" s="323" t="s">
        <v>158</v>
      </c>
    </row>
    <row r="499" spans="1:65" s="118" customFormat="1" ht="16.5" customHeight="1">
      <c r="A499" s="115"/>
      <c r="B499" s="116"/>
      <c r="C499" s="214" t="s">
        <v>683</v>
      </c>
      <c r="D499" s="214" t="s">
        <v>160</v>
      </c>
      <c r="E499" s="215" t="s">
        <v>684</v>
      </c>
      <c r="F499" s="216" t="s">
        <v>685</v>
      </c>
      <c r="G499" s="217" t="s">
        <v>102</v>
      </c>
      <c r="H499" s="218">
        <v>21.335</v>
      </c>
      <c r="I499" s="6"/>
      <c r="J499" s="219">
        <f>ROUND(I499*H499,1)</f>
        <v>0</v>
      </c>
      <c r="K499" s="216" t="s">
        <v>164</v>
      </c>
      <c r="L499" s="116"/>
      <c r="M499" s="220" t="s">
        <v>3</v>
      </c>
      <c r="N499" s="221" t="s">
        <v>45</v>
      </c>
      <c r="O499" s="200"/>
      <c r="P499" s="201">
        <f>O499*H499</f>
        <v>0</v>
      </c>
      <c r="Q499" s="201">
        <v>0.00658464</v>
      </c>
      <c r="R499" s="201">
        <f>Q499*H499</f>
        <v>0.14048329440000001</v>
      </c>
      <c r="S499" s="201">
        <v>0</v>
      </c>
      <c r="T499" s="202">
        <f>S499*H499</f>
        <v>0</v>
      </c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R499" s="203" t="s">
        <v>165</v>
      </c>
      <c r="AT499" s="203" t="s">
        <v>160</v>
      </c>
      <c r="AU499" s="203" t="s">
        <v>84</v>
      </c>
      <c r="AY499" s="106" t="s">
        <v>158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06" t="s">
        <v>82</v>
      </c>
      <c r="BK499" s="204">
        <f>ROUND(I499*H499,1)</f>
        <v>0</v>
      </c>
      <c r="BL499" s="106" t="s">
        <v>165</v>
      </c>
      <c r="BM499" s="203" t="s">
        <v>686</v>
      </c>
    </row>
    <row r="500" spans="1:47" s="118" customFormat="1" ht="19.5">
      <c r="A500" s="115"/>
      <c r="B500" s="116"/>
      <c r="C500" s="115"/>
      <c r="D500" s="205" t="s">
        <v>167</v>
      </c>
      <c r="E500" s="115"/>
      <c r="F500" s="206" t="s">
        <v>687</v>
      </c>
      <c r="G500" s="115"/>
      <c r="H500" s="115"/>
      <c r="I500" s="7"/>
      <c r="J500" s="115"/>
      <c r="K500" s="115"/>
      <c r="L500" s="116"/>
      <c r="M500" s="207"/>
      <c r="N500" s="208"/>
      <c r="O500" s="200"/>
      <c r="P500" s="200"/>
      <c r="Q500" s="200"/>
      <c r="R500" s="200"/>
      <c r="S500" s="200"/>
      <c r="T500" s="209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T500" s="106" t="s">
        <v>167</v>
      </c>
      <c r="AU500" s="106" t="s">
        <v>84</v>
      </c>
    </row>
    <row r="501" spans="1:47" s="118" customFormat="1" ht="12">
      <c r="A501" s="115"/>
      <c r="B501" s="116"/>
      <c r="C501" s="115"/>
      <c r="D501" s="311" t="s">
        <v>169</v>
      </c>
      <c r="E501" s="115"/>
      <c r="F501" s="312" t="s">
        <v>688</v>
      </c>
      <c r="G501" s="115"/>
      <c r="H501" s="115"/>
      <c r="I501" s="7"/>
      <c r="J501" s="115"/>
      <c r="K501" s="115"/>
      <c r="L501" s="116"/>
      <c r="M501" s="207"/>
      <c r="N501" s="208"/>
      <c r="O501" s="200"/>
      <c r="P501" s="200"/>
      <c r="Q501" s="200"/>
      <c r="R501" s="200"/>
      <c r="S501" s="200"/>
      <c r="T501" s="209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T501" s="106" t="s">
        <v>169</v>
      </c>
      <c r="AU501" s="106" t="s">
        <v>84</v>
      </c>
    </row>
    <row r="502" spans="2:51" s="313" customFormat="1" ht="12">
      <c r="B502" s="314"/>
      <c r="D502" s="205" t="s">
        <v>171</v>
      </c>
      <c r="E502" s="315" t="s">
        <v>3</v>
      </c>
      <c r="F502" s="316" t="s">
        <v>689</v>
      </c>
      <c r="H502" s="317">
        <v>10.125</v>
      </c>
      <c r="I502" s="8"/>
      <c r="L502" s="314"/>
      <c r="M502" s="318"/>
      <c r="N502" s="319"/>
      <c r="O502" s="319"/>
      <c r="P502" s="319"/>
      <c r="Q502" s="319"/>
      <c r="R502" s="319"/>
      <c r="S502" s="319"/>
      <c r="T502" s="320"/>
      <c r="AT502" s="315" t="s">
        <v>171</v>
      </c>
      <c r="AU502" s="315" t="s">
        <v>84</v>
      </c>
      <c r="AV502" s="313" t="s">
        <v>84</v>
      </c>
      <c r="AW502" s="313" t="s">
        <v>36</v>
      </c>
      <c r="AX502" s="313" t="s">
        <v>74</v>
      </c>
      <c r="AY502" s="315" t="s">
        <v>158</v>
      </c>
    </row>
    <row r="503" spans="2:51" s="313" customFormat="1" ht="22.5">
      <c r="B503" s="314"/>
      <c r="D503" s="205" t="s">
        <v>171</v>
      </c>
      <c r="E503" s="315" t="s">
        <v>3</v>
      </c>
      <c r="F503" s="316" t="s">
        <v>690</v>
      </c>
      <c r="H503" s="317">
        <v>11.21</v>
      </c>
      <c r="I503" s="8"/>
      <c r="L503" s="314"/>
      <c r="M503" s="318"/>
      <c r="N503" s="319"/>
      <c r="O503" s="319"/>
      <c r="P503" s="319"/>
      <c r="Q503" s="319"/>
      <c r="R503" s="319"/>
      <c r="S503" s="319"/>
      <c r="T503" s="320"/>
      <c r="AT503" s="315" t="s">
        <v>171</v>
      </c>
      <c r="AU503" s="315" t="s">
        <v>84</v>
      </c>
      <c r="AV503" s="313" t="s">
        <v>84</v>
      </c>
      <c r="AW503" s="313" t="s">
        <v>36</v>
      </c>
      <c r="AX503" s="313" t="s">
        <v>74</v>
      </c>
      <c r="AY503" s="315" t="s">
        <v>158</v>
      </c>
    </row>
    <row r="504" spans="2:51" s="321" customFormat="1" ht="12">
      <c r="B504" s="322"/>
      <c r="D504" s="205" t="s">
        <v>171</v>
      </c>
      <c r="E504" s="323" t="s">
        <v>3</v>
      </c>
      <c r="F504" s="324" t="s">
        <v>174</v>
      </c>
      <c r="H504" s="325">
        <v>21.335</v>
      </c>
      <c r="I504" s="9"/>
      <c r="L504" s="322"/>
      <c r="M504" s="326"/>
      <c r="N504" s="327"/>
      <c r="O504" s="327"/>
      <c r="P504" s="327"/>
      <c r="Q504" s="327"/>
      <c r="R504" s="327"/>
      <c r="S504" s="327"/>
      <c r="T504" s="328"/>
      <c r="AT504" s="323" t="s">
        <v>171</v>
      </c>
      <c r="AU504" s="323" t="s">
        <v>84</v>
      </c>
      <c r="AV504" s="321" t="s">
        <v>165</v>
      </c>
      <c r="AW504" s="321" t="s">
        <v>36</v>
      </c>
      <c r="AX504" s="321" t="s">
        <v>82</v>
      </c>
      <c r="AY504" s="323" t="s">
        <v>158</v>
      </c>
    </row>
    <row r="505" spans="1:65" s="118" customFormat="1" ht="16.5" customHeight="1">
      <c r="A505" s="115"/>
      <c r="B505" s="116"/>
      <c r="C505" s="214" t="s">
        <v>691</v>
      </c>
      <c r="D505" s="214" t="s">
        <v>160</v>
      </c>
      <c r="E505" s="215" t="s">
        <v>692</v>
      </c>
      <c r="F505" s="216" t="s">
        <v>693</v>
      </c>
      <c r="G505" s="217" t="s">
        <v>102</v>
      </c>
      <c r="H505" s="218">
        <v>21.335</v>
      </c>
      <c r="I505" s="6"/>
      <c r="J505" s="219">
        <f>ROUND(I505*H505,1)</f>
        <v>0</v>
      </c>
      <c r="K505" s="216" t="s">
        <v>164</v>
      </c>
      <c r="L505" s="116"/>
      <c r="M505" s="220" t="s">
        <v>3</v>
      </c>
      <c r="N505" s="221" t="s">
        <v>45</v>
      </c>
      <c r="O505" s="200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R505" s="203" t="s">
        <v>165</v>
      </c>
      <c r="AT505" s="203" t="s">
        <v>160</v>
      </c>
      <c r="AU505" s="203" t="s">
        <v>84</v>
      </c>
      <c r="AY505" s="106" t="s">
        <v>158</v>
      </c>
      <c r="BE505" s="204">
        <f>IF(N505="základní",J505,0)</f>
        <v>0</v>
      </c>
      <c r="BF505" s="204">
        <f>IF(N505="snížená",J505,0)</f>
        <v>0</v>
      </c>
      <c r="BG505" s="204">
        <f>IF(N505="zákl. přenesená",J505,0)</f>
        <v>0</v>
      </c>
      <c r="BH505" s="204">
        <f>IF(N505="sníž. přenesená",J505,0)</f>
        <v>0</v>
      </c>
      <c r="BI505" s="204">
        <f>IF(N505="nulová",J505,0)</f>
        <v>0</v>
      </c>
      <c r="BJ505" s="106" t="s">
        <v>82</v>
      </c>
      <c r="BK505" s="204">
        <f>ROUND(I505*H505,1)</f>
        <v>0</v>
      </c>
      <c r="BL505" s="106" t="s">
        <v>165</v>
      </c>
      <c r="BM505" s="203" t="s">
        <v>694</v>
      </c>
    </row>
    <row r="506" spans="1:47" s="118" customFormat="1" ht="19.5">
      <c r="A506" s="115"/>
      <c r="B506" s="116"/>
      <c r="C506" s="115"/>
      <c r="D506" s="205" t="s">
        <v>167</v>
      </c>
      <c r="E506" s="115"/>
      <c r="F506" s="206" t="s">
        <v>695</v>
      </c>
      <c r="G506" s="115"/>
      <c r="H506" s="115"/>
      <c r="I506" s="7"/>
      <c r="J506" s="115"/>
      <c r="K506" s="115"/>
      <c r="L506" s="116"/>
      <c r="M506" s="207"/>
      <c r="N506" s="208"/>
      <c r="O506" s="200"/>
      <c r="P506" s="200"/>
      <c r="Q506" s="200"/>
      <c r="R506" s="200"/>
      <c r="S506" s="200"/>
      <c r="T506" s="209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T506" s="106" t="s">
        <v>167</v>
      </c>
      <c r="AU506" s="106" t="s">
        <v>84</v>
      </c>
    </row>
    <row r="507" spans="1:47" s="118" customFormat="1" ht="12">
      <c r="A507" s="115"/>
      <c r="B507" s="116"/>
      <c r="C507" s="115"/>
      <c r="D507" s="311" t="s">
        <v>169</v>
      </c>
      <c r="E507" s="115"/>
      <c r="F507" s="312" t="s">
        <v>696</v>
      </c>
      <c r="G507" s="115"/>
      <c r="H507" s="115"/>
      <c r="I507" s="7"/>
      <c r="J507" s="115"/>
      <c r="K507" s="115"/>
      <c r="L507" s="116"/>
      <c r="M507" s="207"/>
      <c r="N507" s="208"/>
      <c r="O507" s="200"/>
      <c r="P507" s="200"/>
      <c r="Q507" s="200"/>
      <c r="R507" s="200"/>
      <c r="S507" s="200"/>
      <c r="T507" s="209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T507" s="106" t="s">
        <v>169</v>
      </c>
      <c r="AU507" s="106" t="s">
        <v>84</v>
      </c>
    </row>
    <row r="508" spans="2:51" s="313" customFormat="1" ht="12">
      <c r="B508" s="314"/>
      <c r="D508" s="205" t="s">
        <v>171</v>
      </c>
      <c r="E508" s="315" t="s">
        <v>3</v>
      </c>
      <c r="F508" s="316" t="s">
        <v>689</v>
      </c>
      <c r="H508" s="317">
        <v>10.125</v>
      </c>
      <c r="I508" s="8"/>
      <c r="L508" s="314"/>
      <c r="M508" s="318"/>
      <c r="N508" s="319"/>
      <c r="O508" s="319"/>
      <c r="P508" s="319"/>
      <c r="Q508" s="319"/>
      <c r="R508" s="319"/>
      <c r="S508" s="319"/>
      <c r="T508" s="320"/>
      <c r="AT508" s="315" t="s">
        <v>171</v>
      </c>
      <c r="AU508" s="315" t="s">
        <v>84</v>
      </c>
      <c r="AV508" s="313" t="s">
        <v>84</v>
      </c>
      <c r="AW508" s="313" t="s">
        <v>36</v>
      </c>
      <c r="AX508" s="313" t="s">
        <v>74</v>
      </c>
      <c r="AY508" s="315" t="s">
        <v>158</v>
      </c>
    </row>
    <row r="509" spans="2:51" s="313" customFormat="1" ht="22.5">
      <c r="B509" s="314"/>
      <c r="D509" s="205" t="s">
        <v>171</v>
      </c>
      <c r="E509" s="315" t="s">
        <v>3</v>
      </c>
      <c r="F509" s="316" t="s">
        <v>690</v>
      </c>
      <c r="H509" s="317">
        <v>11.21</v>
      </c>
      <c r="I509" s="8"/>
      <c r="L509" s="314"/>
      <c r="M509" s="318"/>
      <c r="N509" s="319"/>
      <c r="O509" s="319"/>
      <c r="P509" s="319"/>
      <c r="Q509" s="319"/>
      <c r="R509" s="319"/>
      <c r="S509" s="319"/>
      <c r="T509" s="320"/>
      <c r="AT509" s="315" t="s">
        <v>171</v>
      </c>
      <c r="AU509" s="315" t="s">
        <v>84</v>
      </c>
      <c r="AV509" s="313" t="s">
        <v>84</v>
      </c>
      <c r="AW509" s="313" t="s">
        <v>36</v>
      </c>
      <c r="AX509" s="313" t="s">
        <v>74</v>
      </c>
      <c r="AY509" s="315" t="s">
        <v>158</v>
      </c>
    </row>
    <row r="510" spans="2:51" s="321" customFormat="1" ht="12">
      <c r="B510" s="322"/>
      <c r="D510" s="205" t="s">
        <v>171</v>
      </c>
      <c r="E510" s="323" t="s">
        <v>3</v>
      </c>
      <c r="F510" s="324" t="s">
        <v>174</v>
      </c>
      <c r="H510" s="325">
        <v>21.335</v>
      </c>
      <c r="I510" s="9"/>
      <c r="L510" s="322"/>
      <c r="M510" s="326"/>
      <c r="N510" s="327"/>
      <c r="O510" s="327"/>
      <c r="P510" s="327"/>
      <c r="Q510" s="327"/>
      <c r="R510" s="327"/>
      <c r="S510" s="327"/>
      <c r="T510" s="328"/>
      <c r="AT510" s="323" t="s">
        <v>171</v>
      </c>
      <c r="AU510" s="323" t="s">
        <v>84</v>
      </c>
      <c r="AV510" s="321" t="s">
        <v>165</v>
      </c>
      <c r="AW510" s="321" t="s">
        <v>36</v>
      </c>
      <c r="AX510" s="321" t="s">
        <v>82</v>
      </c>
      <c r="AY510" s="323" t="s">
        <v>158</v>
      </c>
    </row>
    <row r="511" spans="2:63" s="180" customFormat="1" ht="22.9" customHeight="1">
      <c r="B511" s="181"/>
      <c r="D511" s="182" t="s">
        <v>73</v>
      </c>
      <c r="E511" s="212" t="s">
        <v>203</v>
      </c>
      <c r="F511" s="212" t="s">
        <v>697</v>
      </c>
      <c r="I511" s="5"/>
      <c r="J511" s="213">
        <f>BK511</f>
        <v>0</v>
      </c>
      <c r="L511" s="181"/>
      <c r="M511" s="185"/>
      <c r="N511" s="186"/>
      <c r="O511" s="186"/>
      <c r="P511" s="187">
        <f>SUM(P512:P799)</f>
        <v>0</v>
      </c>
      <c r="Q511" s="186"/>
      <c r="R511" s="187">
        <f>SUM(R512:R799)</f>
        <v>120.54735335055942</v>
      </c>
      <c r="S511" s="186"/>
      <c r="T511" s="188">
        <f>SUM(T512:T799)</f>
        <v>0</v>
      </c>
      <c r="AR511" s="182" t="s">
        <v>82</v>
      </c>
      <c r="AT511" s="189" t="s">
        <v>73</v>
      </c>
      <c r="AU511" s="189" t="s">
        <v>82</v>
      </c>
      <c r="AY511" s="182" t="s">
        <v>158</v>
      </c>
      <c r="BK511" s="190">
        <f>SUM(BK512:BK799)</f>
        <v>0</v>
      </c>
    </row>
    <row r="512" spans="1:65" s="118" customFormat="1" ht="24.2" customHeight="1">
      <c r="A512" s="115"/>
      <c r="B512" s="116"/>
      <c r="C512" s="214" t="s">
        <v>698</v>
      </c>
      <c r="D512" s="214" t="s">
        <v>160</v>
      </c>
      <c r="E512" s="215" t="s">
        <v>699</v>
      </c>
      <c r="F512" s="216" t="s">
        <v>700</v>
      </c>
      <c r="G512" s="217" t="s">
        <v>102</v>
      </c>
      <c r="H512" s="218">
        <v>146.125</v>
      </c>
      <c r="I512" s="6"/>
      <c r="J512" s="219">
        <f>ROUND(I512*H512,1)</f>
        <v>0</v>
      </c>
      <c r="K512" s="216" t="s">
        <v>164</v>
      </c>
      <c r="L512" s="116"/>
      <c r="M512" s="220" t="s">
        <v>3</v>
      </c>
      <c r="N512" s="221" t="s">
        <v>45</v>
      </c>
      <c r="O512" s="200"/>
      <c r="P512" s="201">
        <f>O512*H512</f>
        <v>0</v>
      </c>
      <c r="Q512" s="201">
        <v>0.00494</v>
      </c>
      <c r="R512" s="201">
        <f>Q512*H512</f>
        <v>0.7218575</v>
      </c>
      <c r="S512" s="201">
        <v>0</v>
      </c>
      <c r="T512" s="202">
        <f>S512*H512</f>
        <v>0</v>
      </c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R512" s="203" t="s">
        <v>165</v>
      </c>
      <c r="AT512" s="203" t="s">
        <v>160</v>
      </c>
      <c r="AU512" s="203" t="s">
        <v>84</v>
      </c>
      <c r="AY512" s="106" t="s">
        <v>158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106" t="s">
        <v>82</v>
      </c>
      <c r="BK512" s="204">
        <f>ROUND(I512*H512,1)</f>
        <v>0</v>
      </c>
      <c r="BL512" s="106" t="s">
        <v>165</v>
      </c>
      <c r="BM512" s="203" t="s">
        <v>701</v>
      </c>
    </row>
    <row r="513" spans="1:47" s="118" customFormat="1" ht="29.25">
      <c r="A513" s="115"/>
      <c r="B513" s="116"/>
      <c r="C513" s="115"/>
      <c r="D513" s="205" t="s">
        <v>167</v>
      </c>
      <c r="E513" s="115"/>
      <c r="F513" s="206" t="s">
        <v>702</v>
      </c>
      <c r="G513" s="115"/>
      <c r="H513" s="115"/>
      <c r="I513" s="7"/>
      <c r="J513" s="115"/>
      <c r="K513" s="115"/>
      <c r="L513" s="116"/>
      <c r="M513" s="207"/>
      <c r="N513" s="208"/>
      <c r="O513" s="200"/>
      <c r="P513" s="200"/>
      <c r="Q513" s="200"/>
      <c r="R513" s="200"/>
      <c r="S513" s="200"/>
      <c r="T513" s="209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T513" s="106" t="s">
        <v>167</v>
      </c>
      <c r="AU513" s="106" t="s">
        <v>84</v>
      </c>
    </row>
    <row r="514" spans="1:47" s="118" customFormat="1" ht="12">
      <c r="A514" s="115"/>
      <c r="B514" s="116"/>
      <c r="C514" s="115"/>
      <c r="D514" s="311" t="s">
        <v>169</v>
      </c>
      <c r="E514" s="115"/>
      <c r="F514" s="312" t="s">
        <v>703</v>
      </c>
      <c r="G514" s="115"/>
      <c r="H514" s="115"/>
      <c r="I514" s="7"/>
      <c r="J514" s="115"/>
      <c r="K514" s="115"/>
      <c r="L514" s="116"/>
      <c r="M514" s="207"/>
      <c r="N514" s="208"/>
      <c r="O514" s="200"/>
      <c r="P514" s="200"/>
      <c r="Q514" s="200"/>
      <c r="R514" s="200"/>
      <c r="S514" s="200"/>
      <c r="T514" s="209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T514" s="106" t="s">
        <v>169</v>
      </c>
      <c r="AU514" s="106" t="s">
        <v>84</v>
      </c>
    </row>
    <row r="515" spans="2:51" s="313" customFormat="1" ht="22.5">
      <c r="B515" s="314"/>
      <c r="D515" s="205" t="s">
        <v>171</v>
      </c>
      <c r="E515" s="315" t="s">
        <v>3</v>
      </c>
      <c r="F515" s="316" t="s">
        <v>704</v>
      </c>
      <c r="H515" s="317">
        <v>165.1</v>
      </c>
      <c r="I515" s="8"/>
      <c r="L515" s="314"/>
      <c r="M515" s="318"/>
      <c r="N515" s="319"/>
      <c r="O515" s="319"/>
      <c r="P515" s="319"/>
      <c r="Q515" s="319"/>
      <c r="R515" s="319"/>
      <c r="S515" s="319"/>
      <c r="T515" s="320"/>
      <c r="AT515" s="315" t="s">
        <v>171</v>
      </c>
      <c r="AU515" s="315" t="s">
        <v>84</v>
      </c>
      <c r="AV515" s="313" t="s">
        <v>84</v>
      </c>
      <c r="AW515" s="313" t="s">
        <v>36</v>
      </c>
      <c r="AX515" s="313" t="s">
        <v>74</v>
      </c>
      <c r="AY515" s="315" t="s">
        <v>158</v>
      </c>
    </row>
    <row r="516" spans="2:51" s="313" customFormat="1" ht="12">
      <c r="B516" s="314"/>
      <c r="D516" s="205" t="s">
        <v>171</v>
      </c>
      <c r="E516" s="315" t="s">
        <v>3</v>
      </c>
      <c r="F516" s="316" t="s">
        <v>705</v>
      </c>
      <c r="H516" s="317">
        <v>-4.4</v>
      </c>
      <c r="I516" s="8"/>
      <c r="L516" s="314"/>
      <c r="M516" s="318"/>
      <c r="N516" s="319"/>
      <c r="O516" s="319"/>
      <c r="P516" s="319"/>
      <c r="Q516" s="319"/>
      <c r="R516" s="319"/>
      <c r="S516" s="319"/>
      <c r="T516" s="320"/>
      <c r="AT516" s="315" t="s">
        <v>171</v>
      </c>
      <c r="AU516" s="315" t="s">
        <v>84</v>
      </c>
      <c r="AV516" s="313" t="s">
        <v>84</v>
      </c>
      <c r="AW516" s="313" t="s">
        <v>36</v>
      </c>
      <c r="AX516" s="313" t="s">
        <v>74</v>
      </c>
      <c r="AY516" s="315" t="s">
        <v>158</v>
      </c>
    </row>
    <row r="517" spans="2:51" s="313" customFormat="1" ht="12">
      <c r="B517" s="314"/>
      <c r="D517" s="205" t="s">
        <v>171</v>
      </c>
      <c r="E517" s="315" t="s">
        <v>3</v>
      </c>
      <c r="F517" s="316" t="s">
        <v>706</v>
      </c>
      <c r="H517" s="317">
        <v>-2.875</v>
      </c>
      <c r="I517" s="8"/>
      <c r="L517" s="314"/>
      <c r="M517" s="318"/>
      <c r="N517" s="319"/>
      <c r="O517" s="319"/>
      <c r="P517" s="319"/>
      <c r="Q517" s="319"/>
      <c r="R517" s="319"/>
      <c r="S517" s="319"/>
      <c r="T517" s="320"/>
      <c r="AT517" s="315" t="s">
        <v>171</v>
      </c>
      <c r="AU517" s="315" t="s">
        <v>84</v>
      </c>
      <c r="AV517" s="313" t="s">
        <v>84</v>
      </c>
      <c r="AW517" s="313" t="s">
        <v>36</v>
      </c>
      <c r="AX517" s="313" t="s">
        <v>74</v>
      </c>
      <c r="AY517" s="315" t="s">
        <v>158</v>
      </c>
    </row>
    <row r="518" spans="2:51" s="313" customFormat="1" ht="12">
      <c r="B518" s="314"/>
      <c r="D518" s="205" t="s">
        <v>171</v>
      </c>
      <c r="E518" s="315" t="s">
        <v>3</v>
      </c>
      <c r="F518" s="316" t="s">
        <v>707</v>
      </c>
      <c r="H518" s="317">
        <v>-9.6</v>
      </c>
      <c r="I518" s="8"/>
      <c r="L518" s="314"/>
      <c r="M518" s="318"/>
      <c r="N518" s="319"/>
      <c r="O518" s="319"/>
      <c r="P518" s="319"/>
      <c r="Q518" s="319"/>
      <c r="R518" s="319"/>
      <c r="S518" s="319"/>
      <c r="T518" s="320"/>
      <c r="AT518" s="315" t="s">
        <v>171</v>
      </c>
      <c r="AU518" s="315" t="s">
        <v>84</v>
      </c>
      <c r="AV518" s="313" t="s">
        <v>84</v>
      </c>
      <c r="AW518" s="313" t="s">
        <v>36</v>
      </c>
      <c r="AX518" s="313" t="s">
        <v>74</v>
      </c>
      <c r="AY518" s="315" t="s">
        <v>158</v>
      </c>
    </row>
    <row r="519" spans="2:51" s="313" customFormat="1" ht="12">
      <c r="B519" s="314"/>
      <c r="D519" s="205" t="s">
        <v>171</v>
      </c>
      <c r="E519" s="315" t="s">
        <v>3</v>
      </c>
      <c r="F519" s="316" t="s">
        <v>708</v>
      </c>
      <c r="H519" s="317">
        <v>-2.1</v>
      </c>
      <c r="I519" s="8"/>
      <c r="L519" s="314"/>
      <c r="M519" s="318"/>
      <c r="N519" s="319"/>
      <c r="O519" s="319"/>
      <c r="P519" s="319"/>
      <c r="Q519" s="319"/>
      <c r="R519" s="319"/>
      <c r="S519" s="319"/>
      <c r="T519" s="320"/>
      <c r="AT519" s="315" t="s">
        <v>171</v>
      </c>
      <c r="AU519" s="315" t="s">
        <v>84</v>
      </c>
      <c r="AV519" s="313" t="s">
        <v>84</v>
      </c>
      <c r="AW519" s="313" t="s">
        <v>36</v>
      </c>
      <c r="AX519" s="313" t="s">
        <v>74</v>
      </c>
      <c r="AY519" s="315" t="s">
        <v>158</v>
      </c>
    </row>
    <row r="520" spans="2:51" s="321" customFormat="1" ht="12">
      <c r="B520" s="322"/>
      <c r="D520" s="205" t="s">
        <v>171</v>
      </c>
      <c r="E520" s="323" t="s">
        <v>3</v>
      </c>
      <c r="F520" s="324" t="s">
        <v>174</v>
      </c>
      <c r="H520" s="325">
        <v>146.125</v>
      </c>
      <c r="I520" s="9"/>
      <c r="L520" s="322"/>
      <c r="M520" s="326"/>
      <c r="N520" s="327"/>
      <c r="O520" s="327"/>
      <c r="P520" s="327"/>
      <c r="Q520" s="327"/>
      <c r="R520" s="327"/>
      <c r="S520" s="327"/>
      <c r="T520" s="328"/>
      <c r="AT520" s="323" t="s">
        <v>171</v>
      </c>
      <c r="AU520" s="323" t="s">
        <v>84</v>
      </c>
      <c r="AV520" s="321" t="s">
        <v>165</v>
      </c>
      <c r="AW520" s="321" t="s">
        <v>36</v>
      </c>
      <c r="AX520" s="321" t="s">
        <v>82</v>
      </c>
      <c r="AY520" s="323" t="s">
        <v>158</v>
      </c>
    </row>
    <row r="521" spans="1:65" s="118" customFormat="1" ht="24.2" customHeight="1">
      <c r="A521" s="115"/>
      <c r="B521" s="116"/>
      <c r="C521" s="214" t="s">
        <v>709</v>
      </c>
      <c r="D521" s="214" t="s">
        <v>160</v>
      </c>
      <c r="E521" s="215" t="s">
        <v>710</v>
      </c>
      <c r="F521" s="216" t="s">
        <v>711</v>
      </c>
      <c r="G521" s="217" t="s">
        <v>102</v>
      </c>
      <c r="H521" s="218">
        <v>146.125</v>
      </c>
      <c r="I521" s="6"/>
      <c r="J521" s="219">
        <f>ROUND(I521*H521,1)</f>
        <v>0</v>
      </c>
      <c r="K521" s="216" t="s">
        <v>164</v>
      </c>
      <c r="L521" s="116"/>
      <c r="M521" s="220" t="s">
        <v>3</v>
      </c>
      <c r="N521" s="221" t="s">
        <v>45</v>
      </c>
      <c r="O521" s="200"/>
      <c r="P521" s="201">
        <f>O521*H521</f>
        <v>0</v>
      </c>
      <c r="Q521" s="201">
        <v>0.01838</v>
      </c>
      <c r="R521" s="201">
        <f>Q521*H521</f>
        <v>2.6857775</v>
      </c>
      <c r="S521" s="201">
        <v>0</v>
      </c>
      <c r="T521" s="202">
        <f>S521*H521</f>
        <v>0</v>
      </c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R521" s="203" t="s">
        <v>165</v>
      </c>
      <c r="AT521" s="203" t="s">
        <v>160</v>
      </c>
      <c r="AU521" s="203" t="s">
        <v>84</v>
      </c>
      <c r="AY521" s="106" t="s">
        <v>158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06" t="s">
        <v>82</v>
      </c>
      <c r="BK521" s="204">
        <f>ROUND(I521*H521,1)</f>
        <v>0</v>
      </c>
      <c r="BL521" s="106" t="s">
        <v>165</v>
      </c>
      <c r="BM521" s="203" t="s">
        <v>712</v>
      </c>
    </row>
    <row r="522" spans="1:47" s="118" customFormat="1" ht="39">
      <c r="A522" s="115"/>
      <c r="B522" s="116"/>
      <c r="C522" s="115"/>
      <c r="D522" s="205" t="s">
        <v>167</v>
      </c>
      <c r="E522" s="115"/>
      <c r="F522" s="206" t="s">
        <v>713</v>
      </c>
      <c r="G522" s="115"/>
      <c r="H522" s="115"/>
      <c r="I522" s="7"/>
      <c r="J522" s="115"/>
      <c r="K522" s="115"/>
      <c r="L522" s="116"/>
      <c r="M522" s="207"/>
      <c r="N522" s="208"/>
      <c r="O522" s="200"/>
      <c r="P522" s="200"/>
      <c r="Q522" s="200"/>
      <c r="R522" s="200"/>
      <c r="S522" s="200"/>
      <c r="T522" s="209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T522" s="106" t="s">
        <v>167</v>
      </c>
      <c r="AU522" s="106" t="s">
        <v>84</v>
      </c>
    </row>
    <row r="523" spans="1:47" s="118" customFormat="1" ht="12">
      <c r="A523" s="115"/>
      <c r="B523" s="116"/>
      <c r="C523" s="115"/>
      <c r="D523" s="311" t="s">
        <v>169</v>
      </c>
      <c r="E523" s="115"/>
      <c r="F523" s="312" t="s">
        <v>714</v>
      </c>
      <c r="G523" s="115"/>
      <c r="H523" s="115"/>
      <c r="I523" s="7"/>
      <c r="J523" s="115"/>
      <c r="K523" s="115"/>
      <c r="L523" s="116"/>
      <c r="M523" s="207"/>
      <c r="N523" s="208"/>
      <c r="O523" s="200"/>
      <c r="P523" s="200"/>
      <c r="Q523" s="200"/>
      <c r="R523" s="200"/>
      <c r="S523" s="200"/>
      <c r="T523" s="209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T523" s="106" t="s">
        <v>169</v>
      </c>
      <c r="AU523" s="106" t="s">
        <v>84</v>
      </c>
    </row>
    <row r="524" spans="2:51" s="313" customFormat="1" ht="22.5">
      <c r="B524" s="314"/>
      <c r="D524" s="205" t="s">
        <v>171</v>
      </c>
      <c r="E524" s="315" t="s">
        <v>3</v>
      </c>
      <c r="F524" s="316" t="s">
        <v>704</v>
      </c>
      <c r="H524" s="317">
        <v>165.1</v>
      </c>
      <c r="I524" s="8"/>
      <c r="L524" s="314"/>
      <c r="M524" s="318"/>
      <c r="N524" s="319"/>
      <c r="O524" s="319"/>
      <c r="P524" s="319"/>
      <c r="Q524" s="319"/>
      <c r="R524" s="319"/>
      <c r="S524" s="319"/>
      <c r="T524" s="320"/>
      <c r="AT524" s="315" t="s">
        <v>171</v>
      </c>
      <c r="AU524" s="315" t="s">
        <v>84</v>
      </c>
      <c r="AV524" s="313" t="s">
        <v>84</v>
      </c>
      <c r="AW524" s="313" t="s">
        <v>36</v>
      </c>
      <c r="AX524" s="313" t="s">
        <v>74</v>
      </c>
      <c r="AY524" s="315" t="s">
        <v>158</v>
      </c>
    </row>
    <row r="525" spans="2:51" s="313" customFormat="1" ht="12">
      <c r="B525" s="314"/>
      <c r="D525" s="205" t="s">
        <v>171</v>
      </c>
      <c r="E525" s="315" t="s">
        <v>3</v>
      </c>
      <c r="F525" s="316" t="s">
        <v>705</v>
      </c>
      <c r="H525" s="317">
        <v>-4.4</v>
      </c>
      <c r="I525" s="8"/>
      <c r="L525" s="314"/>
      <c r="M525" s="318"/>
      <c r="N525" s="319"/>
      <c r="O525" s="319"/>
      <c r="P525" s="319"/>
      <c r="Q525" s="319"/>
      <c r="R525" s="319"/>
      <c r="S525" s="319"/>
      <c r="T525" s="320"/>
      <c r="AT525" s="315" t="s">
        <v>171</v>
      </c>
      <c r="AU525" s="315" t="s">
        <v>84</v>
      </c>
      <c r="AV525" s="313" t="s">
        <v>84</v>
      </c>
      <c r="AW525" s="313" t="s">
        <v>36</v>
      </c>
      <c r="AX525" s="313" t="s">
        <v>74</v>
      </c>
      <c r="AY525" s="315" t="s">
        <v>158</v>
      </c>
    </row>
    <row r="526" spans="2:51" s="313" customFormat="1" ht="12">
      <c r="B526" s="314"/>
      <c r="D526" s="205" t="s">
        <v>171</v>
      </c>
      <c r="E526" s="315" t="s">
        <v>3</v>
      </c>
      <c r="F526" s="316" t="s">
        <v>706</v>
      </c>
      <c r="H526" s="317">
        <v>-2.875</v>
      </c>
      <c r="I526" s="8"/>
      <c r="L526" s="314"/>
      <c r="M526" s="318"/>
      <c r="N526" s="319"/>
      <c r="O526" s="319"/>
      <c r="P526" s="319"/>
      <c r="Q526" s="319"/>
      <c r="R526" s="319"/>
      <c r="S526" s="319"/>
      <c r="T526" s="320"/>
      <c r="AT526" s="315" t="s">
        <v>171</v>
      </c>
      <c r="AU526" s="315" t="s">
        <v>84</v>
      </c>
      <c r="AV526" s="313" t="s">
        <v>84</v>
      </c>
      <c r="AW526" s="313" t="s">
        <v>36</v>
      </c>
      <c r="AX526" s="313" t="s">
        <v>74</v>
      </c>
      <c r="AY526" s="315" t="s">
        <v>158</v>
      </c>
    </row>
    <row r="527" spans="2:51" s="313" customFormat="1" ht="12">
      <c r="B527" s="314"/>
      <c r="D527" s="205" t="s">
        <v>171</v>
      </c>
      <c r="E527" s="315" t="s">
        <v>3</v>
      </c>
      <c r="F527" s="316" t="s">
        <v>707</v>
      </c>
      <c r="H527" s="317">
        <v>-9.6</v>
      </c>
      <c r="I527" s="8"/>
      <c r="L527" s="314"/>
      <c r="M527" s="318"/>
      <c r="N527" s="319"/>
      <c r="O527" s="319"/>
      <c r="P527" s="319"/>
      <c r="Q527" s="319"/>
      <c r="R527" s="319"/>
      <c r="S527" s="319"/>
      <c r="T527" s="320"/>
      <c r="AT527" s="315" t="s">
        <v>171</v>
      </c>
      <c r="AU527" s="315" t="s">
        <v>84</v>
      </c>
      <c r="AV527" s="313" t="s">
        <v>84</v>
      </c>
      <c r="AW527" s="313" t="s">
        <v>36</v>
      </c>
      <c r="AX527" s="313" t="s">
        <v>74</v>
      </c>
      <c r="AY527" s="315" t="s">
        <v>158</v>
      </c>
    </row>
    <row r="528" spans="2:51" s="313" customFormat="1" ht="12">
      <c r="B528" s="314"/>
      <c r="D528" s="205" t="s">
        <v>171</v>
      </c>
      <c r="E528" s="315" t="s">
        <v>3</v>
      </c>
      <c r="F528" s="316" t="s">
        <v>708</v>
      </c>
      <c r="H528" s="317">
        <v>-2.1</v>
      </c>
      <c r="I528" s="8"/>
      <c r="L528" s="314"/>
      <c r="M528" s="318"/>
      <c r="N528" s="319"/>
      <c r="O528" s="319"/>
      <c r="P528" s="319"/>
      <c r="Q528" s="319"/>
      <c r="R528" s="319"/>
      <c r="S528" s="319"/>
      <c r="T528" s="320"/>
      <c r="AT528" s="315" t="s">
        <v>171</v>
      </c>
      <c r="AU528" s="315" t="s">
        <v>84</v>
      </c>
      <c r="AV528" s="313" t="s">
        <v>84</v>
      </c>
      <c r="AW528" s="313" t="s">
        <v>36</v>
      </c>
      <c r="AX528" s="313" t="s">
        <v>74</v>
      </c>
      <c r="AY528" s="315" t="s">
        <v>158</v>
      </c>
    </row>
    <row r="529" spans="2:51" s="321" customFormat="1" ht="12">
      <c r="B529" s="322"/>
      <c r="D529" s="205" t="s">
        <v>171</v>
      </c>
      <c r="E529" s="323" t="s">
        <v>3</v>
      </c>
      <c r="F529" s="324" t="s">
        <v>174</v>
      </c>
      <c r="H529" s="325">
        <v>146.125</v>
      </c>
      <c r="I529" s="9"/>
      <c r="L529" s="322"/>
      <c r="M529" s="326"/>
      <c r="N529" s="327"/>
      <c r="O529" s="327"/>
      <c r="P529" s="327"/>
      <c r="Q529" s="327"/>
      <c r="R529" s="327"/>
      <c r="S529" s="327"/>
      <c r="T529" s="328"/>
      <c r="AT529" s="323" t="s">
        <v>171</v>
      </c>
      <c r="AU529" s="323" t="s">
        <v>84</v>
      </c>
      <c r="AV529" s="321" t="s">
        <v>165</v>
      </c>
      <c r="AW529" s="321" t="s">
        <v>36</v>
      </c>
      <c r="AX529" s="321" t="s">
        <v>82</v>
      </c>
      <c r="AY529" s="323" t="s">
        <v>158</v>
      </c>
    </row>
    <row r="530" spans="1:65" s="118" customFormat="1" ht="24.2" customHeight="1">
      <c r="A530" s="115"/>
      <c r="B530" s="116"/>
      <c r="C530" s="214" t="s">
        <v>715</v>
      </c>
      <c r="D530" s="214" t="s">
        <v>160</v>
      </c>
      <c r="E530" s="215" t="s">
        <v>716</v>
      </c>
      <c r="F530" s="216" t="s">
        <v>717</v>
      </c>
      <c r="G530" s="217" t="s">
        <v>102</v>
      </c>
      <c r="H530" s="218">
        <v>670.038</v>
      </c>
      <c r="I530" s="6"/>
      <c r="J530" s="219">
        <f>ROUND(I530*H530,1)</f>
        <v>0</v>
      </c>
      <c r="K530" s="216" t="s">
        <v>164</v>
      </c>
      <c r="L530" s="116"/>
      <c r="M530" s="220" t="s">
        <v>3</v>
      </c>
      <c r="N530" s="221" t="s">
        <v>45</v>
      </c>
      <c r="O530" s="200"/>
      <c r="P530" s="201">
        <f>O530*H530</f>
        <v>0</v>
      </c>
      <c r="Q530" s="201">
        <v>0.00494</v>
      </c>
      <c r="R530" s="201">
        <f>Q530*H530</f>
        <v>3.30998772</v>
      </c>
      <c r="S530" s="201">
        <v>0</v>
      </c>
      <c r="T530" s="202">
        <f>S530*H530</f>
        <v>0</v>
      </c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R530" s="203" t="s">
        <v>165</v>
      </c>
      <c r="AT530" s="203" t="s">
        <v>160</v>
      </c>
      <c r="AU530" s="203" t="s">
        <v>84</v>
      </c>
      <c r="AY530" s="106" t="s">
        <v>158</v>
      </c>
      <c r="BE530" s="204">
        <f>IF(N530="základní",J530,0)</f>
        <v>0</v>
      </c>
      <c r="BF530" s="204">
        <f>IF(N530="snížená",J530,0)</f>
        <v>0</v>
      </c>
      <c r="BG530" s="204">
        <f>IF(N530="zákl. přenesená",J530,0)</f>
        <v>0</v>
      </c>
      <c r="BH530" s="204">
        <f>IF(N530="sníž. přenesená",J530,0)</f>
        <v>0</v>
      </c>
      <c r="BI530" s="204">
        <f>IF(N530="nulová",J530,0)</f>
        <v>0</v>
      </c>
      <c r="BJ530" s="106" t="s">
        <v>82</v>
      </c>
      <c r="BK530" s="204">
        <f>ROUND(I530*H530,1)</f>
        <v>0</v>
      </c>
      <c r="BL530" s="106" t="s">
        <v>165</v>
      </c>
      <c r="BM530" s="203" t="s">
        <v>718</v>
      </c>
    </row>
    <row r="531" spans="1:47" s="118" customFormat="1" ht="19.5">
      <c r="A531" s="115"/>
      <c r="B531" s="116"/>
      <c r="C531" s="115"/>
      <c r="D531" s="205" t="s">
        <v>167</v>
      </c>
      <c r="E531" s="115"/>
      <c r="F531" s="206" t="s">
        <v>719</v>
      </c>
      <c r="G531" s="115"/>
      <c r="H531" s="115"/>
      <c r="I531" s="7"/>
      <c r="J531" s="115"/>
      <c r="K531" s="115"/>
      <c r="L531" s="116"/>
      <c r="M531" s="207"/>
      <c r="N531" s="208"/>
      <c r="O531" s="200"/>
      <c r="P531" s="200"/>
      <c r="Q531" s="200"/>
      <c r="R531" s="200"/>
      <c r="S531" s="200"/>
      <c r="T531" s="209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T531" s="106" t="s">
        <v>167</v>
      </c>
      <c r="AU531" s="106" t="s">
        <v>84</v>
      </c>
    </row>
    <row r="532" spans="1:47" s="118" customFormat="1" ht="12">
      <c r="A532" s="115"/>
      <c r="B532" s="116"/>
      <c r="C532" s="115"/>
      <c r="D532" s="311" t="s">
        <v>169</v>
      </c>
      <c r="E532" s="115"/>
      <c r="F532" s="312" t="s">
        <v>720</v>
      </c>
      <c r="G532" s="115"/>
      <c r="H532" s="115"/>
      <c r="I532" s="7"/>
      <c r="J532" s="115"/>
      <c r="K532" s="115"/>
      <c r="L532" s="116"/>
      <c r="M532" s="207"/>
      <c r="N532" s="208"/>
      <c r="O532" s="200"/>
      <c r="P532" s="200"/>
      <c r="Q532" s="200"/>
      <c r="R532" s="200"/>
      <c r="S532" s="200"/>
      <c r="T532" s="209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T532" s="106" t="s">
        <v>169</v>
      </c>
      <c r="AU532" s="106" t="s">
        <v>84</v>
      </c>
    </row>
    <row r="533" spans="2:51" s="313" customFormat="1" ht="22.5">
      <c r="B533" s="314"/>
      <c r="D533" s="205" t="s">
        <v>171</v>
      </c>
      <c r="E533" s="315" t="s">
        <v>3</v>
      </c>
      <c r="F533" s="316" t="s">
        <v>721</v>
      </c>
      <c r="H533" s="317">
        <v>53.598</v>
      </c>
      <c r="I533" s="8"/>
      <c r="L533" s="314"/>
      <c r="M533" s="318"/>
      <c r="N533" s="319"/>
      <c r="O533" s="319"/>
      <c r="P533" s="319"/>
      <c r="Q533" s="319"/>
      <c r="R533" s="319"/>
      <c r="S533" s="319"/>
      <c r="T533" s="320"/>
      <c r="AT533" s="315" t="s">
        <v>171</v>
      </c>
      <c r="AU533" s="315" t="s">
        <v>84</v>
      </c>
      <c r="AV533" s="313" t="s">
        <v>84</v>
      </c>
      <c r="AW533" s="313" t="s">
        <v>36</v>
      </c>
      <c r="AX533" s="313" t="s">
        <v>74</v>
      </c>
      <c r="AY533" s="315" t="s">
        <v>158</v>
      </c>
    </row>
    <row r="534" spans="2:51" s="313" customFormat="1" ht="22.5">
      <c r="B534" s="314"/>
      <c r="D534" s="205" t="s">
        <v>171</v>
      </c>
      <c r="E534" s="315" t="s">
        <v>3</v>
      </c>
      <c r="F534" s="316" t="s">
        <v>722</v>
      </c>
      <c r="H534" s="317">
        <v>29.9</v>
      </c>
      <c r="I534" s="8"/>
      <c r="L534" s="314"/>
      <c r="M534" s="318"/>
      <c r="N534" s="319"/>
      <c r="O534" s="319"/>
      <c r="P534" s="319"/>
      <c r="Q534" s="319"/>
      <c r="R534" s="319"/>
      <c r="S534" s="319"/>
      <c r="T534" s="320"/>
      <c r="AT534" s="315" t="s">
        <v>171</v>
      </c>
      <c r="AU534" s="315" t="s">
        <v>84</v>
      </c>
      <c r="AV534" s="313" t="s">
        <v>84</v>
      </c>
      <c r="AW534" s="313" t="s">
        <v>36</v>
      </c>
      <c r="AX534" s="313" t="s">
        <v>74</v>
      </c>
      <c r="AY534" s="315" t="s">
        <v>158</v>
      </c>
    </row>
    <row r="535" spans="2:51" s="330" customFormat="1" ht="12">
      <c r="B535" s="331"/>
      <c r="D535" s="205" t="s">
        <v>171</v>
      </c>
      <c r="E535" s="332" t="s">
        <v>3</v>
      </c>
      <c r="F535" s="333" t="s">
        <v>530</v>
      </c>
      <c r="H535" s="334">
        <v>83.498</v>
      </c>
      <c r="I535" s="10"/>
      <c r="L535" s="331"/>
      <c r="M535" s="335"/>
      <c r="N535" s="336"/>
      <c r="O535" s="336"/>
      <c r="P535" s="336"/>
      <c r="Q535" s="336"/>
      <c r="R535" s="336"/>
      <c r="S535" s="336"/>
      <c r="T535" s="337"/>
      <c r="AT535" s="332" t="s">
        <v>171</v>
      </c>
      <c r="AU535" s="332" t="s">
        <v>84</v>
      </c>
      <c r="AV535" s="330" t="s">
        <v>104</v>
      </c>
      <c r="AW535" s="330" t="s">
        <v>36</v>
      </c>
      <c r="AX535" s="330" t="s">
        <v>74</v>
      </c>
      <c r="AY535" s="332" t="s">
        <v>158</v>
      </c>
    </row>
    <row r="536" spans="2:51" s="313" customFormat="1" ht="22.5">
      <c r="B536" s="314"/>
      <c r="D536" s="205" t="s">
        <v>171</v>
      </c>
      <c r="E536" s="315" t="s">
        <v>3</v>
      </c>
      <c r="F536" s="316" t="s">
        <v>723</v>
      </c>
      <c r="H536" s="317">
        <v>101.61</v>
      </c>
      <c r="I536" s="8"/>
      <c r="L536" s="314"/>
      <c r="M536" s="318"/>
      <c r="N536" s="319"/>
      <c r="O536" s="319"/>
      <c r="P536" s="319"/>
      <c r="Q536" s="319"/>
      <c r="R536" s="319"/>
      <c r="S536" s="319"/>
      <c r="T536" s="320"/>
      <c r="AT536" s="315" t="s">
        <v>171</v>
      </c>
      <c r="AU536" s="315" t="s">
        <v>84</v>
      </c>
      <c r="AV536" s="313" t="s">
        <v>84</v>
      </c>
      <c r="AW536" s="313" t="s">
        <v>36</v>
      </c>
      <c r="AX536" s="313" t="s">
        <v>74</v>
      </c>
      <c r="AY536" s="315" t="s">
        <v>158</v>
      </c>
    </row>
    <row r="537" spans="2:51" s="313" customFormat="1" ht="12">
      <c r="B537" s="314"/>
      <c r="D537" s="205" t="s">
        <v>171</v>
      </c>
      <c r="E537" s="315" t="s">
        <v>3</v>
      </c>
      <c r="F537" s="316" t="s">
        <v>724</v>
      </c>
      <c r="H537" s="317">
        <v>68.19</v>
      </c>
      <c r="I537" s="8"/>
      <c r="L537" s="314"/>
      <c r="M537" s="318"/>
      <c r="N537" s="319"/>
      <c r="O537" s="319"/>
      <c r="P537" s="319"/>
      <c r="Q537" s="319"/>
      <c r="R537" s="319"/>
      <c r="S537" s="319"/>
      <c r="T537" s="320"/>
      <c r="AT537" s="315" t="s">
        <v>171</v>
      </c>
      <c r="AU537" s="315" t="s">
        <v>84</v>
      </c>
      <c r="AV537" s="313" t="s">
        <v>84</v>
      </c>
      <c r="AW537" s="313" t="s">
        <v>36</v>
      </c>
      <c r="AX537" s="313" t="s">
        <v>74</v>
      </c>
      <c r="AY537" s="315" t="s">
        <v>158</v>
      </c>
    </row>
    <row r="538" spans="2:51" s="313" customFormat="1" ht="22.5">
      <c r="B538" s="314"/>
      <c r="D538" s="205" t="s">
        <v>171</v>
      </c>
      <c r="E538" s="315" t="s">
        <v>3</v>
      </c>
      <c r="F538" s="316" t="s">
        <v>725</v>
      </c>
      <c r="H538" s="317">
        <v>51.115</v>
      </c>
      <c r="I538" s="8"/>
      <c r="L538" s="314"/>
      <c r="M538" s="318"/>
      <c r="N538" s="319"/>
      <c r="O538" s="319"/>
      <c r="P538" s="319"/>
      <c r="Q538" s="319"/>
      <c r="R538" s="319"/>
      <c r="S538" s="319"/>
      <c r="T538" s="320"/>
      <c r="AT538" s="315" t="s">
        <v>171</v>
      </c>
      <c r="AU538" s="315" t="s">
        <v>84</v>
      </c>
      <c r="AV538" s="313" t="s">
        <v>84</v>
      </c>
      <c r="AW538" s="313" t="s">
        <v>36</v>
      </c>
      <c r="AX538" s="313" t="s">
        <v>74</v>
      </c>
      <c r="AY538" s="315" t="s">
        <v>158</v>
      </c>
    </row>
    <row r="539" spans="2:51" s="313" customFormat="1" ht="22.5">
      <c r="B539" s="314"/>
      <c r="D539" s="205" t="s">
        <v>171</v>
      </c>
      <c r="E539" s="315" t="s">
        <v>3</v>
      </c>
      <c r="F539" s="316" t="s">
        <v>726</v>
      </c>
      <c r="H539" s="317">
        <v>63.54</v>
      </c>
      <c r="I539" s="8"/>
      <c r="L539" s="314"/>
      <c r="M539" s="318"/>
      <c r="N539" s="319"/>
      <c r="O539" s="319"/>
      <c r="P539" s="319"/>
      <c r="Q539" s="319"/>
      <c r="R539" s="319"/>
      <c r="S539" s="319"/>
      <c r="T539" s="320"/>
      <c r="AT539" s="315" t="s">
        <v>171</v>
      </c>
      <c r="AU539" s="315" t="s">
        <v>84</v>
      </c>
      <c r="AV539" s="313" t="s">
        <v>84</v>
      </c>
      <c r="AW539" s="313" t="s">
        <v>36</v>
      </c>
      <c r="AX539" s="313" t="s">
        <v>74</v>
      </c>
      <c r="AY539" s="315" t="s">
        <v>158</v>
      </c>
    </row>
    <row r="540" spans="2:51" s="313" customFormat="1" ht="22.5">
      <c r="B540" s="314"/>
      <c r="D540" s="205" t="s">
        <v>171</v>
      </c>
      <c r="E540" s="315" t="s">
        <v>3</v>
      </c>
      <c r="F540" s="316" t="s">
        <v>727</v>
      </c>
      <c r="H540" s="317">
        <v>52.79</v>
      </c>
      <c r="I540" s="8"/>
      <c r="L540" s="314"/>
      <c r="M540" s="318"/>
      <c r="N540" s="319"/>
      <c r="O540" s="319"/>
      <c r="P540" s="319"/>
      <c r="Q540" s="319"/>
      <c r="R540" s="319"/>
      <c r="S540" s="319"/>
      <c r="T540" s="320"/>
      <c r="AT540" s="315" t="s">
        <v>171</v>
      </c>
      <c r="AU540" s="315" t="s">
        <v>84</v>
      </c>
      <c r="AV540" s="313" t="s">
        <v>84</v>
      </c>
      <c r="AW540" s="313" t="s">
        <v>36</v>
      </c>
      <c r="AX540" s="313" t="s">
        <v>74</v>
      </c>
      <c r="AY540" s="315" t="s">
        <v>158</v>
      </c>
    </row>
    <row r="541" spans="2:51" s="313" customFormat="1" ht="12">
      <c r="B541" s="314"/>
      <c r="D541" s="205" t="s">
        <v>171</v>
      </c>
      <c r="E541" s="315" t="s">
        <v>3</v>
      </c>
      <c r="F541" s="316" t="s">
        <v>728</v>
      </c>
      <c r="H541" s="317">
        <v>58.025</v>
      </c>
      <c r="I541" s="8"/>
      <c r="L541" s="314"/>
      <c r="M541" s="318"/>
      <c r="N541" s="319"/>
      <c r="O541" s="319"/>
      <c r="P541" s="319"/>
      <c r="Q541" s="319"/>
      <c r="R541" s="319"/>
      <c r="S541" s="319"/>
      <c r="T541" s="320"/>
      <c r="AT541" s="315" t="s">
        <v>171</v>
      </c>
      <c r="AU541" s="315" t="s">
        <v>84</v>
      </c>
      <c r="AV541" s="313" t="s">
        <v>84</v>
      </c>
      <c r="AW541" s="313" t="s">
        <v>36</v>
      </c>
      <c r="AX541" s="313" t="s">
        <v>74</v>
      </c>
      <c r="AY541" s="315" t="s">
        <v>158</v>
      </c>
    </row>
    <row r="542" spans="2:51" s="313" customFormat="1" ht="12">
      <c r="B542" s="314"/>
      <c r="D542" s="205" t="s">
        <v>171</v>
      </c>
      <c r="E542" s="315" t="s">
        <v>3</v>
      </c>
      <c r="F542" s="316" t="s">
        <v>729</v>
      </c>
      <c r="H542" s="317">
        <v>27.265</v>
      </c>
      <c r="I542" s="8"/>
      <c r="L542" s="314"/>
      <c r="M542" s="318"/>
      <c r="N542" s="319"/>
      <c r="O542" s="319"/>
      <c r="P542" s="319"/>
      <c r="Q542" s="319"/>
      <c r="R542" s="319"/>
      <c r="S542" s="319"/>
      <c r="T542" s="320"/>
      <c r="AT542" s="315" t="s">
        <v>171</v>
      </c>
      <c r="AU542" s="315" t="s">
        <v>84</v>
      </c>
      <c r="AV542" s="313" t="s">
        <v>84</v>
      </c>
      <c r="AW542" s="313" t="s">
        <v>36</v>
      </c>
      <c r="AX542" s="313" t="s">
        <v>74</v>
      </c>
      <c r="AY542" s="315" t="s">
        <v>158</v>
      </c>
    </row>
    <row r="543" spans="2:51" s="313" customFormat="1" ht="22.5">
      <c r="B543" s="314"/>
      <c r="D543" s="205" t="s">
        <v>171</v>
      </c>
      <c r="E543" s="315" t="s">
        <v>3</v>
      </c>
      <c r="F543" s="316" t="s">
        <v>730</v>
      </c>
      <c r="H543" s="317">
        <v>28.42</v>
      </c>
      <c r="I543" s="8"/>
      <c r="L543" s="314"/>
      <c r="M543" s="318"/>
      <c r="N543" s="319"/>
      <c r="O543" s="319"/>
      <c r="P543" s="319"/>
      <c r="Q543" s="319"/>
      <c r="R543" s="319"/>
      <c r="S543" s="319"/>
      <c r="T543" s="320"/>
      <c r="AT543" s="315" t="s">
        <v>171</v>
      </c>
      <c r="AU543" s="315" t="s">
        <v>84</v>
      </c>
      <c r="AV543" s="313" t="s">
        <v>84</v>
      </c>
      <c r="AW543" s="313" t="s">
        <v>36</v>
      </c>
      <c r="AX543" s="313" t="s">
        <v>74</v>
      </c>
      <c r="AY543" s="315" t="s">
        <v>158</v>
      </c>
    </row>
    <row r="544" spans="2:51" s="313" customFormat="1" ht="12">
      <c r="B544" s="314"/>
      <c r="D544" s="205" t="s">
        <v>171</v>
      </c>
      <c r="E544" s="315" t="s">
        <v>3</v>
      </c>
      <c r="F544" s="316" t="s">
        <v>731</v>
      </c>
      <c r="H544" s="317">
        <v>21.58</v>
      </c>
      <c r="I544" s="8"/>
      <c r="L544" s="314"/>
      <c r="M544" s="318"/>
      <c r="N544" s="319"/>
      <c r="O544" s="319"/>
      <c r="P544" s="319"/>
      <c r="Q544" s="319"/>
      <c r="R544" s="319"/>
      <c r="S544" s="319"/>
      <c r="T544" s="320"/>
      <c r="AT544" s="315" t="s">
        <v>171</v>
      </c>
      <c r="AU544" s="315" t="s">
        <v>84</v>
      </c>
      <c r="AV544" s="313" t="s">
        <v>84</v>
      </c>
      <c r="AW544" s="313" t="s">
        <v>36</v>
      </c>
      <c r="AX544" s="313" t="s">
        <v>74</v>
      </c>
      <c r="AY544" s="315" t="s">
        <v>158</v>
      </c>
    </row>
    <row r="545" spans="2:51" s="313" customFormat="1" ht="12">
      <c r="B545" s="314"/>
      <c r="D545" s="205" t="s">
        <v>171</v>
      </c>
      <c r="E545" s="315" t="s">
        <v>3</v>
      </c>
      <c r="F545" s="316" t="s">
        <v>732</v>
      </c>
      <c r="H545" s="317">
        <v>59.625</v>
      </c>
      <c r="I545" s="8"/>
      <c r="L545" s="314"/>
      <c r="M545" s="318"/>
      <c r="N545" s="319"/>
      <c r="O545" s="319"/>
      <c r="P545" s="319"/>
      <c r="Q545" s="319"/>
      <c r="R545" s="319"/>
      <c r="S545" s="319"/>
      <c r="T545" s="320"/>
      <c r="AT545" s="315" t="s">
        <v>171</v>
      </c>
      <c r="AU545" s="315" t="s">
        <v>84</v>
      </c>
      <c r="AV545" s="313" t="s">
        <v>84</v>
      </c>
      <c r="AW545" s="313" t="s">
        <v>36</v>
      </c>
      <c r="AX545" s="313" t="s">
        <v>74</v>
      </c>
      <c r="AY545" s="315" t="s">
        <v>158</v>
      </c>
    </row>
    <row r="546" spans="2:51" s="313" customFormat="1" ht="12">
      <c r="B546" s="314"/>
      <c r="D546" s="205" t="s">
        <v>171</v>
      </c>
      <c r="E546" s="315" t="s">
        <v>3</v>
      </c>
      <c r="F546" s="316" t="s">
        <v>733</v>
      </c>
      <c r="H546" s="317">
        <v>54.38</v>
      </c>
      <c r="I546" s="8"/>
      <c r="L546" s="314"/>
      <c r="M546" s="318"/>
      <c r="N546" s="319"/>
      <c r="O546" s="319"/>
      <c r="P546" s="319"/>
      <c r="Q546" s="319"/>
      <c r="R546" s="319"/>
      <c r="S546" s="319"/>
      <c r="T546" s="320"/>
      <c r="AT546" s="315" t="s">
        <v>171</v>
      </c>
      <c r="AU546" s="315" t="s">
        <v>84</v>
      </c>
      <c r="AV546" s="313" t="s">
        <v>84</v>
      </c>
      <c r="AW546" s="313" t="s">
        <v>36</v>
      </c>
      <c r="AX546" s="313" t="s">
        <v>74</v>
      </c>
      <c r="AY546" s="315" t="s">
        <v>158</v>
      </c>
    </row>
    <row r="547" spans="2:51" s="330" customFormat="1" ht="12">
      <c r="B547" s="331"/>
      <c r="D547" s="205" t="s">
        <v>171</v>
      </c>
      <c r="E547" s="332" t="s">
        <v>3</v>
      </c>
      <c r="F547" s="333" t="s">
        <v>377</v>
      </c>
      <c r="H547" s="334">
        <v>586.54</v>
      </c>
      <c r="I547" s="10"/>
      <c r="L547" s="331"/>
      <c r="M547" s="335"/>
      <c r="N547" s="336"/>
      <c r="O547" s="336"/>
      <c r="P547" s="336"/>
      <c r="Q547" s="336"/>
      <c r="R547" s="336"/>
      <c r="S547" s="336"/>
      <c r="T547" s="337"/>
      <c r="AT547" s="332" t="s">
        <v>171</v>
      </c>
      <c r="AU547" s="332" t="s">
        <v>84</v>
      </c>
      <c r="AV547" s="330" t="s">
        <v>104</v>
      </c>
      <c r="AW547" s="330" t="s">
        <v>36</v>
      </c>
      <c r="AX547" s="330" t="s">
        <v>74</v>
      </c>
      <c r="AY547" s="332" t="s">
        <v>158</v>
      </c>
    </row>
    <row r="548" spans="2:51" s="321" customFormat="1" ht="12">
      <c r="B548" s="322"/>
      <c r="D548" s="205" t="s">
        <v>171</v>
      </c>
      <c r="E548" s="323" t="s">
        <v>3</v>
      </c>
      <c r="F548" s="324" t="s">
        <v>174</v>
      </c>
      <c r="H548" s="325">
        <v>670.038</v>
      </c>
      <c r="I548" s="9"/>
      <c r="L548" s="322"/>
      <c r="M548" s="326"/>
      <c r="N548" s="327"/>
      <c r="O548" s="327"/>
      <c r="P548" s="327"/>
      <c r="Q548" s="327"/>
      <c r="R548" s="327"/>
      <c r="S548" s="327"/>
      <c r="T548" s="328"/>
      <c r="AT548" s="323" t="s">
        <v>171</v>
      </c>
      <c r="AU548" s="323" t="s">
        <v>84</v>
      </c>
      <c r="AV548" s="321" t="s">
        <v>165</v>
      </c>
      <c r="AW548" s="321" t="s">
        <v>36</v>
      </c>
      <c r="AX548" s="321" t="s">
        <v>82</v>
      </c>
      <c r="AY548" s="323" t="s">
        <v>158</v>
      </c>
    </row>
    <row r="549" spans="1:65" s="118" customFormat="1" ht="24.2" customHeight="1">
      <c r="A549" s="115"/>
      <c r="B549" s="116"/>
      <c r="C549" s="214" t="s">
        <v>734</v>
      </c>
      <c r="D549" s="214" t="s">
        <v>160</v>
      </c>
      <c r="E549" s="215" t="s">
        <v>735</v>
      </c>
      <c r="F549" s="216" t="s">
        <v>736</v>
      </c>
      <c r="G549" s="217" t="s">
        <v>102</v>
      </c>
      <c r="H549" s="218">
        <v>713.115</v>
      </c>
      <c r="I549" s="6"/>
      <c r="J549" s="219">
        <f>ROUND(I549*H549,1)</f>
        <v>0</v>
      </c>
      <c r="K549" s="216" t="s">
        <v>164</v>
      </c>
      <c r="L549" s="116"/>
      <c r="M549" s="220" t="s">
        <v>3</v>
      </c>
      <c r="N549" s="221" t="s">
        <v>45</v>
      </c>
      <c r="O549" s="200"/>
      <c r="P549" s="201">
        <f>O549*H549</f>
        <v>0</v>
      </c>
      <c r="Q549" s="201">
        <v>0.000263</v>
      </c>
      <c r="R549" s="201">
        <f>Q549*H549</f>
        <v>0.187549245</v>
      </c>
      <c r="S549" s="201">
        <v>0</v>
      </c>
      <c r="T549" s="202">
        <f>S549*H549</f>
        <v>0</v>
      </c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R549" s="203" t="s">
        <v>165</v>
      </c>
      <c r="AT549" s="203" t="s">
        <v>160</v>
      </c>
      <c r="AU549" s="203" t="s">
        <v>84</v>
      </c>
      <c r="AY549" s="106" t="s">
        <v>158</v>
      </c>
      <c r="BE549" s="204">
        <f>IF(N549="základní",J549,0)</f>
        <v>0</v>
      </c>
      <c r="BF549" s="204">
        <f>IF(N549="snížená",J549,0)</f>
        <v>0</v>
      </c>
      <c r="BG549" s="204">
        <f>IF(N549="zákl. přenesená",J549,0)</f>
        <v>0</v>
      </c>
      <c r="BH549" s="204">
        <f>IF(N549="sníž. přenesená",J549,0)</f>
        <v>0</v>
      </c>
      <c r="BI549" s="204">
        <f>IF(N549="nulová",J549,0)</f>
        <v>0</v>
      </c>
      <c r="BJ549" s="106" t="s">
        <v>82</v>
      </c>
      <c r="BK549" s="204">
        <f>ROUND(I549*H549,1)</f>
        <v>0</v>
      </c>
      <c r="BL549" s="106" t="s">
        <v>165</v>
      </c>
      <c r="BM549" s="203" t="s">
        <v>737</v>
      </c>
    </row>
    <row r="550" spans="1:47" s="118" customFormat="1" ht="19.5">
      <c r="A550" s="115"/>
      <c r="B550" s="116"/>
      <c r="C550" s="115"/>
      <c r="D550" s="205" t="s">
        <v>167</v>
      </c>
      <c r="E550" s="115"/>
      <c r="F550" s="206" t="s">
        <v>738</v>
      </c>
      <c r="G550" s="115"/>
      <c r="H550" s="115"/>
      <c r="I550" s="7"/>
      <c r="J550" s="115"/>
      <c r="K550" s="115"/>
      <c r="L550" s="116"/>
      <c r="M550" s="207"/>
      <c r="N550" s="208"/>
      <c r="O550" s="200"/>
      <c r="P550" s="200"/>
      <c r="Q550" s="200"/>
      <c r="R550" s="200"/>
      <c r="S550" s="200"/>
      <c r="T550" s="209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T550" s="106" t="s">
        <v>167</v>
      </c>
      <c r="AU550" s="106" t="s">
        <v>84</v>
      </c>
    </row>
    <row r="551" spans="1:47" s="118" customFormat="1" ht="12">
      <c r="A551" s="115"/>
      <c r="B551" s="116"/>
      <c r="C551" s="115"/>
      <c r="D551" s="311" t="s">
        <v>169</v>
      </c>
      <c r="E551" s="115"/>
      <c r="F551" s="312" t="s">
        <v>739</v>
      </c>
      <c r="G551" s="115"/>
      <c r="H551" s="115"/>
      <c r="I551" s="7"/>
      <c r="J551" s="115"/>
      <c r="K551" s="115"/>
      <c r="L551" s="116"/>
      <c r="M551" s="207"/>
      <c r="N551" s="208"/>
      <c r="O551" s="200"/>
      <c r="P551" s="200"/>
      <c r="Q551" s="200"/>
      <c r="R551" s="200"/>
      <c r="S551" s="200"/>
      <c r="T551" s="209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T551" s="106" t="s">
        <v>169</v>
      </c>
      <c r="AU551" s="106" t="s">
        <v>84</v>
      </c>
    </row>
    <row r="552" spans="2:51" s="313" customFormat="1" ht="12">
      <c r="B552" s="314"/>
      <c r="D552" s="205" t="s">
        <v>171</v>
      </c>
      <c r="E552" s="315" t="s">
        <v>3</v>
      </c>
      <c r="F552" s="316" t="s">
        <v>740</v>
      </c>
      <c r="H552" s="317">
        <v>59.18</v>
      </c>
      <c r="I552" s="8"/>
      <c r="L552" s="314"/>
      <c r="M552" s="318"/>
      <c r="N552" s="319"/>
      <c r="O552" s="319"/>
      <c r="P552" s="319"/>
      <c r="Q552" s="319"/>
      <c r="R552" s="319"/>
      <c r="S552" s="319"/>
      <c r="T552" s="320"/>
      <c r="AT552" s="315" t="s">
        <v>171</v>
      </c>
      <c r="AU552" s="315" t="s">
        <v>84</v>
      </c>
      <c r="AV552" s="313" t="s">
        <v>84</v>
      </c>
      <c r="AW552" s="313" t="s">
        <v>36</v>
      </c>
      <c r="AX552" s="313" t="s">
        <v>74</v>
      </c>
      <c r="AY552" s="315" t="s">
        <v>158</v>
      </c>
    </row>
    <row r="553" spans="2:51" s="313" customFormat="1" ht="12">
      <c r="B553" s="314"/>
      <c r="D553" s="205" t="s">
        <v>171</v>
      </c>
      <c r="E553" s="315" t="s">
        <v>3</v>
      </c>
      <c r="F553" s="316" t="s">
        <v>741</v>
      </c>
      <c r="H553" s="317">
        <v>143.567</v>
      </c>
      <c r="I553" s="8"/>
      <c r="L553" s="314"/>
      <c r="M553" s="318"/>
      <c r="N553" s="319"/>
      <c r="O553" s="319"/>
      <c r="P553" s="319"/>
      <c r="Q553" s="319"/>
      <c r="R553" s="319"/>
      <c r="S553" s="319"/>
      <c r="T553" s="320"/>
      <c r="AT553" s="315" t="s">
        <v>171</v>
      </c>
      <c r="AU553" s="315" t="s">
        <v>84</v>
      </c>
      <c r="AV553" s="313" t="s">
        <v>84</v>
      </c>
      <c r="AW553" s="313" t="s">
        <v>36</v>
      </c>
      <c r="AX553" s="313" t="s">
        <v>74</v>
      </c>
      <c r="AY553" s="315" t="s">
        <v>158</v>
      </c>
    </row>
    <row r="554" spans="2:51" s="313" customFormat="1" ht="22.5">
      <c r="B554" s="314"/>
      <c r="D554" s="205" t="s">
        <v>171</v>
      </c>
      <c r="E554" s="315" t="s">
        <v>3</v>
      </c>
      <c r="F554" s="316" t="s">
        <v>721</v>
      </c>
      <c r="H554" s="317">
        <v>53.598</v>
      </c>
      <c r="I554" s="8"/>
      <c r="L554" s="314"/>
      <c r="M554" s="318"/>
      <c r="N554" s="319"/>
      <c r="O554" s="319"/>
      <c r="P554" s="319"/>
      <c r="Q554" s="319"/>
      <c r="R554" s="319"/>
      <c r="S554" s="319"/>
      <c r="T554" s="320"/>
      <c r="AT554" s="315" t="s">
        <v>171</v>
      </c>
      <c r="AU554" s="315" t="s">
        <v>84</v>
      </c>
      <c r="AV554" s="313" t="s">
        <v>84</v>
      </c>
      <c r="AW554" s="313" t="s">
        <v>36</v>
      </c>
      <c r="AX554" s="313" t="s">
        <v>74</v>
      </c>
      <c r="AY554" s="315" t="s">
        <v>158</v>
      </c>
    </row>
    <row r="555" spans="2:51" s="313" customFormat="1" ht="12">
      <c r="B555" s="314"/>
      <c r="D555" s="205" t="s">
        <v>171</v>
      </c>
      <c r="E555" s="315" t="s">
        <v>3</v>
      </c>
      <c r="F555" s="316" t="s">
        <v>742</v>
      </c>
      <c r="H555" s="317">
        <v>8.06</v>
      </c>
      <c r="I555" s="8"/>
      <c r="L555" s="314"/>
      <c r="M555" s="318"/>
      <c r="N555" s="319"/>
      <c r="O555" s="319"/>
      <c r="P555" s="319"/>
      <c r="Q555" s="319"/>
      <c r="R555" s="319"/>
      <c r="S555" s="319"/>
      <c r="T555" s="320"/>
      <c r="AT555" s="315" t="s">
        <v>171</v>
      </c>
      <c r="AU555" s="315" t="s">
        <v>84</v>
      </c>
      <c r="AV555" s="313" t="s">
        <v>84</v>
      </c>
      <c r="AW555" s="313" t="s">
        <v>36</v>
      </c>
      <c r="AX555" s="313" t="s">
        <v>74</v>
      </c>
      <c r="AY555" s="315" t="s">
        <v>158</v>
      </c>
    </row>
    <row r="556" spans="2:51" s="330" customFormat="1" ht="12">
      <c r="B556" s="331"/>
      <c r="D556" s="205" t="s">
        <v>171</v>
      </c>
      <c r="E556" s="332" t="s">
        <v>3</v>
      </c>
      <c r="F556" s="333" t="s">
        <v>530</v>
      </c>
      <c r="H556" s="334">
        <v>264.405</v>
      </c>
      <c r="I556" s="10"/>
      <c r="L556" s="331"/>
      <c r="M556" s="335"/>
      <c r="N556" s="336"/>
      <c r="O556" s="336"/>
      <c r="P556" s="336"/>
      <c r="Q556" s="336"/>
      <c r="R556" s="336"/>
      <c r="S556" s="336"/>
      <c r="T556" s="337"/>
      <c r="AT556" s="332" t="s">
        <v>171</v>
      </c>
      <c r="AU556" s="332" t="s">
        <v>84</v>
      </c>
      <c r="AV556" s="330" t="s">
        <v>104</v>
      </c>
      <c r="AW556" s="330" t="s">
        <v>36</v>
      </c>
      <c r="AX556" s="330" t="s">
        <v>74</v>
      </c>
      <c r="AY556" s="332" t="s">
        <v>158</v>
      </c>
    </row>
    <row r="557" spans="2:51" s="313" customFormat="1" ht="22.5">
      <c r="B557" s="314"/>
      <c r="D557" s="205" t="s">
        <v>171</v>
      </c>
      <c r="E557" s="315" t="s">
        <v>3</v>
      </c>
      <c r="F557" s="316" t="s">
        <v>723</v>
      </c>
      <c r="H557" s="317">
        <v>101.61</v>
      </c>
      <c r="I557" s="8"/>
      <c r="L557" s="314"/>
      <c r="M557" s="318"/>
      <c r="N557" s="319"/>
      <c r="O557" s="319"/>
      <c r="P557" s="319"/>
      <c r="Q557" s="319"/>
      <c r="R557" s="319"/>
      <c r="S557" s="319"/>
      <c r="T557" s="320"/>
      <c r="AT557" s="315" t="s">
        <v>171</v>
      </c>
      <c r="AU557" s="315" t="s">
        <v>84</v>
      </c>
      <c r="AV557" s="313" t="s">
        <v>84</v>
      </c>
      <c r="AW557" s="313" t="s">
        <v>36</v>
      </c>
      <c r="AX557" s="313" t="s">
        <v>74</v>
      </c>
      <c r="AY557" s="315" t="s">
        <v>158</v>
      </c>
    </row>
    <row r="558" spans="2:51" s="313" customFormat="1" ht="12">
      <c r="B558" s="314"/>
      <c r="D558" s="205" t="s">
        <v>171</v>
      </c>
      <c r="E558" s="315" t="s">
        <v>3</v>
      </c>
      <c r="F558" s="316" t="s">
        <v>743</v>
      </c>
      <c r="H558" s="317">
        <v>68.19</v>
      </c>
      <c r="I558" s="8"/>
      <c r="L558" s="314"/>
      <c r="M558" s="318"/>
      <c r="N558" s="319"/>
      <c r="O558" s="319"/>
      <c r="P558" s="319"/>
      <c r="Q558" s="319"/>
      <c r="R558" s="319"/>
      <c r="S558" s="319"/>
      <c r="T558" s="320"/>
      <c r="AT558" s="315" t="s">
        <v>171</v>
      </c>
      <c r="AU558" s="315" t="s">
        <v>84</v>
      </c>
      <c r="AV558" s="313" t="s">
        <v>84</v>
      </c>
      <c r="AW558" s="313" t="s">
        <v>36</v>
      </c>
      <c r="AX558" s="313" t="s">
        <v>74</v>
      </c>
      <c r="AY558" s="315" t="s">
        <v>158</v>
      </c>
    </row>
    <row r="559" spans="2:51" s="313" customFormat="1" ht="22.5">
      <c r="B559" s="314"/>
      <c r="D559" s="205" t="s">
        <v>171</v>
      </c>
      <c r="E559" s="315" t="s">
        <v>3</v>
      </c>
      <c r="F559" s="316" t="s">
        <v>725</v>
      </c>
      <c r="H559" s="317">
        <v>51.115</v>
      </c>
      <c r="I559" s="8"/>
      <c r="L559" s="314"/>
      <c r="M559" s="318"/>
      <c r="N559" s="319"/>
      <c r="O559" s="319"/>
      <c r="P559" s="319"/>
      <c r="Q559" s="319"/>
      <c r="R559" s="319"/>
      <c r="S559" s="319"/>
      <c r="T559" s="320"/>
      <c r="AT559" s="315" t="s">
        <v>171</v>
      </c>
      <c r="AU559" s="315" t="s">
        <v>84</v>
      </c>
      <c r="AV559" s="313" t="s">
        <v>84</v>
      </c>
      <c r="AW559" s="313" t="s">
        <v>36</v>
      </c>
      <c r="AX559" s="313" t="s">
        <v>74</v>
      </c>
      <c r="AY559" s="315" t="s">
        <v>158</v>
      </c>
    </row>
    <row r="560" spans="2:51" s="313" customFormat="1" ht="22.5">
      <c r="B560" s="314"/>
      <c r="D560" s="205" t="s">
        <v>171</v>
      </c>
      <c r="E560" s="315" t="s">
        <v>3</v>
      </c>
      <c r="F560" s="316" t="s">
        <v>744</v>
      </c>
      <c r="H560" s="317">
        <v>8.275</v>
      </c>
      <c r="I560" s="8"/>
      <c r="L560" s="314"/>
      <c r="M560" s="318"/>
      <c r="N560" s="319"/>
      <c r="O560" s="319"/>
      <c r="P560" s="319"/>
      <c r="Q560" s="319"/>
      <c r="R560" s="319"/>
      <c r="S560" s="319"/>
      <c r="T560" s="320"/>
      <c r="AT560" s="315" t="s">
        <v>171</v>
      </c>
      <c r="AU560" s="315" t="s">
        <v>84</v>
      </c>
      <c r="AV560" s="313" t="s">
        <v>84</v>
      </c>
      <c r="AW560" s="313" t="s">
        <v>36</v>
      </c>
      <c r="AX560" s="313" t="s">
        <v>74</v>
      </c>
      <c r="AY560" s="315" t="s">
        <v>158</v>
      </c>
    </row>
    <row r="561" spans="2:51" s="313" customFormat="1" ht="22.5">
      <c r="B561" s="314"/>
      <c r="D561" s="205" t="s">
        <v>171</v>
      </c>
      <c r="E561" s="315" t="s">
        <v>3</v>
      </c>
      <c r="F561" s="316" t="s">
        <v>745</v>
      </c>
      <c r="H561" s="317">
        <v>7.025</v>
      </c>
      <c r="I561" s="8"/>
      <c r="L561" s="314"/>
      <c r="M561" s="318"/>
      <c r="N561" s="319"/>
      <c r="O561" s="319"/>
      <c r="P561" s="319"/>
      <c r="Q561" s="319"/>
      <c r="R561" s="319"/>
      <c r="S561" s="319"/>
      <c r="T561" s="320"/>
      <c r="AT561" s="315" t="s">
        <v>171</v>
      </c>
      <c r="AU561" s="315" t="s">
        <v>84</v>
      </c>
      <c r="AV561" s="313" t="s">
        <v>84</v>
      </c>
      <c r="AW561" s="313" t="s">
        <v>36</v>
      </c>
      <c r="AX561" s="313" t="s">
        <v>74</v>
      </c>
      <c r="AY561" s="315" t="s">
        <v>158</v>
      </c>
    </row>
    <row r="562" spans="2:51" s="313" customFormat="1" ht="12">
      <c r="B562" s="314"/>
      <c r="D562" s="205" t="s">
        <v>171</v>
      </c>
      <c r="E562" s="315" t="s">
        <v>3</v>
      </c>
      <c r="F562" s="316" t="s">
        <v>728</v>
      </c>
      <c r="H562" s="317">
        <v>58.025</v>
      </c>
      <c r="I562" s="8"/>
      <c r="L562" s="314"/>
      <c r="M562" s="318"/>
      <c r="N562" s="319"/>
      <c r="O562" s="319"/>
      <c r="P562" s="319"/>
      <c r="Q562" s="319"/>
      <c r="R562" s="319"/>
      <c r="S562" s="319"/>
      <c r="T562" s="320"/>
      <c r="AT562" s="315" t="s">
        <v>171</v>
      </c>
      <c r="AU562" s="315" t="s">
        <v>84</v>
      </c>
      <c r="AV562" s="313" t="s">
        <v>84</v>
      </c>
      <c r="AW562" s="313" t="s">
        <v>36</v>
      </c>
      <c r="AX562" s="313" t="s">
        <v>74</v>
      </c>
      <c r="AY562" s="315" t="s">
        <v>158</v>
      </c>
    </row>
    <row r="563" spans="2:51" s="313" customFormat="1" ht="12">
      <c r="B563" s="314"/>
      <c r="D563" s="205" t="s">
        <v>171</v>
      </c>
      <c r="E563" s="315" t="s">
        <v>3</v>
      </c>
      <c r="F563" s="316" t="s">
        <v>729</v>
      </c>
      <c r="H563" s="317">
        <v>27.265</v>
      </c>
      <c r="I563" s="8"/>
      <c r="L563" s="314"/>
      <c r="M563" s="318"/>
      <c r="N563" s="319"/>
      <c r="O563" s="319"/>
      <c r="P563" s="319"/>
      <c r="Q563" s="319"/>
      <c r="R563" s="319"/>
      <c r="S563" s="319"/>
      <c r="T563" s="320"/>
      <c r="AT563" s="315" t="s">
        <v>171</v>
      </c>
      <c r="AU563" s="315" t="s">
        <v>84</v>
      </c>
      <c r="AV563" s="313" t="s">
        <v>84</v>
      </c>
      <c r="AW563" s="313" t="s">
        <v>36</v>
      </c>
      <c r="AX563" s="313" t="s">
        <v>74</v>
      </c>
      <c r="AY563" s="315" t="s">
        <v>158</v>
      </c>
    </row>
    <row r="564" spans="2:51" s="313" customFormat="1" ht="22.5">
      <c r="B564" s="314"/>
      <c r="D564" s="205" t="s">
        <v>171</v>
      </c>
      <c r="E564" s="315" t="s">
        <v>3</v>
      </c>
      <c r="F564" s="316" t="s">
        <v>746</v>
      </c>
      <c r="H564" s="317">
        <v>7.5</v>
      </c>
      <c r="I564" s="8"/>
      <c r="L564" s="314"/>
      <c r="M564" s="318"/>
      <c r="N564" s="319"/>
      <c r="O564" s="319"/>
      <c r="P564" s="319"/>
      <c r="Q564" s="319"/>
      <c r="R564" s="319"/>
      <c r="S564" s="319"/>
      <c r="T564" s="320"/>
      <c r="AT564" s="315" t="s">
        <v>171</v>
      </c>
      <c r="AU564" s="315" t="s">
        <v>84</v>
      </c>
      <c r="AV564" s="313" t="s">
        <v>84</v>
      </c>
      <c r="AW564" s="313" t="s">
        <v>36</v>
      </c>
      <c r="AX564" s="313" t="s">
        <v>74</v>
      </c>
      <c r="AY564" s="315" t="s">
        <v>158</v>
      </c>
    </row>
    <row r="565" spans="2:51" s="313" customFormat="1" ht="22.5">
      <c r="B565" s="314"/>
      <c r="D565" s="205" t="s">
        <v>171</v>
      </c>
      <c r="E565" s="315" t="s">
        <v>3</v>
      </c>
      <c r="F565" s="316" t="s">
        <v>747</v>
      </c>
      <c r="H565" s="317">
        <v>5.7</v>
      </c>
      <c r="I565" s="8"/>
      <c r="L565" s="314"/>
      <c r="M565" s="318"/>
      <c r="N565" s="319"/>
      <c r="O565" s="319"/>
      <c r="P565" s="319"/>
      <c r="Q565" s="319"/>
      <c r="R565" s="319"/>
      <c r="S565" s="319"/>
      <c r="T565" s="320"/>
      <c r="AT565" s="315" t="s">
        <v>171</v>
      </c>
      <c r="AU565" s="315" t="s">
        <v>84</v>
      </c>
      <c r="AV565" s="313" t="s">
        <v>84</v>
      </c>
      <c r="AW565" s="313" t="s">
        <v>36</v>
      </c>
      <c r="AX565" s="313" t="s">
        <v>74</v>
      </c>
      <c r="AY565" s="315" t="s">
        <v>158</v>
      </c>
    </row>
    <row r="566" spans="2:51" s="313" customFormat="1" ht="12">
      <c r="B566" s="314"/>
      <c r="D566" s="205" t="s">
        <v>171</v>
      </c>
      <c r="E566" s="315" t="s">
        <v>3</v>
      </c>
      <c r="F566" s="316" t="s">
        <v>732</v>
      </c>
      <c r="H566" s="317">
        <v>59.625</v>
      </c>
      <c r="I566" s="8"/>
      <c r="L566" s="314"/>
      <c r="M566" s="318"/>
      <c r="N566" s="319"/>
      <c r="O566" s="319"/>
      <c r="P566" s="319"/>
      <c r="Q566" s="319"/>
      <c r="R566" s="319"/>
      <c r="S566" s="319"/>
      <c r="T566" s="320"/>
      <c r="AT566" s="315" t="s">
        <v>171</v>
      </c>
      <c r="AU566" s="315" t="s">
        <v>84</v>
      </c>
      <c r="AV566" s="313" t="s">
        <v>84</v>
      </c>
      <c r="AW566" s="313" t="s">
        <v>36</v>
      </c>
      <c r="AX566" s="313" t="s">
        <v>74</v>
      </c>
      <c r="AY566" s="315" t="s">
        <v>158</v>
      </c>
    </row>
    <row r="567" spans="2:51" s="313" customFormat="1" ht="12">
      <c r="B567" s="314"/>
      <c r="D567" s="205" t="s">
        <v>171</v>
      </c>
      <c r="E567" s="315" t="s">
        <v>3</v>
      </c>
      <c r="F567" s="316" t="s">
        <v>733</v>
      </c>
      <c r="H567" s="317">
        <v>54.38</v>
      </c>
      <c r="I567" s="8"/>
      <c r="L567" s="314"/>
      <c r="M567" s="318"/>
      <c r="N567" s="319"/>
      <c r="O567" s="319"/>
      <c r="P567" s="319"/>
      <c r="Q567" s="319"/>
      <c r="R567" s="319"/>
      <c r="S567" s="319"/>
      <c r="T567" s="320"/>
      <c r="AT567" s="315" t="s">
        <v>171</v>
      </c>
      <c r="AU567" s="315" t="s">
        <v>84</v>
      </c>
      <c r="AV567" s="313" t="s">
        <v>84</v>
      </c>
      <c r="AW567" s="313" t="s">
        <v>36</v>
      </c>
      <c r="AX567" s="313" t="s">
        <v>74</v>
      </c>
      <c r="AY567" s="315" t="s">
        <v>158</v>
      </c>
    </row>
    <row r="568" spans="2:51" s="330" customFormat="1" ht="12">
      <c r="B568" s="331"/>
      <c r="D568" s="205" t="s">
        <v>171</v>
      </c>
      <c r="E568" s="332" t="s">
        <v>3</v>
      </c>
      <c r="F568" s="333" t="s">
        <v>377</v>
      </c>
      <c r="H568" s="334">
        <v>448.71</v>
      </c>
      <c r="I568" s="10"/>
      <c r="L568" s="331"/>
      <c r="M568" s="335"/>
      <c r="N568" s="336"/>
      <c r="O568" s="336"/>
      <c r="P568" s="336"/>
      <c r="Q568" s="336"/>
      <c r="R568" s="336"/>
      <c r="S568" s="336"/>
      <c r="T568" s="337"/>
      <c r="AT568" s="332" t="s">
        <v>171</v>
      </c>
      <c r="AU568" s="332" t="s">
        <v>84</v>
      </c>
      <c r="AV568" s="330" t="s">
        <v>104</v>
      </c>
      <c r="AW568" s="330" t="s">
        <v>36</v>
      </c>
      <c r="AX568" s="330" t="s">
        <v>74</v>
      </c>
      <c r="AY568" s="332" t="s">
        <v>158</v>
      </c>
    </row>
    <row r="569" spans="2:51" s="321" customFormat="1" ht="12">
      <c r="B569" s="322"/>
      <c r="D569" s="205" t="s">
        <v>171</v>
      </c>
      <c r="E569" s="323" t="s">
        <v>3</v>
      </c>
      <c r="F569" s="324" t="s">
        <v>174</v>
      </c>
      <c r="H569" s="325">
        <v>713.115</v>
      </c>
      <c r="I569" s="9"/>
      <c r="L569" s="322"/>
      <c r="M569" s="326"/>
      <c r="N569" s="327"/>
      <c r="O569" s="327"/>
      <c r="P569" s="327"/>
      <c r="Q569" s="327"/>
      <c r="R569" s="327"/>
      <c r="S569" s="327"/>
      <c r="T569" s="328"/>
      <c r="AT569" s="323" t="s">
        <v>171</v>
      </c>
      <c r="AU569" s="323" t="s">
        <v>84</v>
      </c>
      <c r="AV569" s="321" t="s">
        <v>165</v>
      </c>
      <c r="AW569" s="321" t="s">
        <v>36</v>
      </c>
      <c r="AX569" s="321" t="s">
        <v>82</v>
      </c>
      <c r="AY569" s="323" t="s">
        <v>158</v>
      </c>
    </row>
    <row r="570" spans="1:65" s="118" customFormat="1" ht="24.2" customHeight="1">
      <c r="A570" s="115"/>
      <c r="B570" s="116"/>
      <c r="C570" s="214" t="s">
        <v>748</v>
      </c>
      <c r="D570" s="214" t="s">
        <v>160</v>
      </c>
      <c r="E570" s="215" t="s">
        <v>749</v>
      </c>
      <c r="F570" s="216" t="s">
        <v>750</v>
      </c>
      <c r="G570" s="217" t="s">
        <v>102</v>
      </c>
      <c r="H570" s="218">
        <v>713.115</v>
      </c>
      <c r="I570" s="6"/>
      <c r="J570" s="219">
        <f>ROUND(I570*H570,1)</f>
        <v>0</v>
      </c>
      <c r="K570" s="216" t="s">
        <v>164</v>
      </c>
      <c r="L570" s="116"/>
      <c r="M570" s="220" t="s">
        <v>3</v>
      </c>
      <c r="N570" s="221" t="s">
        <v>45</v>
      </c>
      <c r="O570" s="200"/>
      <c r="P570" s="201">
        <f>O570*H570</f>
        <v>0</v>
      </c>
      <c r="Q570" s="201">
        <v>0.004</v>
      </c>
      <c r="R570" s="201">
        <f>Q570*H570</f>
        <v>2.85246</v>
      </c>
      <c r="S570" s="201">
        <v>0</v>
      </c>
      <c r="T570" s="202">
        <f>S570*H570</f>
        <v>0</v>
      </c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R570" s="203" t="s">
        <v>165</v>
      </c>
      <c r="AT570" s="203" t="s">
        <v>160</v>
      </c>
      <c r="AU570" s="203" t="s">
        <v>84</v>
      </c>
      <c r="AY570" s="106" t="s">
        <v>158</v>
      </c>
      <c r="BE570" s="204">
        <f>IF(N570="základní",J570,0)</f>
        <v>0</v>
      </c>
      <c r="BF570" s="204">
        <f>IF(N570="snížená",J570,0)</f>
        <v>0</v>
      </c>
      <c r="BG570" s="204">
        <f>IF(N570="zákl. přenesená",J570,0)</f>
        <v>0</v>
      </c>
      <c r="BH570" s="204">
        <f>IF(N570="sníž. přenesená",J570,0)</f>
        <v>0</v>
      </c>
      <c r="BI570" s="204">
        <f>IF(N570="nulová",J570,0)</f>
        <v>0</v>
      </c>
      <c r="BJ570" s="106" t="s">
        <v>82</v>
      </c>
      <c r="BK570" s="204">
        <f>ROUND(I570*H570,1)</f>
        <v>0</v>
      </c>
      <c r="BL570" s="106" t="s">
        <v>165</v>
      </c>
      <c r="BM570" s="203" t="s">
        <v>751</v>
      </c>
    </row>
    <row r="571" spans="1:47" s="118" customFormat="1" ht="19.5">
      <c r="A571" s="115"/>
      <c r="B571" s="116"/>
      <c r="C571" s="115"/>
      <c r="D571" s="205" t="s">
        <v>167</v>
      </c>
      <c r="E571" s="115"/>
      <c r="F571" s="206" t="s">
        <v>752</v>
      </c>
      <c r="G571" s="115"/>
      <c r="H571" s="115"/>
      <c r="I571" s="7"/>
      <c r="J571" s="115"/>
      <c r="K571" s="115"/>
      <c r="L571" s="116"/>
      <c r="M571" s="207"/>
      <c r="N571" s="208"/>
      <c r="O571" s="200"/>
      <c r="P571" s="200"/>
      <c r="Q571" s="200"/>
      <c r="R571" s="200"/>
      <c r="S571" s="200"/>
      <c r="T571" s="209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T571" s="106" t="s">
        <v>167</v>
      </c>
      <c r="AU571" s="106" t="s">
        <v>84</v>
      </c>
    </row>
    <row r="572" spans="1:47" s="118" customFormat="1" ht="12">
      <c r="A572" s="115"/>
      <c r="B572" s="116"/>
      <c r="C572" s="115"/>
      <c r="D572" s="311" t="s">
        <v>169</v>
      </c>
      <c r="E572" s="115"/>
      <c r="F572" s="312" t="s">
        <v>753</v>
      </c>
      <c r="G572" s="115"/>
      <c r="H572" s="115"/>
      <c r="I572" s="7"/>
      <c r="J572" s="115"/>
      <c r="K572" s="115"/>
      <c r="L572" s="116"/>
      <c r="M572" s="207"/>
      <c r="N572" s="208"/>
      <c r="O572" s="200"/>
      <c r="P572" s="200"/>
      <c r="Q572" s="200"/>
      <c r="R572" s="200"/>
      <c r="S572" s="200"/>
      <c r="T572" s="209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T572" s="106" t="s">
        <v>169</v>
      </c>
      <c r="AU572" s="106" t="s">
        <v>84</v>
      </c>
    </row>
    <row r="573" spans="2:51" s="313" customFormat="1" ht="12">
      <c r="B573" s="314"/>
      <c r="D573" s="205" t="s">
        <v>171</v>
      </c>
      <c r="E573" s="315" t="s">
        <v>3</v>
      </c>
      <c r="F573" s="316" t="s">
        <v>740</v>
      </c>
      <c r="H573" s="317">
        <v>59.18</v>
      </c>
      <c r="I573" s="8"/>
      <c r="L573" s="314"/>
      <c r="M573" s="318"/>
      <c r="N573" s="319"/>
      <c r="O573" s="319"/>
      <c r="P573" s="319"/>
      <c r="Q573" s="319"/>
      <c r="R573" s="319"/>
      <c r="S573" s="319"/>
      <c r="T573" s="320"/>
      <c r="AT573" s="315" t="s">
        <v>171</v>
      </c>
      <c r="AU573" s="315" t="s">
        <v>84</v>
      </c>
      <c r="AV573" s="313" t="s">
        <v>84</v>
      </c>
      <c r="AW573" s="313" t="s">
        <v>36</v>
      </c>
      <c r="AX573" s="313" t="s">
        <v>74</v>
      </c>
      <c r="AY573" s="315" t="s">
        <v>158</v>
      </c>
    </row>
    <row r="574" spans="2:51" s="313" customFormat="1" ht="12">
      <c r="B574" s="314"/>
      <c r="D574" s="205" t="s">
        <v>171</v>
      </c>
      <c r="E574" s="315" t="s">
        <v>3</v>
      </c>
      <c r="F574" s="316" t="s">
        <v>741</v>
      </c>
      <c r="H574" s="317">
        <v>143.567</v>
      </c>
      <c r="I574" s="8"/>
      <c r="L574" s="314"/>
      <c r="M574" s="318"/>
      <c r="N574" s="319"/>
      <c r="O574" s="319"/>
      <c r="P574" s="319"/>
      <c r="Q574" s="319"/>
      <c r="R574" s="319"/>
      <c r="S574" s="319"/>
      <c r="T574" s="320"/>
      <c r="AT574" s="315" t="s">
        <v>171</v>
      </c>
      <c r="AU574" s="315" t="s">
        <v>84</v>
      </c>
      <c r="AV574" s="313" t="s">
        <v>84</v>
      </c>
      <c r="AW574" s="313" t="s">
        <v>36</v>
      </c>
      <c r="AX574" s="313" t="s">
        <v>74</v>
      </c>
      <c r="AY574" s="315" t="s">
        <v>158</v>
      </c>
    </row>
    <row r="575" spans="2:51" s="313" customFormat="1" ht="22.5">
      <c r="B575" s="314"/>
      <c r="D575" s="205" t="s">
        <v>171</v>
      </c>
      <c r="E575" s="315" t="s">
        <v>3</v>
      </c>
      <c r="F575" s="316" t="s">
        <v>721</v>
      </c>
      <c r="H575" s="317">
        <v>53.598</v>
      </c>
      <c r="I575" s="8"/>
      <c r="L575" s="314"/>
      <c r="M575" s="318"/>
      <c r="N575" s="319"/>
      <c r="O575" s="319"/>
      <c r="P575" s="319"/>
      <c r="Q575" s="319"/>
      <c r="R575" s="319"/>
      <c r="S575" s="319"/>
      <c r="T575" s="320"/>
      <c r="AT575" s="315" t="s">
        <v>171</v>
      </c>
      <c r="AU575" s="315" t="s">
        <v>84</v>
      </c>
      <c r="AV575" s="313" t="s">
        <v>84</v>
      </c>
      <c r="AW575" s="313" t="s">
        <v>36</v>
      </c>
      <c r="AX575" s="313" t="s">
        <v>74</v>
      </c>
      <c r="AY575" s="315" t="s">
        <v>158</v>
      </c>
    </row>
    <row r="576" spans="2:51" s="313" customFormat="1" ht="12">
      <c r="B576" s="314"/>
      <c r="D576" s="205" t="s">
        <v>171</v>
      </c>
      <c r="E576" s="315" t="s">
        <v>3</v>
      </c>
      <c r="F576" s="316" t="s">
        <v>742</v>
      </c>
      <c r="H576" s="317">
        <v>8.06</v>
      </c>
      <c r="I576" s="8"/>
      <c r="L576" s="314"/>
      <c r="M576" s="318"/>
      <c r="N576" s="319"/>
      <c r="O576" s="319"/>
      <c r="P576" s="319"/>
      <c r="Q576" s="319"/>
      <c r="R576" s="319"/>
      <c r="S576" s="319"/>
      <c r="T576" s="320"/>
      <c r="AT576" s="315" t="s">
        <v>171</v>
      </c>
      <c r="AU576" s="315" t="s">
        <v>84</v>
      </c>
      <c r="AV576" s="313" t="s">
        <v>84</v>
      </c>
      <c r="AW576" s="313" t="s">
        <v>36</v>
      </c>
      <c r="AX576" s="313" t="s">
        <v>74</v>
      </c>
      <c r="AY576" s="315" t="s">
        <v>158</v>
      </c>
    </row>
    <row r="577" spans="2:51" s="330" customFormat="1" ht="12">
      <c r="B577" s="331"/>
      <c r="D577" s="205" t="s">
        <v>171</v>
      </c>
      <c r="E577" s="332" t="s">
        <v>3</v>
      </c>
      <c r="F577" s="333" t="s">
        <v>530</v>
      </c>
      <c r="H577" s="334">
        <v>264.405</v>
      </c>
      <c r="I577" s="10"/>
      <c r="L577" s="331"/>
      <c r="M577" s="335"/>
      <c r="N577" s="336"/>
      <c r="O577" s="336"/>
      <c r="P577" s="336"/>
      <c r="Q577" s="336"/>
      <c r="R577" s="336"/>
      <c r="S577" s="336"/>
      <c r="T577" s="337"/>
      <c r="AT577" s="332" t="s">
        <v>171</v>
      </c>
      <c r="AU577" s="332" t="s">
        <v>84</v>
      </c>
      <c r="AV577" s="330" t="s">
        <v>104</v>
      </c>
      <c r="AW577" s="330" t="s">
        <v>36</v>
      </c>
      <c r="AX577" s="330" t="s">
        <v>74</v>
      </c>
      <c r="AY577" s="332" t="s">
        <v>158</v>
      </c>
    </row>
    <row r="578" spans="2:51" s="313" customFormat="1" ht="22.5">
      <c r="B578" s="314"/>
      <c r="D578" s="205" t="s">
        <v>171</v>
      </c>
      <c r="E578" s="315" t="s">
        <v>3</v>
      </c>
      <c r="F578" s="316" t="s">
        <v>723</v>
      </c>
      <c r="H578" s="317">
        <v>101.61</v>
      </c>
      <c r="I578" s="8"/>
      <c r="L578" s="314"/>
      <c r="M578" s="318"/>
      <c r="N578" s="319"/>
      <c r="O578" s="319"/>
      <c r="P578" s="319"/>
      <c r="Q578" s="319"/>
      <c r="R578" s="319"/>
      <c r="S578" s="319"/>
      <c r="T578" s="320"/>
      <c r="AT578" s="315" t="s">
        <v>171</v>
      </c>
      <c r="AU578" s="315" t="s">
        <v>84</v>
      </c>
      <c r="AV578" s="313" t="s">
        <v>84</v>
      </c>
      <c r="AW578" s="313" t="s">
        <v>36</v>
      </c>
      <c r="AX578" s="313" t="s">
        <v>74</v>
      </c>
      <c r="AY578" s="315" t="s">
        <v>158</v>
      </c>
    </row>
    <row r="579" spans="2:51" s="313" customFormat="1" ht="12">
      <c r="B579" s="314"/>
      <c r="D579" s="205" t="s">
        <v>171</v>
      </c>
      <c r="E579" s="315" t="s">
        <v>3</v>
      </c>
      <c r="F579" s="316" t="s">
        <v>743</v>
      </c>
      <c r="H579" s="317">
        <v>68.19</v>
      </c>
      <c r="I579" s="8"/>
      <c r="L579" s="314"/>
      <c r="M579" s="318"/>
      <c r="N579" s="319"/>
      <c r="O579" s="319"/>
      <c r="P579" s="319"/>
      <c r="Q579" s="319"/>
      <c r="R579" s="319"/>
      <c r="S579" s="319"/>
      <c r="T579" s="320"/>
      <c r="AT579" s="315" t="s">
        <v>171</v>
      </c>
      <c r="AU579" s="315" t="s">
        <v>84</v>
      </c>
      <c r="AV579" s="313" t="s">
        <v>84</v>
      </c>
      <c r="AW579" s="313" t="s">
        <v>36</v>
      </c>
      <c r="AX579" s="313" t="s">
        <v>74</v>
      </c>
      <c r="AY579" s="315" t="s">
        <v>158</v>
      </c>
    </row>
    <row r="580" spans="2:51" s="313" customFormat="1" ht="22.5">
      <c r="B580" s="314"/>
      <c r="D580" s="205" t="s">
        <v>171</v>
      </c>
      <c r="E580" s="315" t="s">
        <v>3</v>
      </c>
      <c r="F580" s="316" t="s">
        <v>725</v>
      </c>
      <c r="H580" s="317">
        <v>51.115</v>
      </c>
      <c r="I580" s="8"/>
      <c r="L580" s="314"/>
      <c r="M580" s="318"/>
      <c r="N580" s="319"/>
      <c r="O580" s="319"/>
      <c r="P580" s="319"/>
      <c r="Q580" s="319"/>
      <c r="R580" s="319"/>
      <c r="S580" s="319"/>
      <c r="T580" s="320"/>
      <c r="AT580" s="315" t="s">
        <v>171</v>
      </c>
      <c r="AU580" s="315" t="s">
        <v>84</v>
      </c>
      <c r="AV580" s="313" t="s">
        <v>84</v>
      </c>
      <c r="AW580" s="313" t="s">
        <v>36</v>
      </c>
      <c r="AX580" s="313" t="s">
        <v>74</v>
      </c>
      <c r="AY580" s="315" t="s">
        <v>158</v>
      </c>
    </row>
    <row r="581" spans="2:51" s="313" customFormat="1" ht="22.5">
      <c r="B581" s="314"/>
      <c r="D581" s="205" t="s">
        <v>171</v>
      </c>
      <c r="E581" s="315" t="s">
        <v>3</v>
      </c>
      <c r="F581" s="316" t="s">
        <v>744</v>
      </c>
      <c r="H581" s="317">
        <v>8.275</v>
      </c>
      <c r="I581" s="8"/>
      <c r="L581" s="314"/>
      <c r="M581" s="318"/>
      <c r="N581" s="319"/>
      <c r="O581" s="319"/>
      <c r="P581" s="319"/>
      <c r="Q581" s="319"/>
      <c r="R581" s="319"/>
      <c r="S581" s="319"/>
      <c r="T581" s="320"/>
      <c r="AT581" s="315" t="s">
        <v>171</v>
      </c>
      <c r="AU581" s="315" t="s">
        <v>84</v>
      </c>
      <c r="AV581" s="313" t="s">
        <v>84</v>
      </c>
      <c r="AW581" s="313" t="s">
        <v>36</v>
      </c>
      <c r="AX581" s="313" t="s">
        <v>74</v>
      </c>
      <c r="AY581" s="315" t="s">
        <v>158</v>
      </c>
    </row>
    <row r="582" spans="2:51" s="313" customFormat="1" ht="22.5">
      <c r="B582" s="314"/>
      <c r="D582" s="205" t="s">
        <v>171</v>
      </c>
      <c r="E582" s="315" t="s">
        <v>3</v>
      </c>
      <c r="F582" s="316" t="s">
        <v>745</v>
      </c>
      <c r="H582" s="317">
        <v>7.025</v>
      </c>
      <c r="I582" s="8"/>
      <c r="L582" s="314"/>
      <c r="M582" s="318"/>
      <c r="N582" s="319"/>
      <c r="O582" s="319"/>
      <c r="P582" s="319"/>
      <c r="Q582" s="319"/>
      <c r="R582" s="319"/>
      <c r="S582" s="319"/>
      <c r="T582" s="320"/>
      <c r="AT582" s="315" t="s">
        <v>171</v>
      </c>
      <c r="AU582" s="315" t="s">
        <v>84</v>
      </c>
      <c r="AV582" s="313" t="s">
        <v>84</v>
      </c>
      <c r="AW582" s="313" t="s">
        <v>36</v>
      </c>
      <c r="AX582" s="313" t="s">
        <v>74</v>
      </c>
      <c r="AY582" s="315" t="s">
        <v>158</v>
      </c>
    </row>
    <row r="583" spans="2:51" s="313" customFormat="1" ht="12">
      <c r="B583" s="314"/>
      <c r="D583" s="205" t="s">
        <v>171</v>
      </c>
      <c r="E583" s="315" t="s">
        <v>3</v>
      </c>
      <c r="F583" s="316" t="s">
        <v>728</v>
      </c>
      <c r="H583" s="317">
        <v>58.025</v>
      </c>
      <c r="I583" s="8"/>
      <c r="L583" s="314"/>
      <c r="M583" s="318"/>
      <c r="N583" s="319"/>
      <c r="O583" s="319"/>
      <c r="P583" s="319"/>
      <c r="Q583" s="319"/>
      <c r="R583" s="319"/>
      <c r="S583" s="319"/>
      <c r="T583" s="320"/>
      <c r="AT583" s="315" t="s">
        <v>171</v>
      </c>
      <c r="AU583" s="315" t="s">
        <v>84</v>
      </c>
      <c r="AV583" s="313" t="s">
        <v>84</v>
      </c>
      <c r="AW583" s="313" t="s">
        <v>36</v>
      </c>
      <c r="AX583" s="313" t="s">
        <v>74</v>
      </c>
      <c r="AY583" s="315" t="s">
        <v>158</v>
      </c>
    </row>
    <row r="584" spans="2:51" s="313" customFormat="1" ht="12">
      <c r="B584" s="314"/>
      <c r="D584" s="205" t="s">
        <v>171</v>
      </c>
      <c r="E584" s="315" t="s">
        <v>3</v>
      </c>
      <c r="F584" s="316" t="s">
        <v>729</v>
      </c>
      <c r="H584" s="317">
        <v>27.265</v>
      </c>
      <c r="I584" s="8"/>
      <c r="L584" s="314"/>
      <c r="M584" s="318"/>
      <c r="N584" s="319"/>
      <c r="O584" s="319"/>
      <c r="P584" s="319"/>
      <c r="Q584" s="319"/>
      <c r="R584" s="319"/>
      <c r="S584" s="319"/>
      <c r="T584" s="320"/>
      <c r="AT584" s="315" t="s">
        <v>171</v>
      </c>
      <c r="AU584" s="315" t="s">
        <v>84</v>
      </c>
      <c r="AV584" s="313" t="s">
        <v>84</v>
      </c>
      <c r="AW584" s="313" t="s">
        <v>36</v>
      </c>
      <c r="AX584" s="313" t="s">
        <v>74</v>
      </c>
      <c r="AY584" s="315" t="s">
        <v>158</v>
      </c>
    </row>
    <row r="585" spans="2:51" s="313" customFormat="1" ht="22.5">
      <c r="B585" s="314"/>
      <c r="D585" s="205" t="s">
        <v>171</v>
      </c>
      <c r="E585" s="315" t="s">
        <v>3</v>
      </c>
      <c r="F585" s="316" t="s">
        <v>746</v>
      </c>
      <c r="H585" s="317">
        <v>7.5</v>
      </c>
      <c r="I585" s="8"/>
      <c r="L585" s="314"/>
      <c r="M585" s="318"/>
      <c r="N585" s="319"/>
      <c r="O585" s="319"/>
      <c r="P585" s="319"/>
      <c r="Q585" s="319"/>
      <c r="R585" s="319"/>
      <c r="S585" s="319"/>
      <c r="T585" s="320"/>
      <c r="AT585" s="315" t="s">
        <v>171</v>
      </c>
      <c r="AU585" s="315" t="s">
        <v>84</v>
      </c>
      <c r="AV585" s="313" t="s">
        <v>84</v>
      </c>
      <c r="AW585" s="313" t="s">
        <v>36</v>
      </c>
      <c r="AX585" s="313" t="s">
        <v>74</v>
      </c>
      <c r="AY585" s="315" t="s">
        <v>158</v>
      </c>
    </row>
    <row r="586" spans="2:51" s="313" customFormat="1" ht="22.5">
      <c r="B586" s="314"/>
      <c r="D586" s="205" t="s">
        <v>171</v>
      </c>
      <c r="E586" s="315" t="s">
        <v>3</v>
      </c>
      <c r="F586" s="316" t="s">
        <v>747</v>
      </c>
      <c r="H586" s="317">
        <v>5.7</v>
      </c>
      <c r="I586" s="8"/>
      <c r="L586" s="314"/>
      <c r="M586" s="318"/>
      <c r="N586" s="319"/>
      <c r="O586" s="319"/>
      <c r="P586" s="319"/>
      <c r="Q586" s="319"/>
      <c r="R586" s="319"/>
      <c r="S586" s="319"/>
      <c r="T586" s="320"/>
      <c r="AT586" s="315" t="s">
        <v>171</v>
      </c>
      <c r="AU586" s="315" t="s">
        <v>84</v>
      </c>
      <c r="AV586" s="313" t="s">
        <v>84</v>
      </c>
      <c r="AW586" s="313" t="s">
        <v>36</v>
      </c>
      <c r="AX586" s="313" t="s">
        <v>74</v>
      </c>
      <c r="AY586" s="315" t="s">
        <v>158</v>
      </c>
    </row>
    <row r="587" spans="2:51" s="313" customFormat="1" ht="12">
      <c r="B587" s="314"/>
      <c r="D587" s="205" t="s">
        <v>171</v>
      </c>
      <c r="E587" s="315" t="s">
        <v>3</v>
      </c>
      <c r="F587" s="316" t="s">
        <v>732</v>
      </c>
      <c r="H587" s="317">
        <v>59.625</v>
      </c>
      <c r="I587" s="8"/>
      <c r="L587" s="314"/>
      <c r="M587" s="318"/>
      <c r="N587" s="319"/>
      <c r="O587" s="319"/>
      <c r="P587" s="319"/>
      <c r="Q587" s="319"/>
      <c r="R587" s="319"/>
      <c r="S587" s="319"/>
      <c r="T587" s="320"/>
      <c r="AT587" s="315" t="s">
        <v>171</v>
      </c>
      <c r="AU587" s="315" t="s">
        <v>84</v>
      </c>
      <c r="AV587" s="313" t="s">
        <v>84</v>
      </c>
      <c r="AW587" s="313" t="s">
        <v>36</v>
      </c>
      <c r="AX587" s="313" t="s">
        <v>74</v>
      </c>
      <c r="AY587" s="315" t="s">
        <v>158</v>
      </c>
    </row>
    <row r="588" spans="2:51" s="313" customFormat="1" ht="12">
      <c r="B588" s="314"/>
      <c r="D588" s="205" t="s">
        <v>171</v>
      </c>
      <c r="E588" s="315" t="s">
        <v>3</v>
      </c>
      <c r="F588" s="316" t="s">
        <v>733</v>
      </c>
      <c r="H588" s="317">
        <v>54.38</v>
      </c>
      <c r="I588" s="8"/>
      <c r="L588" s="314"/>
      <c r="M588" s="318"/>
      <c r="N588" s="319"/>
      <c r="O588" s="319"/>
      <c r="P588" s="319"/>
      <c r="Q588" s="319"/>
      <c r="R588" s="319"/>
      <c r="S588" s="319"/>
      <c r="T588" s="320"/>
      <c r="AT588" s="315" t="s">
        <v>171</v>
      </c>
      <c r="AU588" s="315" t="s">
        <v>84</v>
      </c>
      <c r="AV588" s="313" t="s">
        <v>84</v>
      </c>
      <c r="AW588" s="313" t="s">
        <v>36</v>
      </c>
      <c r="AX588" s="313" t="s">
        <v>74</v>
      </c>
      <c r="AY588" s="315" t="s">
        <v>158</v>
      </c>
    </row>
    <row r="589" spans="2:51" s="330" customFormat="1" ht="12">
      <c r="B589" s="331"/>
      <c r="D589" s="205" t="s">
        <v>171</v>
      </c>
      <c r="E589" s="332" t="s">
        <v>3</v>
      </c>
      <c r="F589" s="333" t="s">
        <v>377</v>
      </c>
      <c r="H589" s="334">
        <v>448.71</v>
      </c>
      <c r="I589" s="10"/>
      <c r="L589" s="331"/>
      <c r="M589" s="335"/>
      <c r="N589" s="336"/>
      <c r="O589" s="336"/>
      <c r="P589" s="336"/>
      <c r="Q589" s="336"/>
      <c r="R589" s="336"/>
      <c r="S589" s="336"/>
      <c r="T589" s="337"/>
      <c r="AT589" s="332" t="s">
        <v>171</v>
      </c>
      <c r="AU589" s="332" t="s">
        <v>84</v>
      </c>
      <c r="AV589" s="330" t="s">
        <v>104</v>
      </c>
      <c r="AW589" s="330" t="s">
        <v>36</v>
      </c>
      <c r="AX589" s="330" t="s">
        <v>74</v>
      </c>
      <c r="AY589" s="332" t="s">
        <v>158</v>
      </c>
    </row>
    <row r="590" spans="2:51" s="321" customFormat="1" ht="12">
      <c r="B590" s="322"/>
      <c r="D590" s="205" t="s">
        <v>171</v>
      </c>
      <c r="E590" s="323" t="s">
        <v>3</v>
      </c>
      <c r="F590" s="324" t="s">
        <v>174</v>
      </c>
      <c r="H590" s="325">
        <v>713.115</v>
      </c>
      <c r="I590" s="9"/>
      <c r="L590" s="322"/>
      <c r="M590" s="326"/>
      <c r="N590" s="327"/>
      <c r="O590" s="327"/>
      <c r="P590" s="327"/>
      <c r="Q590" s="327"/>
      <c r="R590" s="327"/>
      <c r="S590" s="327"/>
      <c r="T590" s="328"/>
      <c r="AT590" s="323" t="s">
        <v>171</v>
      </c>
      <c r="AU590" s="323" t="s">
        <v>84</v>
      </c>
      <c r="AV590" s="321" t="s">
        <v>165</v>
      </c>
      <c r="AW590" s="321" t="s">
        <v>36</v>
      </c>
      <c r="AX590" s="321" t="s">
        <v>82</v>
      </c>
      <c r="AY590" s="323" t="s">
        <v>158</v>
      </c>
    </row>
    <row r="591" spans="1:65" s="118" customFormat="1" ht="24.2" customHeight="1">
      <c r="A591" s="115"/>
      <c r="B591" s="116"/>
      <c r="C591" s="214" t="s">
        <v>754</v>
      </c>
      <c r="D591" s="214" t="s">
        <v>160</v>
      </c>
      <c r="E591" s="215" t="s">
        <v>755</v>
      </c>
      <c r="F591" s="216" t="s">
        <v>756</v>
      </c>
      <c r="G591" s="217" t="s">
        <v>102</v>
      </c>
      <c r="H591" s="218">
        <v>202.747</v>
      </c>
      <c r="I591" s="6"/>
      <c r="J591" s="219">
        <f>ROUND(I591*H591,1)</f>
        <v>0</v>
      </c>
      <c r="K591" s="216" t="s">
        <v>164</v>
      </c>
      <c r="L591" s="116"/>
      <c r="M591" s="220" t="s">
        <v>3</v>
      </c>
      <c r="N591" s="221" t="s">
        <v>45</v>
      </c>
      <c r="O591" s="200"/>
      <c r="P591" s="201">
        <f>O591*H591</f>
        <v>0</v>
      </c>
      <c r="Q591" s="201">
        <v>0.0156</v>
      </c>
      <c r="R591" s="201">
        <f>Q591*H591</f>
        <v>3.1628532000000003</v>
      </c>
      <c r="S591" s="201">
        <v>0</v>
      </c>
      <c r="T591" s="202">
        <f>S591*H591</f>
        <v>0</v>
      </c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R591" s="203" t="s">
        <v>165</v>
      </c>
      <c r="AT591" s="203" t="s">
        <v>160</v>
      </c>
      <c r="AU591" s="203" t="s">
        <v>84</v>
      </c>
      <c r="AY591" s="106" t="s">
        <v>158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106" t="s">
        <v>82</v>
      </c>
      <c r="BK591" s="204">
        <f>ROUND(I591*H591,1)</f>
        <v>0</v>
      </c>
      <c r="BL591" s="106" t="s">
        <v>165</v>
      </c>
      <c r="BM591" s="203" t="s">
        <v>757</v>
      </c>
    </row>
    <row r="592" spans="1:47" s="118" customFormat="1" ht="19.5">
      <c r="A592" s="115"/>
      <c r="B592" s="116"/>
      <c r="C592" s="115"/>
      <c r="D592" s="205" t="s">
        <v>167</v>
      </c>
      <c r="E592" s="115"/>
      <c r="F592" s="206" t="s">
        <v>758</v>
      </c>
      <c r="G592" s="115"/>
      <c r="H592" s="115"/>
      <c r="I592" s="7"/>
      <c r="J592" s="115"/>
      <c r="K592" s="115"/>
      <c r="L592" s="116"/>
      <c r="M592" s="207"/>
      <c r="N592" s="208"/>
      <c r="O592" s="200"/>
      <c r="P592" s="200"/>
      <c r="Q592" s="200"/>
      <c r="R592" s="200"/>
      <c r="S592" s="200"/>
      <c r="T592" s="209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T592" s="106" t="s">
        <v>167</v>
      </c>
      <c r="AU592" s="106" t="s">
        <v>84</v>
      </c>
    </row>
    <row r="593" spans="1:47" s="118" customFormat="1" ht="12">
      <c r="A593" s="115"/>
      <c r="B593" s="116"/>
      <c r="C593" s="115"/>
      <c r="D593" s="311" t="s">
        <v>169</v>
      </c>
      <c r="E593" s="115"/>
      <c r="F593" s="312" t="s">
        <v>759</v>
      </c>
      <c r="G593" s="115"/>
      <c r="H593" s="115"/>
      <c r="I593" s="7"/>
      <c r="J593" s="115"/>
      <c r="K593" s="115"/>
      <c r="L593" s="116"/>
      <c r="M593" s="207"/>
      <c r="N593" s="208"/>
      <c r="O593" s="200"/>
      <c r="P593" s="200"/>
      <c r="Q593" s="200"/>
      <c r="R593" s="200"/>
      <c r="S593" s="200"/>
      <c r="T593" s="209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T593" s="106" t="s">
        <v>169</v>
      </c>
      <c r="AU593" s="106" t="s">
        <v>84</v>
      </c>
    </row>
    <row r="594" spans="2:51" s="313" customFormat="1" ht="12">
      <c r="B594" s="314"/>
      <c r="D594" s="205" t="s">
        <v>171</v>
      </c>
      <c r="E594" s="315" t="s">
        <v>3</v>
      </c>
      <c r="F594" s="316" t="s">
        <v>740</v>
      </c>
      <c r="H594" s="317">
        <v>59.18</v>
      </c>
      <c r="I594" s="8"/>
      <c r="L594" s="314"/>
      <c r="M594" s="318"/>
      <c r="N594" s="319"/>
      <c r="O594" s="319"/>
      <c r="P594" s="319"/>
      <c r="Q594" s="319"/>
      <c r="R594" s="319"/>
      <c r="S594" s="319"/>
      <c r="T594" s="320"/>
      <c r="AT594" s="315" t="s">
        <v>171</v>
      </c>
      <c r="AU594" s="315" t="s">
        <v>84</v>
      </c>
      <c r="AV594" s="313" t="s">
        <v>84</v>
      </c>
      <c r="AW594" s="313" t="s">
        <v>36</v>
      </c>
      <c r="AX594" s="313" t="s">
        <v>74</v>
      </c>
      <c r="AY594" s="315" t="s">
        <v>158</v>
      </c>
    </row>
    <row r="595" spans="2:51" s="313" customFormat="1" ht="12">
      <c r="B595" s="314"/>
      <c r="D595" s="205" t="s">
        <v>171</v>
      </c>
      <c r="E595" s="315" t="s">
        <v>3</v>
      </c>
      <c r="F595" s="316" t="s">
        <v>741</v>
      </c>
      <c r="H595" s="317">
        <v>143.567</v>
      </c>
      <c r="I595" s="8"/>
      <c r="L595" s="314"/>
      <c r="M595" s="318"/>
      <c r="N595" s="319"/>
      <c r="O595" s="319"/>
      <c r="P595" s="319"/>
      <c r="Q595" s="319"/>
      <c r="R595" s="319"/>
      <c r="S595" s="319"/>
      <c r="T595" s="320"/>
      <c r="AT595" s="315" t="s">
        <v>171</v>
      </c>
      <c r="AU595" s="315" t="s">
        <v>84</v>
      </c>
      <c r="AV595" s="313" t="s">
        <v>84</v>
      </c>
      <c r="AW595" s="313" t="s">
        <v>36</v>
      </c>
      <c r="AX595" s="313" t="s">
        <v>74</v>
      </c>
      <c r="AY595" s="315" t="s">
        <v>158</v>
      </c>
    </row>
    <row r="596" spans="2:51" s="321" customFormat="1" ht="12">
      <c r="B596" s="322"/>
      <c r="D596" s="205" t="s">
        <v>171</v>
      </c>
      <c r="E596" s="323" t="s">
        <v>3</v>
      </c>
      <c r="F596" s="324" t="s">
        <v>174</v>
      </c>
      <c r="H596" s="325">
        <v>202.747</v>
      </c>
      <c r="I596" s="9"/>
      <c r="L596" s="322"/>
      <c r="M596" s="326"/>
      <c r="N596" s="327"/>
      <c r="O596" s="327"/>
      <c r="P596" s="327"/>
      <c r="Q596" s="327"/>
      <c r="R596" s="327"/>
      <c r="S596" s="327"/>
      <c r="T596" s="328"/>
      <c r="AT596" s="323" t="s">
        <v>171</v>
      </c>
      <c r="AU596" s="323" t="s">
        <v>84</v>
      </c>
      <c r="AV596" s="321" t="s">
        <v>165</v>
      </c>
      <c r="AW596" s="321" t="s">
        <v>36</v>
      </c>
      <c r="AX596" s="321" t="s">
        <v>82</v>
      </c>
      <c r="AY596" s="323" t="s">
        <v>158</v>
      </c>
    </row>
    <row r="597" spans="1:65" s="118" customFormat="1" ht="24.2" customHeight="1">
      <c r="A597" s="115"/>
      <c r="B597" s="116"/>
      <c r="C597" s="214" t="s">
        <v>760</v>
      </c>
      <c r="D597" s="214" t="s">
        <v>160</v>
      </c>
      <c r="E597" s="215" t="s">
        <v>761</v>
      </c>
      <c r="F597" s="216" t="s">
        <v>762</v>
      </c>
      <c r="G597" s="217" t="s">
        <v>102</v>
      </c>
      <c r="H597" s="218">
        <v>670.038</v>
      </c>
      <c r="I597" s="6"/>
      <c r="J597" s="219">
        <f>ROUND(I597*H597,1)</f>
        <v>0</v>
      </c>
      <c r="K597" s="216" t="s">
        <v>164</v>
      </c>
      <c r="L597" s="116"/>
      <c r="M597" s="220" t="s">
        <v>3</v>
      </c>
      <c r="N597" s="221" t="s">
        <v>45</v>
      </c>
      <c r="O597" s="200"/>
      <c r="P597" s="201">
        <f>O597*H597</f>
        <v>0</v>
      </c>
      <c r="Q597" s="201">
        <v>0.0154</v>
      </c>
      <c r="R597" s="201">
        <f>Q597*H597</f>
        <v>10.318585200000001</v>
      </c>
      <c r="S597" s="201">
        <v>0</v>
      </c>
      <c r="T597" s="202">
        <f>S597*H597</f>
        <v>0</v>
      </c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R597" s="203" t="s">
        <v>165</v>
      </c>
      <c r="AT597" s="203" t="s">
        <v>160</v>
      </c>
      <c r="AU597" s="203" t="s">
        <v>84</v>
      </c>
      <c r="AY597" s="106" t="s">
        <v>158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106" t="s">
        <v>82</v>
      </c>
      <c r="BK597" s="204">
        <f>ROUND(I597*H597,1)</f>
        <v>0</v>
      </c>
      <c r="BL597" s="106" t="s">
        <v>165</v>
      </c>
      <c r="BM597" s="203" t="s">
        <v>763</v>
      </c>
    </row>
    <row r="598" spans="1:47" s="118" customFormat="1" ht="19.5">
      <c r="A598" s="115"/>
      <c r="B598" s="116"/>
      <c r="C598" s="115"/>
      <c r="D598" s="205" t="s">
        <v>167</v>
      </c>
      <c r="E598" s="115"/>
      <c r="F598" s="206" t="s">
        <v>764</v>
      </c>
      <c r="G598" s="115"/>
      <c r="H598" s="115"/>
      <c r="I598" s="7"/>
      <c r="J598" s="115"/>
      <c r="K598" s="115"/>
      <c r="L598" s="116"/>
      <c r="M598" s="207"/>
      <c r="N598" s="208"/>
      <c r="O598" s="200"/>
      <c r="P598" s="200"/>
      <c r="Q598" s="200"/>
      <c r="R598" s="200"/>
      <c r="S598" s="200"/>
      <c r="T598" s="209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T598" s="106" t="s">
        <v>167</v>
      </c>
      <c r="AU598" s="106" t="s">
        <v>84</v>
      </c>
    </row>
    <row r="599" spans="1:47" s="118" customFormat="1" ht="12">
      <c r="A599" s="115"/>
      <c r="B599" s="116"/>
      <c r="C599" s="115"/>
      <c r="D599" s="311" t="s">
        <v>169</v>
      </c>
      <c r="E599" s="115"/>
      <c r="F599" s="312" t="s">
        <v>765</v>
      </c>
      <c r="G599" s="115"/>
      <c r="H599" s="115"/>
      <c r="I599" s="7"/>
      <c r="J599" s="115"/>
      <c r="K599" s="115"/>
      <c r="L599" s="116"/>
      <c r="M599" s="207"/>
      <c r="N599" s="208"/>
      <c r="O599" s="200"/>
      <c r="P599" s="200"/>
      <c r="Q599" s="200"/>
      <c r="R599" s="200"/>
      <c r="S599" s="200"/>
      <c r="T599" s="209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T599" s="106" t="s">
        <v>169</v>
      </c>
      <c r="AU599" s="106" t="s">
        <v>84</v>
      </c>
    </row>
    <row r="600" spans="2:51" s="313" customFormat="1" ht="22.5">
      <c r="B600" s="314"/>
      <c r="D600" s="205" t="s">
        <v>171</v>
      </c>
      <c r="E600" s="315" t="s">
        <v>3</v>
      </c>
      <c r="F600" s="316" t="s">
        <v>721</v>
      </c>
      <c r="H600" s="317">
        <v>53.598</v>
      </c>
      <c r="I600" s="8"/>
      <c r="L600" s="314"/>
      <c r="M600" s="318"/>
      <c r="N600" s="319"/>
      <c r="O600" s="319"/>
      <c r="P600" s="319"/>
      <c r="Q600" s="319"/>
      <c r="R600" s="319"/>
      <c r="S600" s="319"/>
      <c r="T600" s="320"/>
      <c r="AT600" s="315" t="s">
        <v>171</v>
      </c>
      <c r="AU600" s="315" t="s">
        <v>84</v>
      </c>
      <c r="AV600" s="313" t="s">
        <v>84</v>
      </c>
      <c r="AW600" s="313" t="s">
        <v>36</v>
      </c>
      <c r="AX600" s="313" t="s">
        <v>74</v>
      </c>
      <c r="AY600" s="315" t="s">
        <v>158</v>
      </c>
    </row>
    <row r="601" spans="2:51" s="313" customFormat="1" ht="22.5">
      <c r="B601" s="314"/>
      <c r="D601" s="205" t="s">
        <v>171</v>
      </c>
      <c r="E601" s="315" t="s">
        <v>3</v>
      </c>
      <c r="F601" s="316" t="s">
        <v>722</v>
      </c>
      <c r="H601" s="317">
        <v>29.9</v>
      </c>
      <c r="I601" s="8"/>
      <c r="L601" s="314"/>
      <c r="M601" s="318"/>
      <c r="N601" s="319"/>
      <c r="O601" s="319"/>
      <c r="P601" s="319"/>
      <c r="Q601" s="319"/>
      <c r="R601" s="319"/>
      <c r="S601" s="319"/>
      <c r="T601" s="320"/>
      <c r="AT601" s="315" t="s">
        <v>171</v>
      </c>
      <c r="AU601" s="315" t="s">
        <v>84</v>
      </c>
      <c r="AV601" s="313" t="s">
        <v>84</v>
      </c>
      <c r="AW601" s="313" t="s">
        <v>36</v>
      </c>
      <c r="AX601" s="313" t="s">
        <v>74</v>
      </c>
      <c r="AY601" s="315" t="s">
        <v>158</v>
      </c>
    </row>
    <row r="602" spans="2:51" s="330" customFormat="1" ht="12">
      <c r="B602" s="331"/>
      <c r="D602" s="205" t="s">
        <v>171</v>
      </c>
      <c r="E602" s="332" t="s">
        <v>3</v>
      </c>
      <c r="F602" s="333" t="s">
        <v>530</v>
      </c>
      <c r="H602" s="334">
        <v>83.498</v>
      </c>
      <c r="I602" s="10"/>
      <c r="L602" s="331"/>
      <c r="M602" s="335"/>
      <c r="N602" s="336"/>
      <c r="O602" s="336"/>
      <c r="P602" s="336"/>
      <c r="Q602" s="336"/>
      <c r="R602" s="336"/>
      <c r="S602" s="336"/>
      <c r="T602" s="337"/>
      <c r="AT602" s="332" t="s">
        <v>171</v>
      </c>
      <c r="AU602" s="332" t="s">
        <v>84</v>
      </c>
      <c r="AV602" s="330" t="s">
        <v>104</v>
      </c>
      <c r="AW602" s="330" t="s">
        <v>36</v>
      </c>
      <c r="AX602" s="330" t="s">
        <v>74</v>
      </c>
      <c r="AY602" s="332" t="s">
        <v>158</v>
      </c>
    </row>
    <row r="603" spans="2:51" s="313" customFormat="1" ht="22.5">
      <c r="B603" s="314"/>
      <c r="D603" s="205" t="s">
        <v>171</v>
      </c>
      <c r="E603" s="315" t="s">
        <v>3</v>
      </c>
      <c r="F603" s="316" t="s">
        <v>723</v>
      </c>
      <c r="H603" s="317">
        <v>101.61</v>
      </c>
      <c r="I603" s="8"/>
      <c r="L603" s="314"/>
      <c r="M603" s="318"/>
      <c r="N603" s="319"/>
      <c r="O603" s="319"/>
      <c r="P603" s="319"/>
      <c r="Q603" s="319"/>
      <c r="R603" s="319"/>
      <c r="S603" s="319"/>
      <c r="T603" s="320"/>
      <c r="AT603" s="315" t="s">
        <v>171</v>
      </c>
      <c r="AU603" s="315" t="s">
        <v>84</v>
      </c>
      <c r="AV603" s="313" t="s">
        <v>84</v>
      </c>
      <c r="AW603" s="313" t="s">
        <v>36</v>
      </c>
      <c r="AX603" s="313" t="s">
        <v>74</v>
      </c>
      <c r="AY603" s="315" t="s">
        <v>158</v>
      </c>
    </row>
    <row r="604" spans="2:51" s="313" customFormat="1" ht="12">
      <c r="B604" s="314"/>
      <c r="D604" s="205" t="s">
        <v>171</v>
      </c>
      <c r="E604" s="315" t="s">
        <v>3</v>
      </c>
      <c r="F604" s="316" t="s">
        <v>724</v>
      </c>
      <c r="H604" s="317">
        <v>68.19</v>
      </c>
      <c r="I604" s="8"/>
      <c r="L604" s="314"/>
      <c r="M604" s="318"/>
      <c r="N604" s="319"/>
      <c r="O604" s="319"/>
      <c r="P604" s="319"/>
      <c r="Q604" s="319"/>
      <c r="R604" s="319"/>
      <c r="S604" s="319"/>
      <c r="T604" s="320"/>
      <c r="AT604" s="315" t="s">
        <v>171</v>
      </c>
      <c r="AU604" s="315" t="s">
        <v>84</v>
      </c>
      <c r="AV604" s="313" t="s">
        <v>84</v>
      </c>
      <c r="AW604" s="313" t="s">
        <v>36</v>
      </c>
      <c r="AX604" s="313" t="s">
        <v>74</v>
      </c>
      <c r="AY604" s="315" t="s">
        <v>158</v>
      </c>
    </row>
    <row r="605" spans="2:51" s="313" customFormat="1" ht="22.5">
      <c r="B605" s="314"/>
      <c r="D605" s="205" t="s">
        <v>171</v>
      </c>
      <c r="E605" s="315" t="s">
        <v>3</v>
      </c>
      <c r="F605" s="316" t="s">
        <v>725</v>
      </c>
      <c r="H605" s="317">
        <v>51.115</v>
      </c>
      <c r="I605" s="8"/>
      <c r="L605" s="314"/>
      <c r="M605" s="318"/>
      <c r="N605" s="319"/>
      <c r="O605" s="319"/>
      <c r="P605" s="319"/>
      <c r="Q605" s="319"/>
      <c r="R605" s="319"/>
      <c r="S605" s="319"/>
      <c r="T605" s="320"/>
      <c r="AT605" s="315" t="s">
        <v>171</v>
      </c>
      <c r="AU605" s="315" t="s">
        <v>84</v>
      </c>
      <c r="AV605" s="313" t="s">
        <v>84</v>
      </c>
      <c r="AW605" s="313" t="s">
        <v>36</v>
      </c>
      <c r="AX605" s="313" t="s">
        <v>74</v>
      </c>
      <c r="AY605" s="315" t="s">
        <v>158</v>
      </c>
    </row>
    <row r="606" spans="2:51" s="313" customFormat="1" ht="22.5">
      <c r="B606" s="314"/>
      <c r="D606" s="205" t="s">
        <v>171</v>
      </c>
      <c r="E606" s="315" t="s">
        <v>3</v>
      </c>
      <c r="F606" s="316" t="s">
        <v>726</v>
      </c>
      <c r="H606" s="317">
        <v>63.54</v>
      </c>
      <c r="I606" s="8"/>
      <c r="L606" s="314"/>
      <c r="M606" s="318"/>
      <c r="N606" s="319"/>
      <c r="O606" s="319"/>
      <c r="P606" s="319"/>
      <c r="Q606" s="319"/>
      <c r="R606" s="319"/>
      <c r="S606" s="319"/>
      <c r="T606" s="320"/>
      <c r="AT606" s="315" t="s">
        <v>171</v>
      </c>
      <c r="AU606" s="315" t="s">
        <v>84</v>
      </c>
      <c r="AV606" s="313" t="s">
        <v>84</v>
      </c>
      <c r="AW606" s="313" t="s">
        <v>36</v>
      </c>
      <c r="AX606" s="313" t="s">
        <v>74</v>
      </c>
      <c r="AY606" s="315" t="s">
        <v>158</v>
      </c>
    </row>
    <row r="607" spans="2:51" s="313" customFormat="1" ht="22.5">
      <c r="B607" s="314"/>
      <c r="D607" s="205" t="s">
        <v>171</v>
      </c>
      <c r="E607" s="315" t="s">
        <v>3</v>
      </c>
      <c r="F607" s="316" t="s">
        <v>727</v>
      </c>
      <c r="H607" s="317">
        <v>52.79</v>
      </c>
      <c r="I607" s="8"/>
      <c r="L607" s="314"/>
      <c r="M607" s="318"/>
      <c r="N607" s="319"/>
      <c r="O607" s="319"/>
      <c r="P607" s="319"/>
      <c r="Q607" s="319"/>
      <c r="R607" s="319"/>
      <c r="S607" s="319"/>
      <c r="T607" s="320"/>
      <c r="AT607" s="315" t="s">
        <v>171</v>
      </c>
      <c r="AU607" s="315" t="s">
        <v>84</v>
      </c>
      <c r="AV607" s="313" t="s">
        <v>84</v>
      </c>
      <c r="AW607" s="313" t="s">
        <v>36</v>
      </c>
      <c r="AX607" s="313" t="s">
        <v>74</v>
      </c>
      <c r="AY607" s="315" t="s">
        <v>158</v>
      </c>
    </row>
    <row r="608" spans="2:51" s="313" customFormat="1" ht="12">
      <c r="B608" s="314"/>
      <c r="D608" s="205" t="s">
        <v>171</v>
      </c>
      <c r="E608" s="315" t="s">
        <v>3</v>
      </c>
      <c r="F608" s="316" t="s">
        <v>728</v>
      </c>
      <c r="H608" s="317">
        <v>58.025</v>
      </c>
      <c r="I608" s="8"/>
      <c r="L608" s="314"/>
      <c r="M608" s="318"/>
      <c r="N608" s="319"/>
      <c r="O608" s="319"/>
      <c r="P608" s="319"/>
      <c r="Q608" s="319"/>
      <c r="R608" s="319"/>
      <c r="S608" s="319"/>
      <c r="T608" s="320"/>
      <c r="AT608" s="315" t="s">
        <v>171</v>
      </c>
      <c r="AU608" s="315" t="s">
        <v>84</v>
      </c>
      <c r="AV608" s="313" t="s">
        <v>84</v>
      </c>
      <c r="AW608" s="313" t="s">
        <v>36</v>
      </c>
      <c r="AX608" s="313" t="s">
        <v>74</v>
      </c>
      <c r="AY608" s="315" t="s">
        <v>158</v>
      </c>
    </row>
    <row r="609" spans="2:51" s="313" customFormat="1" ht="12">
      <c r="B609" s="314"/>
      <c r="D609" s="205" t="s">
        <v>171</v>
      </c>
      <c r="E609" s="315" t="s">
        <v>3</v>
      </c>
      <c r="F609" s="316" t="s">
        <v>729</v>
      </c>
      <c r="H609" s="317">
        <v>27.265</v>
      </c>
      <c r="I609" s="8"/>
      <c r="L609" s="314"/>
      <c r="M609" s="318"/>
      <c r="N609" s="319"/>
      <c r="O609" s="319"/>
      <c r="P609" s="319"/>
      <c r="Q609" s="319"/>
      <c r="R609" s="319"/>
      <c r="S609" s="319"/>
      <c r="T609" s="320"/>
      <c r="AT609" s="315" t="s">
        <v>171</v>
      </c>
      <c r="AU609" s="315" t="s">
        <v>84</v>
      </c>
      <c r="AV609" s="313" t="s">
        <v>84</v>
      </c>
      <c r="AW609" s="313" t="s">
        <v>36</v>
      </c>
      <c r="AX609" s="313" t="s">
        <v>74</v>
      </c>
      <c r="AY609" s="315" t="s">
        <v>158</v>
      </c>
    </row>
    <row r="610" spans="2:51" s="313" customFormat="1" ht="22.5">
      <c r="B610" s="314"/>
      <c r="D610" s="205" t="s">
        <v>171</v>
      </c>
      <c r="E610" s="315" t="s">
        <v>3</v>
      </c>
      <c r="F610" s="316" t="s">
        <v>730</v>
      </c>
      <c r="H610" s="317">
        <v>28.42</v>
      </c>
      <c r="I610" s="8"/>
      <c r="L610" s="314"/>
      <c r="M610" s="318"/>
      <c r="N610" s="319"/>
      <c r="O610" s="319"/>
      <c r="P610" s="319"/>
      <c r="Q610" s="319"/>
      <c r="R610" s="319"/>
      <c r="S610" s="319"/>
      <c r="T610" s="320"/>
      <c r="AT610" s="315" t="s">
        <v>171</v>
      </c>
      <c r="AU610" s="315" t="s">
        <v>84</v>
      </c>
      <c r="AV610" s="313" t="s">
        <v>84</v>
      </c>
      <c r="AW610" s="313" t="s">
        <v>36</v>
      </c>
      <c r="AX610" s="313" t="s">
        <v>74</v>
      </c>
      <c r="AY610" s="315" t="s">
        <v>158</v>
      </c>
    </row>
    <row r="611" spans="2:51" s="313" customFormat="1" ht="12">
      <c r="B611" s="314"/>
      <c r="D611" s="205" t="s">
        <v>171</v>
      </c>
      <c r="E611" s="315" t="s">
        <v>3</v>
      </c>
      <c r="F611" s="316" t="s">
        <v>731</v>
      </c>
      <c r="H611" s="317">
        <v>21.58</v>
      </c>
      <c r="I611" s="8"/>
      <c r="L611" s="314"/>
      <c r="M611" s="318"/>
      <c r="N611" s="319"/>
      <c r="O611" s="319"/>
      <c r="P611" s="319"/>
      <c r="Q611" s="319"/>
      <c r="R611" s="319"/>
      <c r="S611" s="319"/>
      <c r="T611" s="320"/>
      <c r="AT611" s="315" t="s">
        <v>171</v>
      </c>
      <c r="AU611" s="315" t="s">
        <v>84</v>
      </c>
      <c r="AV611" s="313" t="s">
        <v>84</v>
      </c>
      <c r="AW611" s="313" t="s">
        <v>36</v>
      </c>
      <c r="AX611" s="313" t="s">
        <v>74</v>
      </c>
      <c r="AY611" s="315" t="s">
        <v>158</v>
      </c>
    </row>
    <row r="612" spans="2:51" s="313" customFormat="1" ht="12">
      <c r="B612" s="314"/>
      <c r="D612" s="205" t="s">
        <v>171</v>
      </c>
      <c r="E612" s="315" t="s">
        <v>3</v>
      </c>
      <c r="F612" s="316" t="s">
        <v>732</v>
      </c>
      <c r="H612" s="317">
        <v>59.625</v>
      </c>
      <c r="I612" s="8"/>
      <c r="L612" s="314"/>
      <c r="M612" s="318"/>
      <c r="N612" s="319"/>
      <c r="O612" s="319"/>
      <c r="P612" s="319"/>
      <c r="Q612" s="319"/>
      <c r="R612" s="319"/>
      <c r="S612" s="319"/>
      <c r="T612" s="320"/>
      <c r="AT612" s="315" t="s">
        <v>171</v>
      </c>
      <c r="AU612" s="315" t="s">
        <v>84</v>
      </c>
      <c r="AV612" s="313" t="s">
        <v>84</v>
      </c>
      <c r="AW612" s="313" t="s">
        <v>36</v>
      </c>
      <c r="AX612" s="313" t="s">
        <v>74</v>
      </c>
      <c r="AY612" s="315" t="s">
        <v>158</v>
      </c>
    </row>
    <row r="613" spans="2:51" s="313" customFormat="1" ht="12">
      <c r="B613" s="314"/>
      <c r="D613" s="205" t="s">
        <v>171</v>
      </c>
      <c r="E613" s="315" t="s">
        <v>3</v>
      </c>
      <c r="F613" s="316" t="s">
        <v>733</v>
      </c>
      <c r="H613" s="317">
        <v>54.38</v>
      </c>
      <c r="I613" s="8"/>
      <c r="L613" s="314"/>
      <c r="M613" s="318"/>
      <c r="N613" s="319"/>
      <c r="O613" s="319"/>
      <c r="P613" s="319"/>
      <c r="Q613" s="319"/>
      <c r="R613" s="319"/>
      <c r="S613" s="319"/>
      <c r="T613" s="320"/>
      <c r="AT613" s="315" t="s">
        <v>171</v>
      </c>
      <c r="AU613" s="315" t="s">
        <v>84</v>
      </c>
      <c r="AV613" s="313" t="s">
        <v>84</v>
      </c>
      <c r="AW613" s="313" t="s">
        <v>36</v>
      </c>
      <c r="AX613" s="313" t="s">
        <v>74</v>
      </c>
      <c r="AY613" s="315" t="s">
        <v>158</v>
      </c>
    </row>
    <row r="614" spans="2:51" s="330" customFormat="1" ht="12">
      <c r="B614" s="331"/>
      <c r="D614" s="205" t="s">
        <v>171</v>
      </c>
      <c r="E614" s="332" t="s">
        <v>3</v>
      </c>
      <c r="F614" s="333" t="s">
        <v>377</v>
      </c>
      <c r="H614" s="334">
        <v>586.54</v>
      </c>
      <c r="I614" s="10"/>
      <c r="L614" s="331"/>
      <c r="M614" s="335"/>
      <c r="N614" s="336"/>
      <c r="O614" s="336"/>
      <c r="P614" s="336"/>
      <c r="Q614" s="336"/>
      <c r="R614" s="336"/>
      <c r="S614" s="336"/>
      <c r="T614" s="337"/>
      <c r="AT614" s="332" t="s">
        <v>171</v>
      </c>
      <c r="AU614" s="332" t="s">
        <v>84</v>
      </c>
      <c r="AV614" s="330" t="s">
        <v>104</v>
      </c>
      <c r="AW614" s="330" t="s">
        <v>36</v>
      </c>
      <c r="AX614" s="330" t="s">
        <v>74</v>
      </c>
      <c r="AY614" s="332" t="s">
        <v>158</v>
      </c>
    </row>
    <row r="615" spans="2:51" s="321" customFormat="1" ht="12">
      <c r="B615" s="322"/>
      <c r="D615" s="205" t="s">
        <v>171</v>
      </c>
      <c r="E615" s="323" t="s">
        <v>3</v>
      </c>
      <c r="F615" s="324" t="s">
        <v>766</v>
      </c>
      <c r="H615" s="325">
        <v>670.038</v>
      </c>
      <c r="I615" s="9"/>
      <c r="L615" s="322"/>
      <c r="M615" s="326"/>
      <c r="N615" s="327"/>
      <c r="O615" s="327"/>
      <c r="P615" s="327"/>
      <c r="Q615" s="327"/>
      <c r="R615" s="327"/>
      <c r="S615" s="327"/>
      <c r="T615" s="328"/>
      <c r="AT615" s="323" t="s">
        <v>171</v>
      </c>
      <c r="AU615" s="323" t="s">
        <v>84</v>
      </c>
      <c r="AV615" s="321" t="s">
        <v>165</v>
      </c>
      <c r="AW615" s="321" t="s">
        <v>36</v>
      </c>
      <c r="AX615" s="321" t="s">
        <v>82</v>
      </c>
      <c r="AY615" s="323" t="s">
        <v>158</v>
      </c>
    </row>
    <row r="616" spans="1:65" s="118" customFormat="1" ht="24.2" customHeight="1">
      <c r="A616" s="115"/>
      <c r="B616" s="116"/>
      <c r="C616" s="214" t="s">
        <v>767</v>
      </c>
      <c r="D616" s="214" t="s">
        <v>160</v>
      </c>
      <c r="E616" s="215" t="s">
        <v>768</v>
      </c>
      <c r="F616" s="216" t="s">
        <v>769</v>
      </c>
      <c r="G616" s="217" t="s">
        <v>102</v>
      </c>
      <c r="H616" s="218">
        <v>25.12</v>
      </c>
      <c r="I616" s="6"/>
      <c r="J616" s="219">
        <f>ROUND(I616*H616,1)</f>
        <v>0</v>
      </c>
      <c r="K616" s="216" t="s">
        <v>164</v>
      </c>
      <c r="L616" s="116"/>
      <c r="M616" s="220" t="s">
        <v>3</v>
      </c>
      <c r="N616" s="221" t="s">
        <v>45</v>
      </c>
      <c r="O616" s="200"/>
      <c r="P616" s="201">
        <f>O616*H616</f>
        <v>0</v>
      </c>
      <c r="Q616" s="201">
        <v>0.0065</v>
      </c>
      <c r="R616" s="201">
        <f>Q616*H616</f>
        <v>0.16328</v>
      </c>
      <c r="S616" s="201">
        <v>0</v>
      </c>
      <c r="T616" s="202">
        <f>S616*H616</f>
        <v>0</v>
      </c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R616" s="203" t="s">
        <v>165</v>
      </c>
      <c r="AT616" s="203" t="s">
        <v>160</v>
      </c>
      <c r="AU616" s="203" t="s">
        <v>84</v>
      </c>
      <c r="AY616" s="106" t="s">
        <v>158</v>
      </c>
      <c r="BE616" s="204">
        <f>IF(N616="základní",J616,0)</f>
        <v>0</v>
      </c>
      <c r="BF616" s="204">
        <f>IF(N616="snížená",J616,0)</f>
        <v>0</v>
      </c>
      <c r="BG616" s="204">
        <f>IF(N616="zákl. přenesená",J616,0)</f>
        <v>0</v>
      </c>
      <c r="BH616" s="204">
        <f>IF(N616="sníž. přenesená",J616,0)</f>
        <v>0</v>
      </c>
      <c r="BI616" s="204">
        <f>IF(N616="nulová",J616,0)</f>
        <v>0</v>
      </c>
      <c r="BJ616" s="106" t="s">
        <v>82</v>
      </c>
      <c r="BK616" s="204">
        <f>ROUND(I616*H616,1)</f>
        <v>0</v>
      </c>
      <c r="BL616" s="106" t="s">
        <v>165</v>
      </c>
      <c r="BM616" s="203" t="s">
        <v>770</v>
      </c>
    </row>
    <row r="617" spans="1:47" s="118" customFormat="1" ht="19.5">
      <c r="A617" s="115"/>
      <c r="B617" s="116"/>
      <c r="C617" s="115"/>
      <c r="D617" s="205" t="s">
        <v>167</v>
      </c>
      <c r="E617" s="115"/>
      <c r="F617" s="206" t="s">
        <v>771</v>
      </c>
      <c r="G617" s="115"/>
      <c r="H617" s="115"/>
      <c r="I617" s="7"/>
      <c r="J617" s="115"/>
      <c r="K617" s="115"/>
      <c r="L617" s="116"/>
      <c r="M617" s="207"/>
      <c r="N617" s="208"/>
      <c r="O617" s="200"/>
      <c r="P617" s="200"/>
      <c r="Q617" s="200"/>
      <c r="R617" s="200"/>
      <c r="S617" s="200"/>
      <c r="T617" s="209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T617" s="106" t="s">
        <v>167</v>
      </c>
      <c r="AU617" s="106" t="s">
        <v>84</v>
      </c>
    </row>
    <row r="618" spans="1:47" s="118" customFormat="1" ht="12">
      <c r="A618" s="115"/>
      <c r="B618" s="116"/>
      <c r="C618" s="115"/>
      <c r="D618" s="311" t="s">
        <v>169</v>
      </c>
      <c r="E618" s="115"/>
      <c r="F618" s="312" t="s">
        <v>772</v>
      </c>
      <c r="G618" s="115"/>
      <c r="H618" s="115"/>
      <c r="I618" s="7"/>
      <c r="J618" s="115"/>
      <c r="K618" s="115"/>
      <c r="L618" s="116"/>
      <c r="M618" s="207"/>
      <c r="N618" s="208"/>
      <c r="O618" s="200"/>
      <c r="P618" s="200"/>
      <c r="Q618" s="200"/>
      <c r="R618" s="200"/>
      <c r="S618" s="200"/>
      <c r="T618" s="209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T618" s="106" t="s">
        <v>169</v>
      </c>
      <c r="AU618" s="106" t="s">
        <v>84</v>
      </c>
    </row>
    <row r="619" spans="2:51" s="313" customFormat="1" ht="12">
      <c r="B619" s="314"/>
      <c r="D619" s="205" t="s">
        <v>171</v>
      </c>
      <c r="E619" s="315" t="s">
        <v>3</v>
      </c>
      <c r="F619" s="316" t="s">
        <v>773</v>
      </c>
      <c r="H619" s="317">
        <v>25.12</v>
      </c>
      <c r="I619" s="8"/>
      <c r="L619" s="314"/>
      <c r="M619" s="318"/>
      <c r="N619" s="319"/>
      <c r="O619" s="319"/>
      <c r="P619" s="319"/>
      <c r="Q619" s="319"/>
      <c r="R619" s="319"/>
      <c r="S619" s="319"/>
      <c r="T619" s="320"/>
      <c r="AT619" s="315" t="s">
        <v>171</v>
      </c>
      <c r="AU619" s="315" t="s">
        <v>84</v>
      </c>
      <c r="AV619" s="313" t="s">
        <v>84</v>
      </c>
      <c r="AW619" s="313" t="s">
        <v>36</v>
      </c>
      <c r="AX619" s="313" t="s">
        <v>82</v>
      </c>
      <c r="AY619" s="315" t="s">
        <v>158</v>
      </c>
    </row>
    <row r="620" spans="1:65" s="118" customFormat="1" ht="44.25" customHeight="1">
      <c r="A620" s="115"/>
      <c r="B620" s="116"/>
      <c r="C620" s="214" t="s">
        <v>774</v>
      </c>
      <c r="D620" s="214" t="s">
        <v>160</v>
      </c>
      <c r="E620" s="215" t="s">
        <v>775</v>
      </c>
      <c r="F620" s="216" t="s">
        <v>776</v>
      </c>
      <c r="G620" s="217" t="s">
        <v>102</v>
      </c>
      <c r="H620" s="218">
        <v>25.12</v>
      </c>
      <c r="I620" s="6"/>
      <c r="J620" s="219">
        <f>ROUND(I620*H620,1)</f>
        <v>0</v>
      </c>
      <c r="K620" s="216" t="s">
        <v>777</v>
      </c>
      <c r="L620" s="116"/>
      <c r="M620" s="220" t="s">
        <v>3</v>
      </c>
      <c r="N620" s="221" t="s">
        <v>45</v>
      </c>
      <c r="O620" s="200"/>
      <c r="P620" s="201">
        <f>O620*H620</f>
        <v>0</v>
      </c>
      <c r="Q620" s="201">
        <v>0.0086</v>
      </c>
      <c r="R620" s="201">
        <f>Q620*H620</f>
        <v>0.216032</v>
      </c>
      <c r="S620" s="201">
        <v>0</v>
      </c>
      <c r="T620" s="202">
        <f>S620*H620</f>
        <v>0</v>
      </c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R620" s="203" t="s">
        <v>165</v>
      </c>
      <c r="AT620" s="203" t="s">
        <v>160</v>
      </c>
      <c r="AU620" s="203" t="s">
        <v>84</v>
      </c>
      <c r="AY620" s="106" t="s">
        <v>158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106" t="s">
        <v>82</v>
      </c>
      <c r="BK620" s="204">
        <f>ROUND(I620*H620,1)</f>
        <v>0</v>
      </c>
      <c r="BL620" s="106" t="s">
        <v>165</v>
      </c>
      <c r="BM620" s="203" t="s">
        <v>778</v>
      </c>
    </row>
    <row r="621" spans="1:47" s="118" customFormat="1" ht="39">
      <c r="A621" s="115"/>
      <c r="B621" s="116"/>
      <c r="C621" s="115"/>
      <c r="D621" s="205" t="s">
        <v>167</v>
      </c>
      <c r="E621" s="115"/>
      <c r="F621" s="206" t="s">
        <v>779</v>
      </c>
      <c r="G621" s="115"/>
      <c r="H621" s="115"/>
      <c r="I621" s="7"/>
      <c r="J621" s="115"/>
      <c r="K621" s="115"/>
      <c r="L621" s="116"/>
      <c r="M621" s="207"/>
      <c r="N621" s="208"/>
      <c r="O621" s="200"/>
      <c r="P621" s="200"/>
      <c r="Q621" s="200"/>
      <c r="R621" s="200"/>
      <c r="S621" s="200"/>
      <c r="T621" s="209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T621" s="106" t="s">
        <v>167</v>
      </c>
      <c r="AU621" s="106" t="s">
        <v>84</v>
      </c>
    </row>
    <row r="622" spans="1:47" s="118" customFormat="1" ht="12">
      <c r="A622" s="115"/>
      <c r="B622" s="116"/>
      <c r="C622" s="115"/>
      <c r="D622" s="311" t="s">
        <v>169</v>
      </c>
      <c r="E622" s="115"/>
      <c r="F622" s="312" t="s">
        <v>780</v>
      </c>
      <c r="G622" s="115"/>
      <c r="H622" s="115"/>
      <c r="I622" s="7"/>
      <c r="J622" s="115"/>
      <c r="K622" s="115"/>
      <c r="L622" s="116"/>
      <c r="M622" s="207"/>
      <c r="N622" s="208"/>
      <c r="O622" s="200"/>
      <c r="P622" s="200"/>
      <c r="Q622" s="200"/>
      <c r="R622" s="200"/>
      <c r="S622" s="200"/>
      <c r="T622" s="209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T622" s="106" t="s">
        <v>169</v>
      </c>
      <c r="AU622" s="106" t="s">
        <v>84</v>
      </c>
    </row>
    <row r="623" spans="2:51" s="313" customFormat="1" ht="12">
      <c r="B623" s="314"/>
      <c r="D623" s="205" t="s">
        <v>171</v>
      </c>
      <c r="E623" s="315" t="s">
        <v>3</v>
      </c>
      <c r="F623" s="316" t="s">
        <v>781</v>
      </c>
      <c r="H623" s="317">
        <v>25.12</v>
      </c>
      <c r="I623" s="8"/>
      <c r="L623" s="314"/>
      <c r="M623" s="318"/>
      <c r="N623" s="319"/>
      <c r="O623" s="319"/>
      <c r="P623" s="319"/>
      <c r="Q623" s="319"/>
      <c r="R623" s="319"/>
      <c r="S623" s="319"/>
      <c r="T623" s="320"/>
      <c r="AT623" s="315" t="s">
        <v>171</v>
      </c>
      <c r="AU623" s="315" t="s">
        <v>84</v>
      </c>
      <c r="AV623" s="313" t="s">
        <v>84</v>
      </c>
      <c r="AW623" s="313" t="s">
        <v>36</v>
      </c>
      <c r="AX623" s="313" t="s">
        <v>82</v>
      </c>
      <c r="AY623" s="315" t="s">
        <v>158</v>
      </c>
    </row>
    <row r="624" spans="1:65" s="118" customFormat="1" ht="16.5" customHeight="1">
      <c r="A624" s="115"/>
      <c r="B624" s="116"/>
      <c r="C624" s="191" t="s">
        <v>782</v>
      </c>
      <c r="D624" s="191" t="s">
        <v>783</v>
      </c>
      <c r="E624" s="192" t="s">
        <v>784</v>
      </c>
      <c r="F624" s="193" t="s">
        <v>785</v>
      </c>
      <c r="G624" s="194" t="s">
        <v>102</v>
      </c>
      <c r="H624" s="195">
        <v>26.376</v>
      </c>
      <c r="I624" s="11"/>
      <c r="J624" s="196">
        <f>ROUND(I624*H624,1)</f>
        <v>0</v>
      </c>
      <c r="K624" s="193" t="s">
        <v>777</v>
      </c>
      <c r="L624" s="197"/>
      <c r="M624" s="198" t="s">
        <v>3</v>
      </c>
      <c r="N624" s="199" t="s">
        <v>45</v>
      </c>
      <c r="O624" s="200"/>
      <c r="P624" s="201">
        <f>O624*H624</f>
        <v>0</v>
      </c>
      <c r="Q624" s="201">
        <v>0.00204</v>
      </c>
      <c r="R624" s="201">
        <f>Q624*H624</f>
        <v>0.05380704000000001</v>
      </c>
      <c r="S624" s="201">
        <v>0</v>
      </c>
      <c r="T624" s="202">
        <f>S624*H624</f>
        <v>0</v>
      </c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R624" s="203" t="s">
        <v>218</v>
      </c>
      <c r="AT624" s="203" t="s">
        <v>783</v>
      </c>
      <c r="AU624" s="203" t="s">
        <v>84</v>
      </c>
      <c r="AY624" s="106" t="s">
        <v>158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106" t="s">
        <v>82</v>
      </c>
      <c r="BK624" s="204">
        <f>ROUND(I624*H624,1)</f>
        <v>0</v>
      </c>
      <c r="BL624" s="106" t="s">
        <v>165</v>
      </c>
      <c r="BM624" s="203" t="s">
        <v>786</v>
      </c>
    </row>
    <row r="625" spans="1:47" s="118" customFormat="1" ht="12">
      <c r="A625" s="115"/>
      <c r="B625" s="116"/>
      <c r="C625" s="115"/>
      <c r="D625" s="205" t="s">
        <v>167</v>
      </c>
      <c r="E625" s="115"/>
      <c r="F625" s="206" t="s">
        <v>785</v>
      </c>
      <c r="G625" s="115"/>
      <c r="H625" s="115"/>
      <c r="I625" s="7"/>
      <c r="J625" s="115"/>
      <c r="K625" s="115"/>
      <c r="L625" s="116"/>
      <c r="M625" s="207"/>
      <c r="N625" s="208"/>
      <c r="O625" s="200"/>
      <c r="P625" s="200"/>
      <c r="Q625" s="200"/>
      <c r="R625" s="200"/>
      <c r="S625" s="200"/>
      <c r="T625" s="209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T625" s="106" t="s">
        <v>167</v>
      </c>
      <c r="AU625" s="106" t="s">
        <v>84</v>
      </c>
    </row>
    <row r="626" spans="2:51" s="313" customFormat="1" ht="12">
      <c r="B626" s="314"/>
      <c r="D626" s="205" t="s">
        <v>171</v>
      </c>
      <c r="F626" s="316" t="s">
        <v>787</v>
      </c>
      <c r="H626" s="317">
        <v>26.376</v>
      </c>
      <c r="I626" s="8"/>
      <c r="L626" s="314"/>
      <c r="M626" s="318"/>
      <c r="N626" s="319"/>
      <c r="O626" s="319"/>
      <c r="P626" s="319"/>
      <c r="Q626" s="319"/>
      <c r="R626" s="319"/>
      <c r="S626" s="319"/>
      <c r="T626" s="320"/>
      <c r="AT626" s="315" t="s">
        <v>171</v>
      </c>
      <c r="AU626" s="315" t="s">
        <v>84</v>
      </c>
      <c r="AV626" s="313" t="s">
        <v>84</v>
      </c>
      <c r="AW626" s="313" t="s">
        <v>4</v>
      </c>
      <c r="AX626" s="313" t="s">
        <v>82</v>
      </c>
      <c r="AY626" s="315" t="s">
        <v>158</v>
      </c>
    </row>
    <row r="627" spans="1:65" s="118" customFormat="1" ht="44.25" customHeight="1">
      <c r="A627" s="115"/>
      <c r="B627" s="116"/>
      <c r="C627" s="214" t="s">
        <v>788</v>
      </c>
      <c r="D627" s="214" t="s">
        <v>160</v>
      </c>
      <c r="E627" s="215" t="s">
        <v>789</v>
      </c>
      <c r="F627" s="216" t="s">
        <v>790</v>
      </c>
      <c r="G627" s="217" t="s">
        <v>102</v>
      </c>
      <c r="H627" s="218">
        <v>187.86</v>
      </c>
      <c r="I627" s="6"/>
      <c r="J627" s="219">
        <f>ROUND(I627*H627,1)</f>
        <v>0</v>
      </c>
      <c r="K627" s="216" t="s">
        <v>777</v>
      </c>
      <c r="L627" s="116"/>
      <c r="M627" s="220" t="s">
        <v>3</v>
      </c>
      <c r="N627" s="221" t="s">
        <v>45</v>
      </c>
      <c r="O627" s="200"/>
      <c r="P627" s="201">
        <f>O627*H627</f>
        <v>0</v>
      </c>
      <c r="Q627" s="201">
        <v>0.00852</v>
      </c>
      <c r="R627" s="201">
        <f>Q627*H627</f>
        <v>1.6005672</v>
      </c>
      <c r="S627" s="201">
        <v>0</v>
      </c>
      <c r="T627" s="202">
        <f>S627*H627</f>
        <v>0</v>
      </c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R627" s="203" t="s">
        <v>165</v>
      </c>
      <c r="AT627" s="203" t="s">
        <v>160</v>
      </c>
      <c r="AU627" s="203" t="s">
        <v>84</v>
      </c>
      <c r="AY627" s="106" t="s">
        <v>158</v>
      </c>
      <c r="BE627" s="204">
        <f>IF(N627="základní",J627,0)</f>
        <v>0</v>
      </c>
      <c r="BF627" s="204">
        <f>IF(N627="snížená",J627,0)</f>
        <v>0</v>
      </c>
      <c r="BG627" s="204">
        <f>IF(N627="zákl. přenesená",J627,0)</f>
        <v>0</v>
      </c>
      <c r="BH627" s="204">
        <f>IF(N627="sníž. přenesená",J627,0)</f>
        <v>0</v>
      </c>
      <c r="BI627" s="204">
        <f>IF(N627="nulová",J627,0)</f>
        <v>0</v>
      </c>
      <c r="BJ627" s="106" t="s">
        <v>82</v>
      </c>
      <c r="BK627" s="204">
        <f>ROUND(I627*H627,1)</f>
        <v>0</v>
      </c>
      <c r="BL627" s="106" t="s">
        <v>165</v>
      </c>
      <c r="BM627" s="203" t="s">
        <v>791</v>
      </c>
    </row>
    <row r="628" spans="1:47" s="118" customFormat="1" ht="39">
      <c r="A628" s="115"/>
      <c r="B628" s="116"/>
      <c r="C628" s="115"/>
      <c r="D628" s="205" t="s">
        <v>167</v>
      </c>
      <c r="E628" s="115"/>
      <c r="F628" s="206" t="s">
        <v>792</v>
      </c>
      <c r="G628" s="115"/>
      <c r="H628" s="115"/>
      <c r="I628" s="7"/>
      <c r="J628" s="115"/>
      <c r="K628" s="115"/>
      <c r="L628" s="116"/>
      <c r="M628" s="207"/>
      <c r="N628" s="208"/>
      <c r="O628" s="200"/>
      <c r="P628" s="200"/>
      <c r="Q628" s="200"/>
      <c r="R628" s="200"/>
      <c r="S628" s="200"/>
      <c r="T628" s="209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T628" s="106" t="s">
        <v>167</v>
      </c>
      <c r="AU628" s="106" t="s">
        <v>84</v>
      </c>
    </row>
    <row r="629" spans="1:47" s="118" customFormat="1" ht="12">
      <c r="A629" s="115"/>
      <c r="B629" s="116"/>
      <c r="C629" s="115"/>
      <c r="D629" s="311" t="s">
        <v>169</v>
      </c>
      <c r="E629" s="115"/>
      <c r="F629" s="312" t="s">
        <v>793</v>
      </c>
      <c r="G629" s="115"/>
      <c r="H629" s="115"/>
      <c r="I629" s="7"/>
      <c r="J629" s="115"/>
      <c r="K629" s="115"/>
      <c r="L629" s="116"/>
      <c r="M629" s="207"/>
      <c r="N629" s="208"/>
      <c r="O629" s="200"/>
      <c r="P629" s="200"/>
      <c r="Q629" s="200"/>
      <c r="R629" s="200"/>
      <c r="S629" s="200"/>
      <c r="T629" s="209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T629" s="106" t="s">
        <v>169</v>
      </c>
      <c r="AU629" s="106" t="s">
        <v>84</v>
      </c>
    </row>
    <row r="630" spans="2:51" s="313" customFormat="1" ht="12">
      <c r="B630" s="314"/>
      <c r="D630" s="205" t="s">
        <v>171</v>
      </c>
      <c r="E630" s="315" t="s">
        <v>3</v>
      </c>
      <c r="F630" s="316" t="s">
        <v>794</v>
      </c>
      <c r="H630" s="317">
        <v>187.86</v>
      </c>
      <c r="I630" s="8"/>
      <c r="L630" s="314"/>
      <c r="M630" s="318"/>
      <c r="N630" s="319"/>
      <c r="O630" s="319"/>
      <c r="P630" s="319"/>
      <c r="Q630" s="319"/>
      <c r="R630" s="319"/>
      <c r="S630" s="319"/>
      <c r="T630" s="320"/>
      <c r="AT630" s="315" t="s">
        <v>171</v>
      </c>
      <c r="AU630" s="315" t="s">
        <v>84</v>
      </c>
      <c r="AV630" s="313" t="s">
        <v>84</v>
      </c>
      <c r="AW630" s="313" t="s">
        <v>36</v>
      </c>
      <c r="AX630" s="313" t="s">
        <v>82</v>
      </c>
      <c r="AY630" s="315" t="s">
        <v>158</v>
      </c>
    </row>
    <row r="631" spans="1:65" s="118" customFormat="1" ht="16.5" customHeight="1">
      <c r="A631" s="115"/>
      <c r="B631" s="116"/>
      <c r="C631" s="191" t="s">
        <v>795</v>
      </c>
      <c r="D631" s="191" t="s">
        <v>783</v>
      </c>
      <c r="E631" s="192" t="s">
        <v>784</v>
      </c>
      <c r="F631" s="193" t="s">
        <v>785</v>
      </c>
      <c r="G631" s="194" t="s">
        <v>102</v>
      </c>
      <c r="H631" s="195">
        <v>197.253</v>
      </c>
      <c r="I631" s="11"/>
      <c r="J631" s="196">
        <f>ROUND(I631*H631,1)</f>
        <v>0</v>
      </c>
      <c r="K631" s="193" t="s">
        <v>777</v>
      </c>
      <c r="L631" s="197"/>
      <c r="M631" s="198" t="s">
        <v>3</v>
      </c>
      <c r="N631" s="199" t="s">
        <v>45</v>
      </c>
      <c r="O631" s="200"/>
      <c r="P631" s="201">
        <f>O631*H631</f>
        <v>0</v>
      </c>
      <c r="Q631" s="201">
        <v>0.00204</v>
      </c>
      <c r="R631" s="201">
        <f>Q631*H631</f>
        <v>0.40239612</v>
      </c>
      <c r="S631" s="201">
        <v>0</v>
      </c>
      <c r="T631" s="202">
        <f>S631*H631</f>
        <v>0</v>
      </c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R631" s="203" t="s">
        <v>218</v>
      </c>
      <c r="AT631" s="203" t="s">
        <v>783</v>
      </c>
      <c r="AU631" s="203" t="s">
        <v>84</v>
      </c>
      <c r="AY631" s="106" t="s">
        <v>158</v>
      </c>
      <c r="BE631" s="204">
        <f>IF(N631="základní",J631,0)</f>
        <v>0</v>
      </c>
      <c r="BF631" s="204">
        <f>IF(N631="snížená",J631,0)</f>
        <v>0</v>
      </c>
      <c r="BG631" s="204">
        <f>IF(N631="zákl. přenesená",J631,0)</f>
        <v>0</v>
      </c>
      <c r="BH631" s="204">
        <f>IF(N631="sníž. přenesená",J631,0)</f>
        <v>0</v>
      </c>
      <c r="BI631" s="204">
        <f>IF(N631="nulová",J631,0)</f>
        <v>0</v>
      </c>
      <c r="BJ631" s="106" t="s">
        <v>82</v>
      </c>
      <c r="BK631" s="204">
        <f>ROUND(I631*H631,1)</f>
        <v>0</v>
      </c>
      <c r="BL631" s="106" t="s">
        <v>165</v>
      </c>
      <c r="BM631" s="203" t="s">
        <v>796</v>
      </c>
    </row>
    <row r="632" spans="1:47" s="118" customFormat="1" ht="12">
      <c r="A632" s="115"/>
      <c r="B632" s="116"/>
      <c r="C632" s="115"/>
      <c r="D632" s="205" t="s">
        <v>167</v>
      </c>
      <c r="E632" s="115"/>
      <c r="F632" s="206" t="s">
        <v>785</v>
      </c>
      <c r="G632" s="115"/>
      <c r="H632" s="115"/>
      <c r="I632" s="7"/>
      <c r="J632" s="115"/>
      <c r="K632" s="115"/>
      <c r="L632" s="116"/>
      <c r="M632" s="207"/>
      <c r="N632" s="208"/>
      <c r="O632" s="200"/>
      <c r="P632" s="200"/>
      <c r="Q632" s="200"/>
      <c r="R632" s="200"/>
      <c r="S632" s="200"/>
      <c r="T632" s="209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T632" s="106" t="s">
        <v>167</v>
      </c>
      <c r="AU632" s="106" t="s">
        <v>84</v>
      </c>
    </row>
    <row r="633" spans="2:51" s="313" customFormat="1" ht="12">
      <c r="B633" s="314"/>
      <c r="D633" s="205" t="s">
        <v>171</v>
      </c>
      <c r="F633" s="316" t="s">
        <v>797</v>
      </c>
      <c r="H633" s="317">
        <v>197.253</v>
      </c>
      <c r="I633" s="8"/>
      <c r="L633" s="314"/>
      <c r="M633" s="318"/>
      <c r="N633" s="319"/>
      <c r="O633" s="319"/>
      <c r="P633" s="319"/>
      <c r="Q633" s="319"/>
      <c r="R633" s="319"/>
      <c r="S633" s="319"/>
      <c r="T633" s="320"/>
      <c r="AT633" s="315" t="s">
        <v>171</v>
      </c>
      <c r="AU633" s="315" t="s">
        <v>84</v>
      </c>
      <c r="AV633" s="313" t="s">
        <v>84</v>
      </c>
      <c r="AW633" s="313" t="s">
        <v>4</v>
      </c>
      <c r="AX633" s="313" t="s">
        <v>82</v>
      </c>
      <c r="AY633" s="315" t="s">
        <v>158</v>
      </c>
    </row>
    <row r="634" spans="1:65" s="118" customFormat="1" ht="37.9" customHeight="1">
      <c r="A634" s="115"/>
      <c r="B634" s="116"/>
      <c r="C634" s="214" t="s">
        <v>798</v>
      </c>
      <c r="D634" s="214" t="s">
        <v>160</v>
      </c>
      <c r="E634" s="215" t="s">
        <v>799</v>
      </c>
      <c r="F634" s="216" t="s">
        <v>800</v>
      </c>
      <c r="G634" s="217" t="s">
        <v>102</v>
      </c>
      <c r="H634" s="218">
        <v>187.86</v>
      </c>
      <c r="I634" s="6"/>
      <c r="J634" s="219">
        <f>ROUND(I634*H634,1)</f>
        <v>0</v>
      </c>
      <c r="K634" s="216" t="s">
        <v>777</v>
      </c>
      <c r="L634" s="116"/>
      <c r="M634" s="220" t="s">
        <v>3</v>
      </c>
      <c r="N634" s="221" t="s">
        <v>45</v>
      </c>
      <c r="O634" s="200"/>
      <c r="P634" s="201">
        <f>O634*H634</f>
        <v>0</v>
      </c>
      <c r="Q634" s="201">
        <v>8E-05</v>
      </c>
      <c r="R634" s="201">
        <f>Q634*H634</f>
        <v>0.015028800000000002</v>
      </c>
      <c r="S634" s="201">
        <v>0</v>
      </c>
      <c r="T634" s="202">
        <f>S634*H634</f>
        <v>0</v>
      </c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R634" s="203" t="s">
        <v>165</v>
      </c>
      <c r="AT634" s="203" t="s">
        <v>160</v>
      </c>
      <c r="AU634" s="203" t="s">
        <v>84</v>
      </c>
      <c r="AY634" s="106" t="s">
        <v>158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106" t="s">
        <v>82</v>
      </c>
      <c r="BK634" s="204">
        <f>ROUND(I634*H634,1)</f>
        <v>0</v>
      </c>
      <c r="BL634" s="106" t="s">
        <v>165</v>
      </c>
      <c r="BM634" s="203" t="s">
        <v>801</v>
      </c>
    </row>
    <row r="635" spans="1:47" s="118" customFormat="1" ht="29.25">
      <c r="A635" s="115"/>
      <c r="B635" s="116"/>
      <c r="C635" s="115"/>
      <c r="D635" s="205" t="s">
        <v>167</v>
      </c>
      <c r="E635" s="115"/>
      <c r="F635" s="206" t="s">
        <v>802</v>
      </c>
      <c r="G635" s="115"/>
      <c r="H635" s="115"/>
      <c r="I635" s="7"/>
      <c r="J635" s="115"/>
      <c r="K635" s="115"/>
      <c r="L635" s="116"/>
      <c r="M635" s="207"/>
      <c r="N635" s="208"/>
      <c r="O635" s="200"/>
      <c r="P635" s="200"/>
      <c r="Q635" s="200"/>
      <c r="R635" s="200"/>
      <c r="S635" s="200"/>
      <c r="T635" s="209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T635" s="106" t="s">
        <v>167</v>
      </c>
      <c r="AU635" s="106" t="s">
        <v>84</v>
      </c>
    </row>
    <row r="636" spans="1:47" s="118" customFormat="1" ht="12">
      <c r="A636" s="115"/>
      <c r="B636" s="116"/>
      <c r="C636" s="115"/>
      <c r="D636" s="311" t="s">
        <v>169</v>
      </c>
      <c r="E636" s="115"/>
      <c r="F636" s="312" t="s">
        <v>803</v>
      </c>
      <c r="G636" s="115"/>
      <c r="H636" s="115"/>
      <c r="I636" s="7"/>
      <c r="J636" s="115"/>
      <c r="K636" s="115"/>
      <c r="L636" s="116"/>
      <c r="M636" s="207"/>
      <c r="N636" s="208"/>
      <c r="O636" s="200"/>
      <c r="P636" s="200"/>
      <c r="Q636" s="200"/>
      <c r="R636" s="200"/>
      <c r="S636" s="200"/>
      <c r="T636" s="209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T636" s="106" t="s">
        <v>169</v>
      </c>
      <c r="AU636" s="106" t="s">
        <v>84</v>
      </c>
    </row>
    <row r="637" spans="2:51" s="313" customFormat="1" ht="12">
      <c r="B637" s="314"/>
      <c r="D637" s="205" t="s">
        <v>171</v>
      </c>
      <c r="E637" s="315" t="s">
        <v>3</v>
      </c>
      <c r="F637" s="316" t="s">
        <v>794</v>
      </c>
      <c r="H637" s="317">
        <v>187.86</v>
      </c>
      <c r="I637" s="8"/>
      <c r="L637" s="314"/>
      <c r="M637" s="318"/>
      <c r="N637" s="319"/>
      <c r="O637" s="319"/>
      <c r="P637" s="319"/>
      <c r="Q637" s="319"/>
      <c r="R637" s="319"/>
      <c r="S637" s="319"/>
      <c r="T637" s="320"/>
      <c r="AT637" s="315" t="s">
        <v>171</v>
      </c>
      <c r="AU637" s="315" t="s">
        <v>84</v>
      </c>
      <c r="AV637" s="313" t="s">
        <v>84</v>
      </c>
      <c r="AW637" s="313" t="s">
        <v>36</v>
      </c>
      <c r="AX637" s="313" t="s">
        <v>82</v>
      </c>
      <c r="AY637" s="315" t="s">
        <v>158</v>
      </c>
    </row>
    <row r="638" spans="1:65" s="118" customFormat="1" ht="37.9" customHeight="1">
      <c r="A638" s="115"/>
      <c r="B638" s="116"/>
      <c r="C638" s="214" t="s">
        <v>804</v>
      </c>
      <c r="D638" s="214" t="s">
        <v>160</v>
      </c>
      <c r="E638" s="215" t="s">
        <v>805</v>
      </c>
      <c r="F638" s="216" t="s">
        <v>806</v>
      </c>
      <c r="G638" s="217" t="s">
        <v>102</v>
      </c>
      <c r="H638" s="218">
        <v>25.12</v>
      </c>
      <c r="I638" s="6"/>
      <c r="J638" s="219">
        <f>ROUND(I638*H638,1)</f>
        <v>0</v>
      </c>
      <c r="K638" s="216" t="s">
        <v>3</v>
      </c>
      <c r="L638" s="116"/>
      <c r="M638" s="220" t="s">
        <v>3</v>
      </c>
      <c r="N638" s="221" t="s">
        <v>45</v>
      </c>
      <c r="O638" s="200"/>
      <c r="P638" s="201">
        <f>O638*H638</f>
        <v>0</v>
      </c>
      <c r="Q638" s="201">
        <v>0.025</v>
      </c>
      <c r="R638" s="201">
        <f>Q638*H638</f>
        <v>0.6280000000000001</v>
      </c>
      <c r="S638" s="201">
        <v>0</v>
      </c>
      <c r="T638" s="202">
        <f>S638*H638</f>
        <v>0</v>
      </c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R638" s="203" t="s">
        <v>165</v>
      </c>
      <c r="AT638" s="203" t="s">
        <v>160</v>
      </c>
      <c r="AU638" s="203" t="s">
        <v>84</v>
      </c>
      <c r="AY638" s="106" t="s">
        <v>158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06" t="s">
        <v>82</v>
      </c>
      <c r="BK638" s="204">
        <f>ROUND(I638*H638,1)</f>
        <v>0</v>
      </c>
      <c r="BL638" s="106" t="s">
        <v>165</v>
      </c>
      <c r="BM638" s="203" t="s">
        <v>807</v>
      </c>
    </row>
    <row r="639" spans="1:47" s="118" customFormat="1" ht="29.25">
      <c r="A639" s="115"/>
      <c r="B639" s="116"/>
      <c r="C639" s="115"/>
      <c r="D639" s="205" t="s">
        <v>167</v>
      </c>
      <c r="E639" s="115"/>
      <c r="F639" s="206" t="s">
        <v>808</v>
      </c>
      <c r="G639" s="115"/>
      <c r="H639" s="115"/>
      <c r="I639" s="7"/>
      <c r="J639" s="115"/>
      <c r="K639" s="115"/>
      <c r="L639" s="116"/>
      <c r="M639" s="207"/>
      <c r="N639" s="208"/>
      <c r="O639" s="200"/>
      <c r="P639" s="200"/>
      <c r="Q639" s="200"/>
      <c r="R639" s="200"/>
      <c r="S639" s="200"/>
      <c r="T639" s="209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T639" s="106" t="s">
        <v>167</v>
      </c>
      <c r="AU639" s="106" t="s">
        <v>84</v>
      </c>
    </row>
    <row r="640" spans="2:51" s="313" customFormat="1" ht="12">
      <c r="B640" s="314"/>
      <c r="D640" s="205" t="s">
        <v>171</v>
      </c>
      <c r="E640" s="315" t="s">
        <v>3</v>
      </c>
      <c r="F640" s="316" t="s">
        <v>781</v>
      </c>
      <c r="H640" s="317">
        <v>25.12</v>
      </c>
      <c r="I640" s="8"/>
      <c r="L640" s="314"/>
      <c r="M640" s="318"/>
      <c r="N640" s="319"/>
      <c r="O640" s="319"/>
      <c r="P640" s="319"/>
      <c r="Q640" s="319"/>
      <c r="R640" s="319"/>
      <c r="S640" s="319"/>
      <c r="T640" s="320"/>
      <c r="AT640" s="315" t="s">
        <v>171</v>
      </c>
      <c r="AU640" s="315" t="s">
        <v>84</v>
      </c>
      <c r="AV640" s="313" t="s">
        <v>84</v>
      </c>
      <c r="AW640" s="313" t="s">
        <v>36</v>
      </c>
      <c r="AX640" s="313" t="s">
        <v>82</v>
      </c>
      <c r="AY640" s="315" t="s">
        <v>158</v>
      </c>
    </row>
    <row r="641" spans="1:65" s="118" customFormat="1" ht="24.2" customHeight="1">
      <c r="A641" s="115"/>
      <c r="B641" s="116"/>
      <c r="C641" s="214" t="s">
        <v>809</v>
      </c>
      <c r="D641" s="214" t="s">
        <v>160</v>
      </c>
      <c r="E641" s="215" t="s">
        <v>810</v>
      </c>
      <c r="F641" s="216" t="s">
        <v>811</v>
      </c>
      <c r="G641" s="217" t="s">
        <v>102</v>
      </c>
      <c r="H641" s="218">
        <v>363.111</v>
      </c>
      <c r="I641" s="6"/>
      <c r="J641" s="219">
        <f>ROUND(I641*H641,1)</f>
        <v>0</v>
      </c>
      <c r="K641" s="216" t="s">
        <v>164</v>
      </c>
      <c r="L641" s="116"/>
      <c r="M641" s="220" t="s">
        <v>3</v>
      </c>
      <c r="N641" s="221" t="s">
        <v>45</v>
      </c>
      <c r="O641" s="200"/>
      <c r="P641" s="201">
        <f>O641*H641</f>
        <v>0</v>
      </c>
      <c r="Q641" s="201">
        <v>0.0065</v>
      </c>
      <c r="R641" s="201">
        <f>Q641*H641</f>
        <v>2.3602214999999998</v>
      </c>
      <c r="S641" s="201">
        <v>0</v>
      </c>
      <c r="T641" s="202">
        <f>S641*H641</f>
        <v>0</v>
      </c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R641" s="203" t="s">
        <v>165</v>
      </c>
      <c r="AT641" s="203" t="s">
        <v>160</v>
      </c>
      <c r="AU641" s="203" t="s">
        <v>84</v>
      </c>
      <c r="AY641" s="106" t="s">
        <v>158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106" t="s">
        <v>82</v>
      </c>
      <c r="BK641" s="204">
        <f>ROUND(I641*H641,1)</f>
        <v>0</v>
      </c>
      <c r="BL641" s="106" t="s">
        <v>165</v>
      </c>
      <c r="BM641" s="203" t="s">
        <v>812</v>
      </c>
    </row>
    <row r="642" spans="1:47" s="118" customFormat="1" ht="19.5">
      <c r="A642" s="115"/>
      <c r="B642" s="116"/>
      <c r="C642" s="115"/>
      <c r="D642" s="205" t="s">
        <v>167</v>
      </c>
      <c r="E642" s="115"/>
      <c r="F642" s="206" t="s">
        <v>813</v>
      </c>
      <c r="G642" s="115"/>
      <c r="H642" s="115"/>
      <c r="I642" s="7"/>
      <c r="J642" s="115"/>
      <c r="K642" s="115"/>
      <c r="L642" s="116"/>
      <c r="M642" s="207"/>
      <c r="N642" s="208"/>
      <c r="O642" s="200"/>
      <c r="P642" s="200"/>
      <c r="Q642" s="200"/>
      <c r="R642" s="200"/>
      <c r="S642" s="200"/>
      <c r="T642" s="209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T642" s="106" t="s">
        <v>167</v>
      </c>
      <c r="AU642" s="106" t="s">
        <v>84</v>
      </c>
    </row>
    <row r="643" spans="1:47" s="118" customFormat="1" ht="12">
      <c r="A643" s="115"/>
      <c r="B643" s="116"/>
      <c r="C643" s="115"/>
      <c r="D643" s="311" t="s">
        <v>169</v>
      </c>
      <c r="E643" s="115"/>
      <c r="F643" s="312" t="s">
        <v>814</v>
      </c>
      <c r="G643" s="115"/>
      <c r="H643" s="115"/>
      <c r="I643" s="7"/>
      <c r="J643" s="115"/>
      <c r="K643" s="115"/>
      <c r="L643" s="116"/>
      <c r="M643" s="207"/>
      <c r="N643" s="208"/>
      <c r="O643" s="200"/>
      <c r="P643" s="200"/>
      <c r="Q643" s="200"/>
      <c r="R643" s="200"/>
      <c r="S643" s="200"/>
      <c r="T643" s="209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T643" s="106" t="s">
        <v>169</v>
      </c>
      <c r="AU643" s="106" t="s">
        <v>84</v>
      </c>
    </row>
    <row r="644" spans="2:51" s="313" customFormat="1" ht="12">
      <c r="B644" s="314"/>
      <c r="D644" s="205" t="s">
        <v>171</v>
      </c>
      <c r="E644" s="315" t="s">
        <v>3</v>
      </c>
      <c r="F644" s="316" t="s">
        <v>815</v>
      </c>
      <c r="H644" s="317">
        <v>4.65</v>
      </c>
      <c r="I644" s="8"/>
      <c r="L644" s="314"/>
      <c r="M644" s="318"/>
      <c r="N644" s="319"/>
      <c r="O644" s="319"/>
      <c r="P644" s="319"/>
      <c r="Q644" s="319"/>
      <c r="R644" s="319"/>
      <c r="S644" s="319"/>
      <c r="T644" s="320"/>
      <c r="AT644" s="315" t="s">
        <v>171</v>
      </c>
      <c r="AU644" s="315" t="s">
        <v>84</v>
      </c>
      <c r="AV644" s="313" t="s">
        <v>84</v>
      </c>
      <c r="AW644" s="313" t="s">
        <v>36</v>
      </c>
      <c r="AX644" s="313" t="s">
        <v>74</v>
      </c>
      <c r="AY644" s="315" t="s">
        <v>158</v>
      </c>
    </row>
    <row r="645" spans="2:51" s="313" customFormat="1" ht="12">
      <c r="B645" s="314"/>
      <c r="D645" s="205" t="s">
        <v>171</v>
      </c>
      <c r="E645" s="315" t="s">
        <v>3</v>
      </c>
      <c r="F645" s="316" t="s">
        <v>816</v>
      </c>
      <c r="H645" s="317">
        <v>52.059</v>
      </c>
      <c r="I645" s="8"/>
      <c r="L645" s="314"/>
      <c r="M645" s="318"/>
      <c r="N645" s="319"/>
      <c r="O645" s="319"/>
      <c r="P645" s="319"/>
      <c r="Q645" s="319"/>
      <c r="R645" s="319"/>
      <c r="S645" s="319"/>
      <c r="T645" s="320"/>
      <c r="AT645" s="315" t="s">
        <v>171</v>
      </c>
      <c r="AU645" s="315" t="s">
        <v>84</v>
      </c>
      <c r="AV645" s="313" t="s">
        <v>84</v>
      </c>
      <c r="AW645" s="313" t="s">
        <v>36</v>
      </c>
      <c r="AX645" s="313" t="s">
        <v>74</v>
      </c>
      <c r="AY645" s="315" t="s">
        <v>158</v>
      </c>
    </row>
    <row r="646" spans="2:51" s="313" customFormat="1" ht="22.5">
      <c r="B646" s="314"/>
      <c r="D646" s="205" t="s">
        <v>171</v>
      </c>
      <c r="E646" s="315" t="s">
        <v>3</v>
      </c>
      <c r="F646" s="316" t="s">
        <v>817</v>
      </c>
      <c r="H646" s="317">
        <v>12.254</v>
      </c>
      <c r="I646" s="8"/>
      <c r="L646" s="314"/>
      <c r="M646" s="318"/>
      <c r="N646" s="319"/>
      <c r="O646" s="319"/>
      <c r="P646" s="319"/>
      <c r="Q646" s="319"/>
      <c r="R646" s="319"/>
      <c r="S646" s="319"/>
      <c r="T646" s="320"/>
      <c r="AT646" s="315" t="s">
        <v>171</v>
      </c>
      <c r="AU646" s="315" t="s">
        <v>84</v>
      </c>
      <c r="AV646" s="313" t="s">
        <v>84</v>
      </c>
      <c r="AW646" s="313" t="s">
        <v>36</v>
      </c>
      <c r="AX646" s="313" t="s">
        <v>74</v>
      </c>
      <c r="AY646" s="315" t="s">
        <v>158</v>
      </c>
    </row>
    <row r="647" spans="2:51" s="313" customFormat="1" ht="12">
      <c r="B647" s="314"/>
      <c r="D647" s="205" t="s">
        <v>171</v>
      </c>
      <c r="E647" s="315" t="s">
        <v>3</v>
      </c>
      <c r="F647" s="316" t="s">
        <v>818</v>
      </c>
      <c r="H647" s="317">
        <v>49.913</v>
      </c>
      <c r="I647" s="8"/>
      <c r="L647" s="314"/>
      <c r="M647" s="318"/>
      <c r="N647" s="319"/>
      <c r="O647" s="319"/>
      <c r="P647" s="319"/>
      <c r="Q647" s="319"/>
      <c r="R647" s="319"/>
      <c r="S647" s="319"/>
      <c r="T647" s="320"/>
      <c r="AT647" s="315" t="s">
        <v>171</v>
      </c>
      <c r="AU647" s="315" t="s">
        <v>84</v>
      </c>
      <c r="AV647" s="313" t="s">
        <v>84</v>
      </c>
      <c r="AW647" s="313" t="s">
        <v>36</v>
      </c>
      <c r="AX647" s="313" t="s">
        <v>74</v>
      </c>
      <c r="AY647" s="315" t="s">
        <v>158</v>
      </c>
    </row>
    <row r="648" spans="2:51" s="313" customFormat="1" ht="22.5">
      <c r="B648" s="314"/>
      <c r="D648" s="205" t="s">
        <v>171</v>
      </c>
      <c r="E648" s="315" t="s">
        <v>3</v>
      </c>
      <c r="F648" s="316" t="s">
        <v>819</v>
      </c>
      <c r="H648" s="317">
        <v>70.64</v>
      </c>
      <c r="I648" s="8"/>
      <c r="L648" s="314"/>
      <c r="M648" s="318"/>
      <c r="N648" s="319"/>
      <c r="O648" s="319"/>
      <c r="P648" s="319"/>
      <c r="Q648" s="319"/>
      <c r="R648" s="319"/>
      <c r="S648" s="319"/>
      <c r="T648" s="320"/>
      <c r="AT648" s="315" t="s">
        <v>171</v>
      </c>
      <c r="AU648" s="315" t="s">
        <v>84</v>
      </c>
      <c r="AV648" s="313" t="s">
        <v>84</v>
      </c>
      <c r="AW648" s="313" t="s">
        <v>36</v>
      </c>
      <c r="AX648" s="313" t="s">
        <v>74</v>
      </c>
      <c r="AY648" s="315" t="s">
        <v>158</v>
      </c>
    </row>
    <row r="649" spans="2:51" s="330" customFormat="1" ht="12">
      <c r="B649" s="331"/>
      <c r="D649" s="205" t="s">
        <v>171</v>
      </c>
      <c r="E649" s="332" t="s">
        <v>3</v>
      </c>
      <c r="F649" s="333" t="s">
        <v>820</v>
      </c>
      <c r="H649" s="334">
        <v>189.516</v>
      </c>
      <c r="I649" s="10"/>
      <c r="L649" s="331"/>
      <c r="M649" s="335"/>
      <c r="N649" s="336"/>
      <c r="O649" s="336"/>
      <c r="P649" s="336"/>
      <c r="Q649" s="336"/>
      <c r="R649" s="336"/>
      <c r="S649" s="336"/>
      <c r="T649" s="337"/>
      <c r="AT649" s="332" t="s">
        <v>171</v>
      </c>
      <c r="AU649" s="332" t="s">
        <v>84</v>
      </c>
      <c r="AV649" s="330" t="s">
        <v>104</v>
      </c>
      <c r="AW649" s="330" t="s">
        <v>36</v>
      </c>
      <c r="AX649" s="330" t="s">
        <v>74</v>
      </c>
      <c r="AY649" s="332" t="s">
        <v>158</v>
      </c>
    </row>
    <row r="650" spans="2:51" s="313" customFormat="1" ht="12">
      <c r="B650" s="314"/>
      <c r="D650" s="205" t="s">
        <v>171</v>
      </c>
      <c r="E650" s="315" t="s">
        <v>3</v>
      </c>
      <c r="F650" s="316" t="s">
        <v>821</v>
      </c>
      <c r="H650" s="317">
        <v>65.448</v>
      </c>
      <c r="I650" s="8"/>
      <c r="L650" s="314"/>
      <c r="M650" s="318"/>
      <c r="N650" s="319"/>
      <c r="O650" s="319"/>
      <c r="P650" s="319"/>
      <c r="Q650" s="319"/>
      <c r="R650" s="319"/>
      <c r="S650" s="319"/>
      <c r="T650" s="320"/>
      <c r="AT650" s="315" t="s">
        <v>171</v>
      </c>
      <c r="AU650" s="315" t="s">
        <v>84</v>
      </c>
      <c r="AV650" s="313" t="s">
        <v>84</v>
      </c>
      <c r="AW650" s="313" t="s">
        <v>36</v>
      </c>
      <c r="AX650" s="313" t="s">
        <v>74</v>
      </c>
      <c r="AY650" s="315" t="s">
        <v>158</v>
      </c>
    </row>
    <row r="651" spans="2:51" s="313" customFormat="1" ht="22.5">
      <c r="B651" s="314"/>
      <c r="D651" s="205" t="s">
        <v>171</v>
      </c>
      <c r="E651" s="315" t="s">
        <v>3</v>
      </c>
      <c r="F651" s="316" t="s">
        <v>822</v>
      </c>
      <c r="H651" s="317">
        <v>4.535</v>
      </c>
      <c r="I651" s="8"/>
      <c r="L651" s="314"/>
      <c r="M651" s="318"/>
      <c r="N651" s="319"/>
      <c r="O651" s="319"/>
      <c r="P651" s="319"/>
      <c r="Q651" s="319"/>
      <c r="R651" s="319"/>
      <c r="S651" s="319"/>
      <c r="T651" s="320"/>
      <c r="AT651" s="315" t="s">
        <v>171</v>
      </c>
      <c r="AU651" s="315" t="s">
        <v>84</v>
      </c>
      <c r="AV651" s="313" t="s">
        <v>84</v>
      </c>
      <c r="AW651" s="313" t="s">
        <v>36</v>
      </c>
      <c r="AX651" s="313" t="s">
        <v>74</v>
      </c>
      <c r="AY651" s="315" t="s">
        <v>158</v>
      </c>
    </row>
    <row r="652" spans="2:51" s="313" customFormat="1" ht="12">
      <c r="B652" s="314"/>
      <c r="D652" s="205" t="s">
        <v>171</v>
      </c>
      <c r="E652" s="315" t="s">
        <v>3</v>
      </c>
      <c r="F652" s="316" t="s">
        <v>823</v>
      </c>
      <c r="H652" s="317">
        <v>30.772</v>
      </c>
      <c r="I652" s="8"/>
      <c r="L652" s="314"/>
      <c r="M652" s="318"/>
      <c r="N652" s="319"/>
      <c r="O652" s="319"/>
      <c r="P652" s="319"/>
      <c r="Q652" s="319"/>
      <c r="R652" s="319"/>
      <c r="S652" s="319"/>
      <c r="T652" s="320"/>
      <c r="AT652" s="315" t="s">
        <v>171</v>
      </c>
      <c r="AU652" s="315" t="s">
        <v>84</v>
      </c>
      <c r="AV652" s="313" t="s">
        <v>84</v>
      </c>
      <c r="AW652" s="313" t="s">
        <v>36</v>
      </c>
      <c r="AX652" s="313" t="s">
        <v>74</v>
      </c>
      <c r="AY652" s="315" t="s">
        <v>158</v>
      </c>
    </row>
    <row r="653" spans="2:51" s="313" customFormat="1" ht="12">
      <c r="B653" s="314"/>
      <c r="D653" s="205" t="s">
        <v>171</v>
      </c>
      <c r="E653" s="315" t="s">
        <v>3</v>
      </c>
      <c r="F653" s="316" t="s">
        <v>824</v>
      </c>
      <c r="H653" s="317">
        <v>72.84</v>
      </c>
      <c r="I653" s="8"/>
      <c r="L653" s="314"/>
      <c r="M653" s="318"/>
      <c r="N653" s="319"/>
      <c r="O653" s="319"/>
      <c r="P653" s="319"/>
      <c r="Q653" s="319"/>
      <c r="R653" s="319"/>
      <c r="S653" s="319"/>
      <c r="T653" s="320"/>
      <c r="AT653" s="315" t="s">
        <v>171</v>
      </c>
      <c r="AU653" s="315" t="s">
        <v>84</v>
      </c>
      <c r="AV653" s="313" t="s">
        <v>84</v>
      </c>
      <c r="AW653" s="313" t="s">
        <v>36</v>
      </c>
      <c r="AX653" s="313" t="s">
        <v>74</v>
      </c>
      <c r="AY653" s="315" t="s">
        <v>158</v>
      </c>
    </row>
    <row r="654" spans="2:51" s="330" customFormat="1" ht="12">
      <c r="B654" s="331"/>
      <c r="D654" s="205" t="s">
        <v>171</v>
      </c>
      <c r="E654" s="332" t="s">
        <v>3</v>
      </c>
      <c r="F654" s="333" t="s">
        <v>825</v>
      </c>
      <c r="H654" s="334">
        <v>173.595</v>
      </c>
      <c r="I654" s="10"/>
      <c r="L654" s="331"/>
      <c r="M654" s="335"/>
      <c r="N654" s="336"/>
      <c r="O654" s="336"/>
      <c r="P654" s="336"/>
      <c r="Q654" s="336"/>
      <c r="R654" s="336"/>
      <c r="S654" s="336"/>
      <c r="T654" s="337"/>
      <c r="AT654" s="332" t="s">
        <v>171</v>
      </c>
      <c r="AU654" s="332" t="s">
        <v>84</v>
      </c>
      <c r="AV654" s="330" t="s">
        <v>104</v>
      </c>
      <c r="AW654" s="330" t="s">
        <v>36</v>
      </c>
      <c r="AX654" s="330" t="s">
        <v>74</v>
      </c>
      <c r="AY654" s="332" t="s">
        <v>158</v>
      </c>
    </row>
    <row r="655" spans="2:51" s="321" customFormat="1" ht="12">
      <c r="B655" s="322"/>
      <c r="D655" s="205" t="s">
        <v>171</v>
      </c>
      <c r="E655" s="323" t="s">
        <v>3</v>
      </c>
      <c r="F655" s="324" t="s">
        <v>174</v>
      </c>
      <c r="H655" s="325">
        <v>363.111</v>
      </c>
      <c r="I655" s="9"/>
      <c r="L655" s="322"/>
      <c r="M655" s="326"/>
      <c r="N655" s="327"/>
      <c r="O655" s="327"/>
      <c r="P655" s="327"/>
      <c r="Q655" s="327"/>
      <c r="R655" s="327"/>
      <c r="S655" s="327"/>
      <c r="T655" s="328"/>
      <c r="AT655" s="323" t="s">
        <v>171</v>
      </c>
      <c r="AU655" s="323" t="s">
        <v>84</v>
      </c>
      <c r="AV655" s="321" t="s">
        <v>165</v>
      </c>
      <c r="AW655" s="321" t="s">
        <v>36</v>
      </c>
      <c r="AX655" s="321" t="s">
        <v>82</v>
      </c>
      <c r="AY655" s="323" t="s">
        <v>158</v>
      </c>
    </row>
    <row r="656" spans="1:65" s="118" customFormat="1" ht="37.9" customHeight="1">
      <c r="A656" s="115"/>
      <c r="B656" s="116"/>
      <c r="C656" s="214" t="s">
        <v>826</v>
      </c>
      <c r="D656" s="214" t="s">
        <v>160</v>
      </c>
      <c r="E656" s="215" t="s">
        <v>827</v>
      </c>
      <c r="F656" s="216" t="s">
        <v>828</v>
      </c>
      <c r="G656" s="217" t="s">
        <v>102</v>
      </c>
      <c r="H656" s="218">
        <v>363.111</v>
      </c>
      <c r="I656" s="6"/>
      <c r="J656" s="219">
        <f>ROUND(I656*H656,1)</f>
        <v>0</v>
      </c>
      <c r="K656" s="216" t="s">
        <v>3</v>
      </c>
      <c r="L656" s="116"/>
      <c r="M656" s="220" t="s">
        <v>3</v>
      </c>
      <c r="N656" s="221" t="s">
        <v>45</v>
      </c>
      <c r="O656" s="200"/>
      <c r="P656" s="201">
        <f>O656*H656</f>
        <v>0</v>
      </c>
      <c r="Q656" s="201">
        <v>0.025</v>
      </c>
      <c r="R656" s="201">
        <f>Q656*H656</f>
        <v>9.077775</v>
      </c>
      <c r="S656" s="201">
        <v>0</v>
      </c>
      <c r="T656" s="202">
        <f>S656*H656</f>
        <v>0</v>
      </c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R656" s="203" t="s">
        <v>165</v>
      </c>
      <c r="AT656" s="203" t="s">
        <v>160</v>
      </c>
      <c r="AU656" s="203" t="s">
        <v>84</v>
      </c>
      <c r="AY656" s="106" t="s">
        <v>158</v>
      </c>
      <c r="BE656" s="204">
        <f>IF(N656="základní",J656,0)</f>
        <v>0</v>
      </c>
      <c r="BF656" s="204">
        <f>IF(N656="snížená",J656,0)</f>
        <v>0</v>
      </c>
      <c r="BG656" s="204">
        <f>IF(N656="zákl. přenesená",J656,0)</f>
        <v>0</v>
      </c>
      <c r="BH656" s="204">
        <f>IF(N656="sníž. přenesená",J656,0)</f>
        <v>0</v>
      </c>
      <c r="BI656" s="204">
        <f>IF(N656="nulová",J656,0)</f>
        <v>0</v>
      </c>
      <c r="BJ656" s="106" t="s">
        <v>82</v>
      </c>
      <c r="BK656" s="204">
        <f>ROUND(I656*H656,1)</f>
        <v>0</v>
      </c>
      <c r="BL656" s="106" t="s">
        <v>165</v>
      </c>
      <c r="BM656" s="203" t="s">
        <v>829</v>
      </c>
    </row>
    <row r="657" spans="1:47" s="118" customFormat="1" ht="19.5">
      <c r="A657" s="115"/>
      <c r="B657" s="116"/>
      <c r="C657" s="115"/>
      <c r="D657" s="205" t="s">
        <v>167</v>
      </c>
      <c r="E657" s="115"/>
      <c r="F657" s="206" t="s">
        <v>830</v>
      </c>
      <c r="G657" s="115"/>
      <c r="H657" s="115"/>
      <c r="I657" s="7"/>
      <c r="J657" s="115"/>
      <c r="K657" s="115"/>
      <c r="L657" s="116"/>
      <c r="M657" s="207"/>
      <c r="N657" s="208"/>
      <c r="O657" s="200"/>
      <c r="P657" s="200"/>
      <c r="Q657" s="200"/>
      <c r="R657" s="200"/>
      <c r="S657" s="200"/>
      <c r="T657" s="209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T657" s="106" t="s">
        <v>167</v>
      </c>
      <c r="AU657" s="106" t="s">
        <v>84</v>
      </c>
    </row>
    <row r="658" spans="2:51" s="313" customFormat="1" ht="12">
      <c r="B658" s="314"/>
      <c r="D658" s="205" t="s">
        <v>171</v>
      </c>
      <c r="E658" s="315" t="s">
        <v>3</v>
      </c>
      <c r="F658" s="316" t="s">
        <v>815</v>
      </c>
      <c r="H658" s="317">
        <v>4.65</v>
      </c>
      <c r="I658" s="8"/>
      <c r="L658" s="314"/>
      <c r="M658" s="318"/>
      <c r="N658" s="319"/>
      <c r="O658" s="319"/>
      <c r="P658" s="319"/>
      <c r="Q658" s="319"/>
      <c r="R658" s="319"/>
      <c r="S658" s="319"/>
      <c r="T658" s="320"/>
      <c r="AT658" s="315" t="s">
        <v>171</v>
      </c>
      <c r="AU658" s="315" t="s">
        <v>84</v>
      </c>
      <c r="AV658" s="313" t="s">
        <v>84</v>
      </c>
      <c r="AW658" s="313" t="s">
        <v>36</v>
      </c>
      <c r="AX658" s="313" t="s">
        <v>74</v>
      </c>
      <c r="AY658" s="315" t="s">
        <v>158</v>
      </c>
    </row>
    <row r="659" spans="2:51" s="313" customFormat="1" ht="12">
      <c r="B659" s="314"/>
      <c r="D659" s="205" t="s">
        <v>171</v>
      </c>
      <c r="E659" s="315" t="s">
        <v>3</v>
      </c>
      <c r="F659" s="316" t="s">
        <v>816</v>
      </c>
      <c r="H659" s="317">
        <v>52.059</v>
      </c>
      <c r="I659" s="8"/>
      <c r="L659" s="314"/>
      <c r="M659" s="318"/>
      <c r="N659" s="319"/>
      <c r="O659" s="319"/>
      <c r="P659" s="319"/>
      <c r="Q659" s="319"/>
      <c r="R659" s="319"/>
      <c r="S659" s="319"/>
      <c r="T659" s="320"/>
      <c r="AT659" s="315" t="s">
        <v>171</v>
      </c>
      <c r="AU659" s="315" t="s">
        <v>84</v>
      </c>
      <c r="AV659" s="313" t="s">
        <v>84</v>
      </c>
      <c r="AW659" s="313" t="s">
        <v>36</v>
      </c>
      <c r="AX659" s="313" t="s">
        <v>74</v>
      </c>
      <c r="AY659" s="315" t="s">
        <v>158</v>
      </c>
    </row>
    <row r="660" spans="2:51" s="313" customFormat="1" ht="22.5">
      <c r="B660" s="314"/>
      <c r="D660" s="205" t="s">
        <v>171</v>
      </c>
      <c r="E660" s="315" t="s">
        <v>3</v>
      </c>
      <c r="F660" s="316" t="s">
        <v>817</v>
      </c>
      <c r="H660" s="317">
        <v>12.254</v>
      </c>
      <c r="I660" s="8"/>
      <c r="L660" s="314"/>
      <c r="M660" s="318"/>
      <c r="N660" s="319"/>
      <c r="O660" s="319"/>
      <c r="P660" s="319"/>
      <c r="Q660" s="319"/>
      <c r="R660" s="319"/>
      <c r="S660" s="319"/>
      <c r="T660" s="320"/>
      <c r="AT660" s="315" t="s">
        <v>171</v>
      </c>
      <c r="AU660" s="315" t="s">
        <v>84</v>
      </c>
      <c r="AV660" s="313" t="s">
        <v>84</v>
      </c>
      <c r="AW660" s="313" t="s">
        <v>36</v>
      </c>
      <c r="AX660" s="313" t="s">
        <v>74</v>
      </c>
      <c r="AY660" s="315" t="s">
        <v>158</v>
      </c>
    </row>
    <row r="661" spans="2:51" s="313" customFormat="1" ht="12">
      <c r="B661" s="314"/>
      <c r="D661" s="205" t="s">
        <v>171</v>
      </c>
      <c r="E661" s="315" t="s">
        <v>3</v>
      </c>
      <c r="F661" s="316" t="s">
        <v>818</v>
      </c>
      <c r="H661" s="317">
        <v>49.913</v>
      </c>
      <c r="I661" s="8"/>
      <c r="L661" s="314"/>
      <c r="M661" s="318"/>
      <c r="N661" s="319"/>
      <c r="O661" s="319"/>
      <c r="P661" s="319"/>
      <c r="Q661" s="319"/>
      <c r="R661" s="319"/>
      <c r="S661" s="319"/>
      <c r="T661" s="320"/>
      <c r="AT661" s="315" t="s">
        <v>171</v>
      </c>
      <c r="AU661" s="315" t="s">
        <v>84</v>
      </c>
      <c r="AV661" s="313" t="s">
        <v>84</v>
      </c>
      <c r="AW661" s="313" t="s">
        <v>36</v>
      </c>
      <c r="AX661" s="313" t="s">
        <v>74</v>
      </c>
      <c r="AY661" s="315" t="s">
        <v>158</v>
      </c>
    </row>
    <row r="662" spans="2:51" s="313" customFormat="1" ht="22.5">
      <c r="B662" s="314"/>
      <c r="D662" s="205" t="s">
        <v>171</v>
      </c>
      <c r="E662" s="315" t="s">
        <v>3</v>
      </c>
      <c r="F662" s="316" t="s">
        <v>819</v>
      </c>
      <c r="H662" s="317">
        <v>70.64</v>
      </c>
      <c r="I662" s="8"/>
      <c r="L662" s="314"/>
      <c r="M662" s="318"/>
      <c r="N662" s="319"/>
      <c r="O662" s="319"/>
      <c r="P662" s="319"/>
      <c r="Q662" s="319"/>
      <c r="R662" s="319"/>
      <c r="S662" s="319"/>
      <c r="T662" s="320"/>
      <c r="AT662" s="315" t="s">
        <v>171</v>
      </c>
      <c r="AU662" s="315" t="s">
        <v>84</v>
      </c>
      <c r="AV662" s="313" t="s">
        <v>84</v>
      </c>
      <c r="AW662" s="313" t="s">
        <v>36</v>
      </c>
      <c r="AX662" s="313" t="s">
        <v>74</v>
      </c>
      <c r="AY662" s="315" t="s">
        <v>158</v>
      </c>
    </row>
    <row r="663" spans="2:51" s="330" customFormat="1" ht="12">
      <c r="B663" s="331"/>
      <c r="D663" s="205" t="s">
        <v>171</v>
      </c>
      <c r="E663" s="332" t="s">
        <v>3</v>
      </c>
      <c r="F663" s="333" t="s">
        <v>820</v>
      </c>
      <c r="H663" s="334">
        <v>189.516</v>
      </c>
      <c r="I663" s="10"/>
      <c r="L663" s="331"/>
      <c r="M663" s="335"/>
      <c r="N663" s="336"/>
      <c r="O663" s="336"/>
      <c r="P663" s="336"/>
      <c r="Q663" s="336"/>
      <c r="R663" s="336"/>
      <c r="S663" s="336"/>
      <c r="T663" s="337"/>
      <c r="AT663" s="332" t="s">
        <v>171</v>
      </c>
      <c r="AU663" s="332" t="s">
        <v>84</v>
      </c>
      <c r="AV663" s="330" t="s">
        <v>104</v>
      </c>
      <c r="AW663" s="330" t="s">
        <v>36</v>
      </c>
      <c r="AX663" s="330" t="s">
        <v>74</v>
      </c>
      <c r="AY663" s="332" t="s">
        <v>158</v>
      </c>
    </row>
    <row r="664" spans="2:51" s="313" customFormat="1" ht="12">
      <c r="B664" s="314"/>
      <c r="D664" s="205" t="s">
        <v>171</v>
      </c>
      <c r="E664" s="315" t="s">
        <v>3</v>
      </c>
      <c r="F664" s="316" t="s">
        <v>821</v>
      </c>
      <c r="H664" s="317">
        <v>65.448</v>
      </c>
      <c r="I664" s="8"/>
      <c r="L664" s="314"/>
      <c r="M664" s="318"/>
      <c r="N664" s="319"/>
      <c r="O664" s="319"/>
      <c r="P664" s="319"/>
      <c r="Q664" s="319"/>
      <c r="R664" s="319"/>
      <c r="S664" s="319"/>
      <c r="T664" s="320"/>
      <c r="AT664" s="315" t="s">
        <v>171</v>
      </c>
      <c r="AU664" s="315" t="s">
        <v>84</v>
      </c>
      <c r="AV664" s="313" t="s">
        <v>84</v>
      </c>
      <c r="AW664" s="313" t="s">
        <v>36</v>
      </c>
      <c r="AX664" s="313" t="s">
        <v>74</v>
      </c>
      <c r="AY664" s="315" t="s">
        <v>158</v>
      </c>
    </row>
    <row r="665" spans="2:51" s="313" customFormat="1" ht="22.5">
      <c r="B665" s="314"/>
      <c r="D665" s="205" t="s">
        <v>171</v>
      </c>
      <c r="E665" s="315" t="s">
        <v>3</v>
      </c>
      <c r="F665" s="316" t="s">
        <v>822</v>
      </c>
      <c r="H665" s="317">
        <v>4.535</v>
      </c>
      <c r="I665" s="8"/>
      <c r="L665" s="314"/>
      <c r="M665" s="318"/>
      <c r="N665" s="319"/>
      <c r="O665" s="319"/>
      <c r="P665" s="319"/>
      <c r="Q665" s="319"/>
      <c r="R665" s="319"/>
      <c r="S665" s="319"/>
      <c r="T665" s="320"/>
      <c r="AT665" s="315" t="s">
        <v>171</v>
      </c>
      <c r="AU665" s="315" t="s">
        <v>84</v>
      </c>
      <c r="AV665" s="313" t="s">
        <v>84</v>
      </c>
      <c r="AW665" s="313" t="s">
        <v>36</v>
      </c>
      <c r="AX665" s="313" t="s">
        <v>74</v>
      </c>
      <c r="AY665" s="315" t="s">
        <v>158</v>
      </c>
    </row>
    <row r="666" spans="2:51" s="313" customFormat="1" ht="12">
      <c r="B666" s="314"/>
      <c r="D666" s="205" t="s">
        <v>171</v>
      </c>
      <c r="E666" s="315" t="s">
        <v>3</v>
      </c>
      <c r="F666" s="316" t="s">
        <v>823</v>
      </c>
      <c r="H666" s="317">
        <v>30.772</v>
      </c>
      <c r="I666" s="8"/>
      <c r="L666" s="314"/>
      <c r="M666" s="318"/>
      <c r="N666" s="319"/>
      <c r="O666" s="319"/>
      <c r="P666" s="319"/>
      <c r="Q666" s="319"/>
      <c r="R666" s="319"/>
      <c r="S666" s="319"/>
      <c r="T666" s="320"/>
      <c r="AT666" s="315" t="s">
        <v>171</v>
      </c>
      <c r="AU666" s="315" t="s">
        <v>84</v>
      </c>
      <c r="AV666" s="313" t="s">
        <v>84</v>
      </c>
      <c r="AW666" s="313" t="s">
        <v>36</v>
      </c>
      <c r="AX666" s="313" t="s">
        <v>74</v>
      </c>
      <c r="AY666" s="315" t="s">
        <v>158</v>
      </c>
    </row>
    <row r="667" spans="2:51" s="313" customFormat="1" ht="12">
      <c r="B667" s="314"/>
      <c r="D667" s="205" t="s">
        <v>171</v>
      </c>
      <c r="E667" s="315" t="s">
        <v>3</v>
      </c>
      <c r="F667" s="316" t="s">
        <v>824</v>
      </c>
      <c r="H667" s="317">
        <v>72.84</v>
      </c>
      <c r="I667" s="8"/>
      <c r="L667" s="314"/>
      <c r="M667" s="318"/>
      <c r="N667" s="319"/>
      <c r="O667" s="319"/>
      <c r="P667" s="319"/>
      <c r="Q667" s="319"/>
      <c r="R667" s="319"/>
      <c r="S667" s="319"/>
      <c r="T667" s="320"/>
      <c r="AT667" s="315" t="s">
        <v>171</v>
      </c>
      <c r="AU667" s="315" t="s">
        <v>84</v>
      </c>
      <c r="AV667" s="313" t="s">
        <v>84</v>
      </c>
      <c r="AW667" s="313" t="s">
        <v>36</v>
      </c>
      <c r="AX667" s="313" t="s">
        <v>74</v>
      </c>
      <c r="AY667" s="315" t="s">
        <v>158</v>
      </c>
    </row>
    <row r="668" spans="2:51" s="330" customFormat="1" ht="12">
      <c r="B668" s="331"/>
      <c r="D668" s="205" t="s">
        <v>171</v>
      </c>
      <c r="E668" s="332" t="s">
        <v>3</v>
      </c>
      <c r="F668" s="333" t="s">
        <v>825</v>
      </c>
      <c r="H668" s="334">
        <v>173.595</v>
      </c>
      <c r="I668" s="10"/>
      <c r="L668" s="331"/>
      <c r="M668" s="335"/>
      <c r="N668" s="336"/>
      <c r="O668" s="336"/>
      <c r="P668" s="336"/>
      <c r="Q668" s="336"/>
      <c r="R668" s="336"/>
      <c r="S668" s="336"/>
      <c r="T668" s="337"/>
      <c r="AT668" s="332" t="s">
        <v>171</v>
      </c>
      <c r="AU668" s="332" t="s">
        <v>84</v>
      </c>
      <c r="AV668" s="330" t="s">
        <v>104</v>
      </c>
      <c r="AW668" s="330" t="s">
        <v>36</v>
      </c>
      <c r="AX668" s="330" t="s">
        <v>74</v>
      </c>
      <c r="AY668" s="332" t="s">
        <v>158</v>
      </c>
    </row>
    <row r="669" spans="2:51" s="321" customFormat="1" ht="12">
      <c r="B669" s="322"/>
      <c r="D669" s="205" t="s">
        <v>171</v>
      </c>
      <c r="E669" s="323" t="s">
        <v>3</v>
      </c>
      <c r="F669" s="324" t="s">
        <v>174</v>
      </c>
      <c r="H669" s="325">
        <v>363.111</v>
      </c>
      <c r="I669" s="9"/>
      <c r="L669" s="322"/>
      <c r="M669" s="326"/>
      <c r="N669" s="327"/>
      <c r="O669" s="327"/>
      <c r="P669" s="327"/>
      <c r="Q669" s="327"/>
      <c r="R669" s="327"/>
      <c r="S669" s="327"/>
      <c r="T669" s="328"/>
      <c r="AT669" s="323" t="s">
        <v>171</v>
      </c>
      <c r="AU669" s="323" t="s">
        <v>84</v>
      </c>
      <c r="AV669" s="321" t="s">
        <v>165</v>
      </c>
      <c r="AW669" s="321" t="s">
        <v>36</v>
      </c>
      <c r="AX669" s="321" t="s">
        <v>82</v>
      </c>
      <c r="AY669" s="323" t="s">
        <v>158</v>
      </c>
    </row>
    <row r="670" spans="1:65" s="118" customFormat="1" ht="49.15" customHeight="1">
      <c r="A670" s="115"/>
      <c r="B670" s="116"/>
      <c r="C670" s="214" t="s">
        <v>831</v>
      </c>
      <c r="D670" s="214" t="s">
        <v>160</v>
      </c>
      <c r="E670" s="215" t="s">
        <v>832</v>
      </c>
      <c r="F670" s="216" t="s">
        <v>833</v>
      </c>
      <c r="G670" s="217" t="s">
        <v>102</v>
      </c>
      <c r="H670" s="218">
        <v>417.91</v>
      </c>
      <c r="I670" s="6"/>
      <c r="J670" s="219">
        <f>ROUND(I670*H670,1)</f>
        <v>0</v>
      </c>
      <c r="K670" s="216" t="s">
        <v>3</v>
      </c>
      <c r="L670" s="116"/>
      <c r="M670" s="220" t="s">
        <v>3</v>
      </c>
      <c r="N670" s="221" t="s">
        <v>45</v>
      </c>
      <c r="O670" s="200"/>
      <c r="P670" s="201">
        <f>O670*H670</f>
        <v>0</v>
      </c>
      <c r="Q670" s="201">
        <v>0.02216</v>
      </c>
      <c r="R670" s="201">
        <f>Q670*H670</f>
        <v>9.2608856</v>
      </c>
      <c r="S670" s="201">
        <v>0</v>
      </c>
      <c r="T670" s="202">
        <f>S670*H670</f>
        <v>0</v>
      </c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R670" s="203" t="s">
        <v>165</v>
      </c>
      <c r="AT670" s="203" t="s">
        <v>160</v>
      </c>
      <c r="AU670" s="203" t="s">
        <v>84</v>
      </c>
      <c r="AY670" s="106" t="s">
        <v>158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106" t="s">
        <v>82</v>
      </c>
      <c r="BK670" s="204">
        <f>ROUND(I670*H670,1)</f>
        <v>0</v>
      </c>
      <c r="BL670" s="106" t="s">
        <v>165</v>
      </c>
      <c r="BM670" s="203" t="s">
        <v>834</v>
      </c>
    </row>
    <row r="671" spans="1:47" s="118" customFormat="1" ht="29.25">
      <c r="A671" s="115"/>
      <c r="B671" s="116"/>
      <c r="C671" s="115"/>
      <c r="D671" s="205" t="s">
        <v>167</v>
      </c>
      <c r="E671" s="115"/>
      <c r="F671" s="206" t="s">
        <v>835</v>
      </c>
      <c r="G671" s="115"/>
      <c r="H671" s="115"/>
      <c r="I671" s="7"/>
      <c r="J671" s="115"/>
      <c r="K671" s="115"/>
      <c r="L671" s="116"/>
      <c r="M671" s="207"/>
      <c r="N671" s="208"/>
      <c r="O671" s="200"/>
      <c r="P671" s="200"/>
      <c r="Q671" s="200"/>
      <c r="R671" s="200"/>
      <c r="S671" s="200"/>
      <c r="T671" s="209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T671" s="106" t="s">
        <v>167</v>
      </c>
      <c r="AU671" s="106" t="s">
        <v>84</v>
      </c>
    </row>
    <row r="672" spans="2:51" s="313" customFormat="1" ht="22.5">
      <c r="B672" s="314"/>
      <c r="D672" s="205" t="s">
        <v>171</v>
      </c>
      <c r="E672" s="315" t="s">
        <v>3</v>
      </c>
      <c r="F672" s="316" t="s">
        <v>836</v>
      </c>
      <c r="H672" s="317">
        <v>9.165</v>
      </c>
      <c r="I672" s="8"/>
      <c r="L672" s="314"/>
      <c r="M672" s="318"/>
      <c r="N672" s="319"/>
      <c r="O672" s="319"/>
      <c r="P672" s="319"/>
      <c r="Q672" s="319"/>
      <c r="R672" s="319"/>
      <c r="S672" s="319"/>
      <c r="T672" s="320"/>
      <c r="AT672" s="315" t="s">
        <v>171</v>
      </c>
      <c r="AU672" s="315" t="s">
        <v>84</v>
      </c>
      <c r="AV672" s="313" t="s">
        <v>84</v>
      </c>
      <c r="AW672" s="313" t="s">
        <v>36</v>
      </c>
      <c r="AX672" s="313" t="s">
        <v>74</v>
      </c>
      <c r="AY672" s="315" t="s">
        <v>158</v>
      </c>
    </row>
    <row r="673" spans="2:51" s="313" customFormat="1" ht="12">
      <c r="B673" s="314"/>
      <c r="D673" s="205" t="s">
        <v>171</v>
      </c>
      <c r="E673" s="315" t="s">
        <v>3</v>
      </c>
      <c r="F673" s="316" t="s">
        <v>837</v>
      </c>
      <c r="H673" s="317">
        <v>12.935</v>
      </c>
      <c r="I673" s="8"/>
      <c r="L673" s="314"/>
      <c r="M673" s="318"/>
      <c r="N673" s="319"/>
      <c r="O673" s="319"/>
      <c r="P673" s="319"/>
      <c r="Q673" s="319"/>
      <c r="R673" s="319"/>
      <c r="S673" s="319"/>
      <c r="T673" s="320"/>
      <c r="AT673" s="315" t="s">
        <v>171</v>
      </c>
      <c r="AU673" s="315" t="s">
        <v>84</v>
      </c>
      <c r="AV673" s="313" t="s">
        <v>84</v>
      </c>
      <c r="AW673" s="313" t="s">
        <v>36</v>
      </c>
      <c r="AX673" s="313" t="s">
        <v>74</v>
      </c>
      <c r="AY673" s="315" t="s">
        <v>158</v>
      </c>
    </row>
    <row r="674" spans="2:51" s="313" customFormat="1" ht="22.5">
      <c r="B674" s="314"/>
      <c r="D674" s="205" t="s">
        <v>171</v>
      </c>
      <c r="E674" s="315" t="s">
        <v>3</v>
      </c>
      <c r="F674" s="316" t="s">
        <v>838</v>
      </c>
      <c r="H674" s="317">
        <v>1.3</v>
      </c>
      <c r="I674" s="8"/>
      <c r="L674" s="314"/>
      <c r="M674" s="318"/>
      <c r="N674" s="319"/>
      <c r="O674" s="319"/>
      <c r="P674" s="319"/>
      <c r="Q674" s="319"/>
      <c r="R674" s="319"/>
      <c r="S674" s="319"/>
      <c r="T674" s="320"/>
      <c r="AT674" s="315" t="s">
        <v>171</v>
      </c>
      <c r="AU674" s="315" t="s">
        <v>84</v>
      </c>
      <c r="AV674" s="313" t="s">
        <v>84</v>
      </c>
      <c r="AW674" s="313" t="s">
        <v>36</v>
      </c>
      <c r="AX674" s="313" t="s">
        <v>74</v>
      </c>
      <c r="AY674" s="315" t="s">
        <v>158</v>
      </c>
    </row>
    <row r="675" spans="2:51" s="313" customFormat="1" ht="12">
      <c r="B675" s="314"/>
      <c r="D675" s="205" t="s">
        <v>171</v>
      </c>
      <c r="E675" s="315" t="s">
        <v>3</v>
      </c>
      <c r="F675" s="316" t="s">
        <v>839</v>
      </c>
      <c r="H675" s="317">
        <v>59.7</v>
      </c>
      <c r="I675" s="8"/>
      <c r="L675" s="314"/>
      <c r="M675" s="318"/>
      <c r="N675" s="319"/>
      <c r="O675" s="319"/>
      <c r="P675" s="319"/>
      <c r="Q675" s="319"/>
      <c r="R675" s="319"/>
      <c r="S675" s="319"/>
      <c r="T675" s="320"/>
      <c r="AT675" s="315" t="s">
        <v>171</v>
      </c>
      <c r="AU675" s="315" t="s">
        <v>84</v>
      </c>
      <c r="AV675" s="313" t="s">
        <v>84</v>
      </c>
      <c r="AW675" s="313" t="s">
        <v>36</v>
      </c>
      <c r="AX675" s="313" t="s">
        <v>74</v>
      </c>
      <c r="AY675" s="315" t="s">
        <v>158</v>
      </c>
    </row>
    <row r="676" spans="2:51" s="330" customFormat="1" ht="12">
      <c r="B676" s="331"/>
      <c r="D676" s="205" t="s">
        <v>171</v>
      </c>
      <c r="E676" s="332" t="s">
        <v>3</v>
      </c>
      <c r="F676" s="333" t="s">
        <v>820</v>
      </c>
      <c r="H676" s="334">
        <v>83.10000000000001</v>
      </c>
      <c r="I676" s="10"/>
      <c r="L676" s="331"/>
      <c r="M676" s="335"/>
      <c r="N676" s="336"/>
      <c r="O676" s="336"/>
      <c r="P676" s="336"/>
      <c r="Q676" s="336"/>
      <c r="R676" s="336"/>
      <c r="S676" s="336"/>
      <c r="T676" s="337"/>
      <c r="AT676" s="332" t="s">
        <v>171</v>
      </c>
      <c r="AU676" s="332" t="s">
        <v>84</v>
      </c>
      <c r="AV676" s="330" t="s">
        <v>104</v>
      </c>
      <c r="AW676" s="330" t="s">
        <v>36</v>
      </c>
      <c r="AX676" s="330" t="s">
        <v>74</v>
      </c>
      <c r="AY676" s="332" t="s">
        <v>158</v>
      </c>
    </row>
    <row r="677" spans="2:51" s="313" customFormat="1" ht="22.5">
      <c r="B677" s="314"/>
      <c r="D677" s="205" t="s">
        <v>171</v>
      </c>
      <c r="E677" s="315" t="s">
        <v>3</v>
      </c>
      <c r="F677" s="316" t="s">
        <v>840</v>
      </c>
      <c r="H677" s="317">
        <v>53.03</v>
      </c>
      <c r="I677" s="8"/>
      <c r="L677" s="314"/>
      <c r="M677" s="318"/>
      <c r="N677" s="319"/>
      <c r="O677" s="319"/>
      <c r="P677" s="319"/>
      <c r="Q677" s="319"/>
      <c r="R677" s="319"/>
      <c r="S677" s="319"/>
      <c r="T677" s="320"/>
      <c r="AT677" s="315" t="s">
        <v>171</v>
      </c>
      <c r="AU677" s="315" t="s">
        <v>84</v>
      </c>
      <c r="AV677" s="313" t="s">
        <v>84</v>
      </c>
      <c r="AW677" s="313" t="s">
        <v>36</v>
      </c>
      <c r="AX677" s="313" t="s">
        <v>74</v>
      </c>
      <c r="AY677" s="315" t="s">
        <v>158</v>
      </c>
    </row>
    <row r="678" spans="2:51" s="313" customFormat="1" ht="22.5">
      <c r="B678" s="314"/>
      <c r="D678" s="205" t="s">
        <v>171</v>
      </c>
      <c r="E678" s="315" t="s">
        <v>3</v>
      </c>
      <c r="F678" s="316" t="s">
        <v>841</v>
      </c>
      <c r="H678" s="317">
        <v>14.94</v>
      </c>
      <c r="I678" s="8"/>
      <c r="L678" s="314"/>
      <c r="M678" s="318"/>
      <c r="N678" s="319"/>
      <c r="O678" s="319"/>
      <c r="P678" s="319"/>
      <c r="Q678" s="319"/>
      <c r="R678" s="319"/>
      <c r="S678" s="319"/>
      <c r="T678" s="320"/>
      <c r="AT678" s="315" t="s">
        <v>171</v>
      </c>
      <c r="AU678" s="315" t="s">
        <v>84</v>
      </c>
      <c r="AV678" s="313" t="s">
        <v>84</v>
      </c>
      <c r="AW678" s="313" t="s">
        <v>36</v>
      </c>
      <c r="AX678" s="313" t="s">
        <v>74</v>
      </c>
      <c r="AY678" s="315" t="s">
        <v>158</v>
      </c>
    </row>
    <row r="679" spans="2:51" s="313" customFormat="1" ht="12">
      <c r="B679" s="314"/>
      <c r="D679" s="205" t="s">
        <v>171</v>
      </c>
      <c r="E679" s="315" t="s">
        <v>3</v>
      </c>
      <c r="F679" s="316" t="s">
        <v>842</v>
      </c>
      <c r="H679" s="317">
        <v>54</v>
      </c>
      <c r="I679" s="8"/>
      <c r="L679" s="314"/>
      <c r="M679" s="318"/>
      <c r="N679" s="319"/>
      <c r="O679" s="319"/>
      <c r="P679" s="319"/>
      <c r="Q679" s="319"/>
      <c r="R679" s="319"/>
      <c r="S679" s="319"/>
      <c r="T679" s="320"/>
      <c r="AT679" s="315" t="s">
        <v>171</v>
      </c>
      <c r="AU679" s="315" t="s">
        <v>84</v>
      </c>
      <c r="AV679" s="313" t="s">
        <v>84</v>
      </c>
      <c r="AW679" s="313" t="s">
        <v>36</v>
      </c>
      <c r="AX679" s="313" t="s">
        <v>74</v>
      </c>
      <c r="AY679" s="315" t="s">
        <v>158</v>
      </c>
    </row>
    <row r="680" spans="2:51" s="330" customFormat="1" ht="12">
      <c r="B680" s="331"/>
      <c r="D680" s="205" t="s">
        <v>171</v>
      </c>
      <c r="E680" s="332" t="s">
        <v>3</v>
      </c>
      <c r="F680" s="333" t="s">
        <v>825</v>
      </c>
      <c r="H680" s="334">
        <v>121.97</v>
      </c>
      <c r="I680" s="10"/>
      <c r="L680" s="331"/>
      <c r="M680" s="335"/>
      <c r="N680" s="336"/>
      <c r="O680" s="336"/>
      <c r="P680" s="336"/>
      <c r="Q680" s="336"/>
      <c r="R680" s="336"/>
      <c r="S680" s="336"/>
      <c r="T680" s="337"/>
      <c r="AT680" s="332" t="s">
        <v>171</v>
      </c>
      <c r="AU680" s="332" t="s">
        <v>84</v>
      </c>
      <c r="AV680" s="330" t="s">
        <v>104</v>
      </c>
      <c r="AW680" s="330" t="s">
        <v>36</v>
      </c>
      <c r="AX680" s="330" t="s">
        <v>74</v>
      </c>
      <c r="AY680" s="332" t="s">
        <v>158</v>
      </c>
    </row>
    <row r="681" spans="2:51" s="313" customFormat="1" ht="12">
      <c r="B681" s="314"/>
      <c r="D681" s="205" t="s">
        <v>171</v>
      </c>
      <c r="E681" s="315" t="s">
        <v>3</v>
      </c>
      <c r="F681" s="316" t="s">
        <v>843</v>
      </c>
      <c r="H681" s="317">
        <v>13.2</v>
      </c>
      <c r="I681" s="8"/>
      <c r="L681" s="314"/>
      <c r="M681" s="318"/>
      <c r="N681" s="319"/>
      <c r="O681" s="319"/>
      <c r="P681" s="319"/>
      <c r="Q681" s="319"/>
      <c r="R681" s="319"/>
      <c r="S681" s="319"/>
      <c r="T681" s="320"/>
      <c r="AT681" s="315" t="s">
        <v>171</v>
      </c>
      <c r="AU681" s="315" t="s">
        <v>84</v>
      </c>
      <c r="AV681" s="313" t="s">
        <v>84</v>
      </c>
      <c r="AW681" s="313" t="s">
        <v>36</v>
      </c>
      <c r="AX681" s="313" t="s">
        <v>74</v>
      </c>
      <c r="AY681" s="315" t="s">
        <v>158</v>
      </c>
    </row>
    <row r="682" spans="2:51" s="313" customFormat="1" ht="22.5">
      <c r="B682" s="314"/>
      <c r="D682" s="205" t="s">
        <v>171</v>
      </c>
      <c r="E682" s="315" t="s">
        <v>3</v>
      </c>
      <c r="F682" s="316" t="s">
        <v>844</v>
      </c>
      <c r="H682" s="317">
        <v>97.12</v>
      </c>
      <c r="I682" s="8"/>
      <c r="L682" s="314"/>
      <c r="M682" s="318"/>
      <c r="N682" s="319"/>
      <c r="O682" s="319"/>
      <c r="P682" s="319"/>
      <c r="Q682" s="319"/>
      <c r="R682" s="319"/>
      <c r="S682" s="319"/>
      <c r="T682" s="320"/>
      <c r="AT682" s="315" t="s">
        <v>171</v>
      </c>
      <c r="AU682" s="315" t="s">
        <v>84</v>
      </c>
      <c r="AV682" s="313" t="s">
        <v>84</v>
      </c>
      <c r="AW682" s="313" t="s">
        <v>36</v>
      </c>
      <c r="AX682" s="313" t="s">
        <v>74</v>
      </c>
      <c r="AY682" s="315" t="s">
        <v>158</v>
      </c>
    </row>
    <row r="683" spans="2:51" s="313" customFormat="1" ht="22.5">
      <c r="B683" s="314"/>
      <c r="D683" s="205" t="s">
        <v>171</v>
      </c>
      <c r="E683" s="315" t="s">
        <v>3</v>
      </c>
      <c r="F683" s="316" t="s">
        <v>845</v>
      </c>
      <c r="H683" s="317">
        <v>12.56</v>
      </c>
      <c r="I683" s="8"/>
      <c r="L683" s="314"/>
      <c r="M683" s="318"/>
      <c r="N683" s="319"/>
      <c r="O683" s="319"/>
      <c r="P683" s="319"/>
      <c r="Q683" s="319"/>
      <c r="R683" s="319"/>
      <c r="S683" s="319"/>
      <c r="T683" s="320"/>
      <c r="AT683" s="315" t="s">
        <v>171</v>
      </c>
      <c r="AU683" s="315" t="s">
        <v>84</v>
      </c>
      <c r="AV683" s="313" t="s">
        <v>84</v>
      </c>
      <c r="AW683" s="313" t="s">
        <v>36</v>
      </c>
      <c r="AX683" s="313" t="s">
        <v>74</v>
      </c>
      <c r="AY683" s="315" t="s">
        <v>158</v>
      </c>
    </row>
    <row r="684" spans="2:51" s="313" customFormat="1" ht="12">
      <c r="B684" s="314"/>
      <c r="D684" s="205" t="s">
        <v>171</v>
      </c>
      <c r="E684" s="315" t="s">
        <v>3</v>
      </c>
      <c r="F684" s="316" t="s">
        <v>846</v>
      </c>
      <c r="H684" s="317">
        <v>1.69</v>
      </c>
      <c r="I684" s="8"/>
      <c r="L684" s="314"/>
      <c r="M684" s="318"/>
      <c r="N684" s="319"/>
      <c r="O684" s="319"/>
      <c r="P684" s="319"/>
      <c r="Q684" s="319"/>
      <c r="R684" s="319"/>
      <c r="S684" s="319"/>
      <c r="T684" s="320"/>
      <c r="AT684" s="315" t="s">
        <v>171</v>
      </c>
      <c r="AU684" s="315" t="s">
        <v>84</v>
      </c>
      <c r="AV684" s="313" t="s">
        <v>84</v>
      </c>
      <c r="AW684" s="313" t="s">
        <v>36</v>
      </c>
      <c r="AX684" s="313" t="s">
        <v>74</v>
      </c>
      <c r="AY684" s="315" t="s">
        <v>158</v>
      </c>
    </row>
    <row r="685" spans="2:51" s="313" customFormat="1" ht="12">
      <c r="B685" s="314"/>
      <c r="D685" s="205" t="s">
        <v>171</v>
      </c>
      <c r="E685" s="315" t="s">
        <v>3</v>
      </c>
      <c r="F685" s="316" t="s">
        <v>847</v>
      </c>
      <c r="H685" s="317">
        <v>31.04</v>
      </c>
      <c r="I685" s="8"/>
      <c r="L685" s="314"/>
      <c r="M685" s="318"/>
      <c r="N685" s="319"/>
      <c r="O685" s="319"/>
      <c r="P685" s="319"/>
      <c r="Q685" s="319"/>
      <c r="R685" s="319"/>
      <c r="S685" s="319"/>
      <c r="T685" s="320"/>
      <c r="AT685" s="315" t="s">
        <v>171</v>
      </c>
      <c r="AU685" s="315" t="s">
        <v>84</v>
      </c>
      <c r="AV685" s="313" t="s">
        <v>84</v>
      </c>
      <c r="AW685" s="313" t="s">
        <v>36</v>
      </c>
      <c r="AX685" s="313" t="s">
        <v>74</v>
      </c>
      <c r="AY685" s="315" t="s">
        <v>158</v>
      </c>
    </row>
    <row r="686" spans="2:51" s="313" customFormat="1" ht="12">
      <c r="B686" s="314"/>
      <c r="D686" s="205" t="s">
        <v>171</v>
      </c>
      <c r="E686" s="315" t="s">
        <v>3</v>
      </c>
      <c r="F686" s="316" t="s">
        <v>848</v>
      </c>
      <c r="H686" s="317">
        <v>6.4</v>
      </c>
      <c r="I686" s="8"/>
      <c r="L686" s="314"/>
      <c r="M686" s="318"/>
      <c r="N686" s="319"/>
      <c r="O686" s="319"/>
      <c r="P686" s="319"/>
      <c r="Q686" s="319"/>
      <c r="R686" s="319"/>
      <c r="S686" s="319"/>
      <c r="T686" s="320"/>
      <c r="AT686" s="315" t="s">
        <v>171</v>
      </c>
      <c r="AU686" s="315" t="s">
        <v>84</v>
      </c>
      <c r="AV686" s="313" t="s">
        <v>84</v>
      </c>
      <c r="AW686" s="313" t="s">
        <v>36</v>
      </c>
      <c r="AX686" s="313" t="s">
        <v>74</v>
      </c>
      <c r="AY686" s="315" t="s">
        <v>158</v>
      </c>
    </row>
    <row r="687" spans="2:51" s="313" customFormat="1" ht="12">
      <c r="B687" s="314"/>
      <c r="D687" s="205" t="s">
        <v>171</v>
      </c>
      <c r="E687" s="315" t="s">
        <v>3</v>
      </c>
      <c r="F687" s="316" t="s">
        <v>849</v>
      </c>
      <c r="H687" s="317">
        <v>31.065</v>
      </c>
      <c r="I687" s="8"/>
      <c r="L687" s="314"/>
      <c r="M687" s="318"/>
      <c r="N687" s="319"/>
      <c r="O687" s="319"/>
      <c r="P687" s="319"/>
      <c r="Q687" s="319"/>
      <c r="R687" s="319"/>
      <c r="S687" s="319"/>
      <c r="T687" s="320"/>
      <c r="AT687" s="315" t="s">
        <v>171</v>
      </c>
      <c r="AU687" s="315" t="s">
        <v>84</v>
      </c>
      <c r="AV687" s="313" t="s">
        <v>84</v>
      </c>
      <c r="AW687" s="313" t="s">
        <v>36</v>
      </c>
      <c r="AX687" s="313" t="s">
        <v>74</v>
      </c>
      <c r="AY687" s="315" t="s">
        <v>158</v>
      </c>
    </row>
    <row r="688" spans="2:51" s="313" customFormat="1" ht="22.5">
      <c r="B688" s="314"/>
      <c r="D688" s="205" t="s">
        <v>171</v>
      </c>
      <c r="E688" s="315" t="s">
        <v>3</v>
      </c>
      <c r="F688" s="316" t="s">
        <v>850</v>
      </c>
      <c r="H688" s="317">
        <v>19.765</v>
      </c>
      <c r="I688" s="8"/>
      <c r="L688" s="314"/>
      <c r="M688" s="318"/>
      <c r="N688" s="319"/>
      <c r="O688" s="319"/>
      <c r="P688" s="319"/>
      <c r="Q688" s="319"/>
      <c r="R688" s="319"/>
      <c r="S688" s="319"/>
      <c r="T688" s="320"/>
      <c r="AT688" s="315" t="s">
        <v>171</v>
      </c>
      <c r="AU688" s="315" t="s">
        <v>84</v>
      </c>
      <c r="AV688" s="313" t="s">
        <v>84</v>
      </c>
      <c r="AW688" s="313" t="s">
        <v>36</v>
      </c>
      <c r="AX688" s="313" t="s">
        <v>74</v>
      </c>
      <c r="AY688" s="315" t="s">
        <v>158</v>
      </c>
    </row>
    <row r="689" spans="2:51" s="330" customFormat="1" ht="12">
      <c r="B689" s="331"/>
      <c r="D689" s="205" t="s">
        <v>171</v>
      </c>
      <c r="E689" s="332" t="s">
        <v>3</v>
      </c>
      <c r="F689" s="333" t="s">
        <v>851</v>
      </c>
      <c r="H689" s="334">
        <v>212.84000000000003</v>
      </c>
      <c r="I689" s="10"/>
      <c r="L689" s="331"/>
      <c r="M689" s="335"/>
      <c r="N689" s="336"/>
      <c r="O689" s="336"/>
      <c r="P689" s="336"/>
      <c r="Q689" s="336"/>
      <c r="R689" s="336"/>
      <c r="S689" s="336"/>
      <c r="T689" s="337"/>
      <c r="AT689" s="332" t="s">
        <v>171</v>
      </c>
      <c r="AU689" s="332" t="s">
        <v>84</v>
      </c>
      <c r="AV689" s="330" t="s">
        <v>104</v>
      </c>
      <c r="AW689" s="330" t="s">
        <v>36</v>
      </c>
      <c r="AX689" s="330" t="s">
        <v>74</v>
      </c>
      <c r="AY689" s="332" t="s">
        <v>158</v>
      </c>
    </row>
    <row r="690" spans="2:51" s="321" customFormat="1" ht="12">
      <c r="B690" s="322"/>
      <c r="D690" s="205" t="s">
        <v>171</v>
      </c>
      <c r="E690" s="323" t="s">
        <v>3</v>
      </c>
      <c r="F690" s="324" t="s">
        <v>174</v>
      </c>
      <c r="H690" s="325">
        <v>417.90999999999997</v>
      </c>
      <c r="I690" s="9"/>
      <c r="L690" s="322"/>
      <c r="M690" s="326"/>
      <c r="N690" s="327"/>
      <c r="O690" s="327"/>
      <c r="P690" s="327"/>
      <c r="Q690" s="327"/>
      <c r="R690" s="327"/>
      <c r="S690" s="327"/>
      <c r="T690" s="328"/>
      <c r="AT690" s="323" t="s">
        <v>171</v>
      </c>
      <c r="AU690" s="323" t="s">
        <v>84</v>
      </c>
      <c r="AV690" s="321" t="s">
        <v>165</v>
      </c>
      <c r="AW690" s="321" t="s">
        <v>36</v>
      </c>
      <c r="AX690" s="321" t="s">
        <v>82</v>
      </c>
      <c r="AY690" s="323" t="s">
        <v>158</v>
      </c>
    </row>
    <row r="691" spans="1:65" s="118" customFormat="1" ht="16.5" customHeight="1">
      <c r="A691" s="115"/>
      <c r="B691" s="116"/>
      <c r="C691" s="214" t="s">
        <v>852</v>
      </c>
      <c r="D691" s="214" t="s">
        <v>160</v>
      </c>
      <c r="E691" s="215" t="s">
        <v>853</v>
      </c>
      <c r="F691" s="216" t="s">
        <v>854</v>
      </c>
      <c r="G691" s="217" t="s">
        <v>102</v>
      </c>
      <c r="H691" s="218">
        <v>417.91</v>
      </c>
      <c r="I691" s="6"/>
      <c r="J691" s="219">
        <f>ROUND(I691*H691,1)</f>
        <v>0</v>
      </c>
      <c r="K691" s="216" t="s">
        <v>164</v>
      </c>
      <c r="L691" s="116"/>
      <c r="M691" s="220" t="s">
        <v>3</v>
      </c>
      <c r="N691" s="221" t="s">
        <v>45</v>
      </c>
      <c r="O691" s="200"/>
      <c r="P691" s="201">
        <f>O691*H691</f>
        <v>0</v>
      </c>
      <c r="Q691" s="201">
        <v>0</v>
      </c>
      <c r="R691" s="201">
        <f>Q691*H691</f>
        <v>0</v>
      </c>
      <c r="S691" s="201">
        <v>0</v>
      </c>
      <c r="T691" s="202">
        <f>S691*H691</f>
        <v>0</v>
      </c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R691" s="203" t="s">
        <v>165</v>
      </c>
      <c r="AT691" s="203" t="s">
        <v>160</v>
      </c>
      <c r="AU691" s="203" t="s">
        <v>84</v>
      </c>
      <c r="AY691" s="106" t="s">
        <v>158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106" t="s">
        <v>82</v>
      </c>
      <c r="BK691" s="204">
        <f>ROUND(I691*H691,1)</f>
        <v>0</v>
      </c>
      <c r="BL691" s="106" t="s">
        <v>165</v>
      </c>
      <c r="BM691" s="203" t="s">
        <v>855</v>
      </c>
    </row>
    <row r="692" spans="1:47" s="118" customFormat="1" ht="12">
      <c r="A692" s="115"/>
      <c r="B692" s="116"/>
      <c r="C692" s="115"/>
      <c r="D692" s="205" t="s">
        <v>167</v>
      </c>
      <c r="E692" s="115"/>
      <c r="F692" s="206" t="s">
        <v>856</v>
      </c>
      <c r="G692" s="115"/>
      <c r="H692" s="115"/>
      <c r="I692" s="7"/>
      <c r="J692" s="115"/>
      <c r="K692" s="115"/>
      <c r="L692" s="116"/>
      <c r="M692" s="207"/>
      <c r="N692" s="208"/>
      <c r="O692" s="200"/>
      <c r="P692" s="200"/>
      <c r="Q692" s="200"/>
      <c r="R692" s="200"/>
      <c r="S692" s="200"/>
      <c r="T692" s="209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T692" s="106" t="s">
        <v>167</v>
      </c>
      <c r="AU692" s="106" t="s">
        <v>84</v>
      </c>
    </row>
    <row r="693" spans="1:47" s="118" customFormat="1" ht="12">
      <c r="A693" s="115"/>
      <c r="B693" s="116"/>
      <c r="C693" s="115"/>
      <c r="D693" s="311" t="s">
        <v>169</v>
      </c>
      <c r="E693" s="115"/>
      <c r="F693" s="312" t="s">
        <v>857</v>
      </c>
      <c r="G693" s="115"/>
      <c r="H693" s="115"/>
      <c r="I693" s="7"/>
      <c r="J693" s="115"/>
      <c r="K693" s="115"/>
      <c r="L693" s="116"/>
      <c r="M693" s="207"/>
      <c r="N693" s="208"/>
      <c r="O693" s="200"/>
      <c r="P693" s="200"/>
      <c r="Q693" s="200"/>
      <c r="R693" s="200"/>
      <c r="S693" s="200"/>
      <c r="T693" s="209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T693" s="106" t="s">
        <v>169</v>
      </c>
      <c r="AU693" s="106" t="s">
        <v>84</v>
      </c>
    </row>
    <row r="694" spans="2:51" s="313" customFormat="1" ht="22.5">
      <c r="B694" s="314"/>
      <c r="D694" s="205" t="s">
        <v>171</v>
      </c>
      <c r="E694" s="315" t="s">
        <v>3</v>
      </c>
      <c r="F694" s="316" t="s">
        <v>836</v>
      </c>
      <c r="H694" s="317">
        <v>9.165</v>
      </c>
      <c r="I694" s="8"/>
      <c r="L694" s="314"/>
      <c r="M694" s="318"/>
      <c r="N694" s="319"/>
      <c r="O694" s="319"/>
      <c r="P694" s="319"/>
      <c r="Q694" s="319"/>
      <c r="R694" s="319"/>
      <c r="S694" s="319"/>
      <c r="T694" s="320"/>
      <c r="AT694" s="315" t="s">
        <v>171</v>
      </c>
      <c r="AU694" s="315" t="s">
        <v>84</v>
      </c>
      <c r="AV694" s="313" t="s">
        <v>84</v>
      </c>
      <c r="AW694" s="313" t="s">
        <v>36</v>
      </c>
      <c r="AX694" s="313" t="s">
        <v>74</v>
      </c>
      <c r="AY694" s="315" t="s">
        <v>158</v>
      </c>
    </row>
    <row r="695" spans="2:51" s="313" customFormat="1" ht="12">
      <c r="B695" s="314"/>
      <c r="D695" s="205" t="s">
        <v>171</v>
      </c>
      <c r="E695" s="315" t="s">
        <v>3</v>
      </c>
      <c r="F695" s="316" t="s">
        <v>837</v>
      </c>
      <c r="H695" s="317">
        <v>12.935</v>
      </c>
      <c r="I695" s="8"/>
      <c r="L695" s="314"/>
      <c r="M695" s="318"/>
      <c r="N695" s="319"/>
      <c r="O695" s="319"/>
      <c r="P695" s="319"/>
      <c r="Q695" s="319"/>
      <c r="R695" s="319"/>
      <c r="S695" s="319"/>
      <c r="T695" s="320"/>
      <c r="AT695" s="315" t="s">
        <v>171</v>
      </c>
      <c r="AU695" s="315" t="s">
        <v>84</v>
      </c>
      <c r="AV695" s="313" t="s">
        <v>84</v>
      </c>
      <c r="AW695" s="313" t="s">
        <v>36</v>
      </c>
      <c r="AX695" s="313" t="s">
        <v>74</v>
      </c>
      <c r="AY695" s="315" t="s">
        <v>158</v>
      </c>
    </row>
    <row r="696" spans="2:51" s="313" customFormat="1" ht="22.5">
      <c r="B696" s="314"/>
      <c r="D696" s="205" t="s">
        <v>171</v>
      </c>
      <c r="E696" s="315" t="s">
        <v>3</v>
      </c>
      <c r="F696" s="316" t="s">
        <v>838</v>
      </c>
      <c r="H696" s="317">
        <v>1.3</v>
      </c>
      <c r="I696" s="8"/>
      <c r="L696" s="314"/>
      <c r="M696" s="318"/>
      <c r="N696" s="319"/>
      <c r="O696" s="319"/>
      <c r="P696" s="319"/>
      <c r="Q696" s="319"/>
      <c r="R696" s="319"/>
      <c r="S696" s="319"/>
      <c r="T696" s="320"/>
      <c r="AT696" s="315" t="s">
        <v>171</v>
      </c>
      <c r="AU696" s="315" t="s">
        <v>84</v>
      </c>
      <c r="AV696" s="313" t="s">
        <v>84</v>
      </c>
      <c r="AW696" s="313" t="s">
        <v>36</v>
      </c>
      <c r="AX696" s="313" t="s">
        <v>74</v>
      </c>
      <c r="AY696" s="315" t="s">
        <v>158</v>
      </c>
    </row>
    <row r="697" spans="2:51" s="313" customFormat="1" ht="12">
      <c r="B697" s="314"/>
      <c r="D697" s="205" t="s">
        <v>171</v>
      </c>
      <c r="E697" s="315" t="s">
        <v>3</v>
      </c>
      <c r="F697" s="316" t="s">
        <v>839</v>
      </c>
      <c r="H697" s="317">
        <v>59.7</v>
      </c>
      <c r="I697" s="8"/>
      <c r="L697" s="314"/>
      <c r="M697" s="318"/>
      <c r="N697" s="319"/>
      <c r="O697" s="319"/>
      <c r="P697" s="319"/>
      <c r="Q697" s="319"/>
      <c r="R697" s="319"/>
      <c r="S697" s="319"/>
      <c r="T697" s="320"/>
      <c r="AT697" s="315" t="s">
        <v>171</v>
      </c>
      <c r="AU697" s="315" t="s">
        <v>84</v>
      </c>
      <c r="AV697" s="313" t="s">
        <v>84</v>
      </c>
      <c r="AW697" s="313" t="s">
        <v>36</v>
      </c>
      <c r="AX697" s="313" t="s">
        <v>74</v>
      </c>
      <c r="AY697" s="315" t="s">
        <v>158</v>
      </c>
    </row>
    <row r="698" spans="2:51" s="330" customFormat="1" ht="12">
      <c r="B698" s="331"/>
      <c r="D698" s="205" t="s">
        <v>171</v>
      </c>
      <c r="E698" s="332" t="s">
        <v>3</v>
      </c>
      <c r="F698" s="333" t="s">
        <v>820</v>
      </c>
      <c r="H698" s="334">
        <v>83.1</v>
      </c>
      <c r="I698" s="10"/>
      <c r="L698" s="331"/>
      <c r="M698" s="335"/>
      <c r="N698" s="336"/>
      <c r="O698" s="336"/>
      <c r="P698" s="336"/>
      <c r="Q698" s="336"/>
      <c r="R698" s="336"/>
      <c r="S698" s="336"/>
      <c r="T698" s="337"/>
      <c r="AT698" s="332" t="s">
        <v>171</v>
      </c>
      <c r="AU698" s="332" t="s">
        <v>84</v>
      </c>
      <c r="AV698" s="330" t="s">
        <v>104</v>
      </c>
      <c r="AW698" s="330" t="s">
        <v>36</v>
      </c>
      <c r="AX698" s="330" t="s">
        <v>74</v>
      </c>
      <c r="AY698" s="332" t="s">
        <v>158</v>
      </c>
    </row>
    <row r="699" spans="2:51" s="313" customFormat="1" ht="22.5">
      <c r="B699" s="314"/>
      <c r="D699" s="205" t="s">
        <v>171</v>
      </c>
      <c r="E699" s="315" t="s">
        <v>3</v>
      </c>
      <c r="F699" s="316" t="s">
        <v>840</v>
      </c>
      <c r="H699" s="317">
        <v>53.03</v>
      </c>
      <c r="I699" s="8"/>
      <c r="L699" s="314"/>
      <c r="M699" s="318"/>
      <c r="N699" s="319"/>
      <c r="O699" s="319"/>
      <c r="P699" s="319"/>
      <c r="Q699" s="319"/>
      <c r="R699" s="319"/>
      <c r="S699" s="319"/>
      <c r="T699" s="320"/>
      <c r="AT699" s="315" t="s">
        <v>171</v>
      </c>
      <c r="AU699" s="315" t="s">
        <v>84</v>
      </c>
      <c r="AV699" s="313" t="s">
        <v>84</v>
      </c>
      <c r="AW699" s="313" t="s">
        <v>36</v>
      </c>
      <c r="AX699" s="313" t="s">
        <v>74</v>
      </c>
      <c r="AY699" s="315" t="s">
        <v>158</v>
      </c>
    </row>
    <row r="700" spans="2:51" s="313" customFormat="1" ht="22.5">
      <c r="B700" s="314"/>
      <c r="D700" s="205" t="s">
        <v>171</v>
      </c>
      <c r="E700" s="315" t="s">
        <v>3</v>
      </c>
      <c r="F700" s="316" t="s">
        <v>841</v>
      </c>
      <c r="H700" s="317">
        <v>14.94</v>
      </c>
      <c r="I700" s="8"/>
      <c r="L700" s="314"/>
      <c r="M700" s="318"/>
      <c r="N700" s="319"/>
      <c r="O700" s="319"/>
      <c r="P700" s="319"/>
      <c r="Q700" s="319"/>
      <c r="R700" s="319"/>
      <c r="S700" s="319"/>
      <c r="T700" s="320"/>
      <c r="AT700" s="315" t="s">
        <v>171</v>
      </c>
      <c r="AU700" s="315" t="s">
        <v>84</v>
      </c>
      <c r="AV700" s="313" t="s">
        <v>84</v>
      </c>
      <c r="AW700" s="313" t="s">
        <v>36</v>
      </c>
      <c r="AX700" s="313" t="s">
        <v>74</v>
      </c>
      <c r="AY700" s="315" t="s">
        <v>158</v>
      </c>
    </row>
    <row r="701" spans="2:51" s="313" customFormat="1" ht="12">
      <c r="B701" s="314"/>
      <c r="D701" s="205" t="s">
        <v>171</v>
      </c>
      <c r="E701" s="315" t="s">
        <v>3</v>
      </c>
      <c r="F701" s="316" t="s">
        <v>842</v>
      </c>
      <c r="H701" s="317">
        <v>54</v>
      </c>
      <c r="I701" s="8"/>
      <c r="L701" s="314"/>
      <c r="M701" s="318"/>
      <c r="N701" s="319"/>
      <c r="O701" s="319"/>
      <c r="P701" s="319"/>
      <c r="Q701" s="319"/>
      <c r="R701" s="319"/>
      <c r="S701" s="319"/>
      <c r="T701" s="320"/>
      <c r="AT701" s="315" t="s">
        <v>171</v>
      </c>
      <c r="AU701" s="315" t="s">
        <v>84</v>
      </c>
      <c r="AV701" s="313" t="s">
        <v>84</v>
      </c>
      <c r="AW701" s="313" t="s">
        <v>36</v>
      </c>
      <c r="AX701" s="313" t="s">
        <v>74</v>
      </c>
      <c r="AY701" s="315" t="s">
        <v>158</v>
      </c>
    </row>
    <row r="702" spans="2:51" s="330" customFormat="1" ht="12">
      <c r="B702" s="331"/>
      <c r="D702" s="205" t="s">
        <v>171</v>
      </c>
      <c r="E702" s="332" t="s">
        <v>3</v>
      </c>
      <c r="F702" s="333" t="s">
        <v>825</v>
      </c>
      <c r="H702" s="334">
        <v>121.97</v>
      </c>
      <c r="I702" s="10"/>
      <c r="L702" s="331"/>
      <c r="M702" s="335"/>
      <c r="N702" s="336"/>
      <c r="O702" s="336"/>
      <c r="P702" s="336"/>
      <c r="Q702" s="336"/>
      <c r="R702" s="336"/>
      <c r="S702" s="336"/>
      <c r="T702" s="337"/>
      <c r="AT702" s="332" t="s">
        <v>171</v>
      </c>
      <c r="AU702" s="332" t="s">
        <v>84</v>
      </c>
      <c r="AV702" s="330" t="s">
        <v>104</v>
      </c>
      <c r="AW702" s="330" t="s">
        <v>36</v>
      </c>
      <c r="AX702" s="330" t="s">
        <v>74</v>
      </c>
      <c r="AY702" s="332" t="s">
        <v>158</v>
      </c>
    </row>
    <row r="703" spans="2:51" s="313" customFormat="1" ht="12">
      <c r="B703" s="314"/>
      <c r="D703" s="205" t="s">
        <v>171</v>
      </c>
      <c r="E703" s="315" t="s">
        <v>3</v>
      </c>
      <c r="F703" s="316" t="s">
        <v>843</v>
      </c>
      <c r="H703" s="317">
        <v>13.2</v>
      </c>
      <c r="I703" s="8"/>
      <c r="L703" s="314"/>
      <c r="M703" s="318"/>
      <c r="N703" s="319"/>
      <c r="O703" s="319"/>
      <c r="P703" s="319"/>
      <c r="Q703" s="319"/>
      <c r="R703" s="319"/>
      <c r="S703" s="319"/>
      <c r="T703" s="320"/>
      <c r="AT703" s="315" t="s">
        <v>171</v>
      </c>
      <c r="AU703" s="315" t="s">
        <v>84</v>
      </c>
      <c r="AV703" s="313" t="s">
        <v>84</v>
      </c>
      <c r="AW703" s="313" t="s">
        <v>36</v>
      </c>
      <c r="AX703" s="313" t="s">
        <v>74</v>
      </c>
      <c r="AY703" s="315" t="s">
        <v>158</v>
      </c>
    </row>
    <row r="704" spans="2:51" s="313" customFormat="1" ht="22.5">
      <c r="B704" s="314"/>
      <c r="D704" s="205" t="s">
        <v>171</v>
      </c>
      <c r="E704" s="315" t="s">
        <v>3</v>
      </c>
      <c r="F704" s="316" t="s">
        <v>844</v>
      </c>
      <c r="H704" s="317">
        <v>97.12</v>
      </c>
      <c r="I704" s="8"/>
      <c r="L704" s="314"/>
      <c r="M704" s="318"/>
      <c r="N704" s="319"/>
      <c r="O704" s="319"/>
      <c r="P704" s="319"/>
      <c r="Q704" s="319"/>
      <c r="R704" s="319"/>
      <c r="S704" s="319"/>
      <c r="T704" s="320"/>
      <c r="AT704" s="315" t="s">
        <v>171</v>
      </c>
      <c r="AU704" s="315" t="s">
        <v>84</v>
      </c>
      <c r="AV704" s="313" t="s">
        <v>84</v>
      </c>
      <c r="AW704" s="313" t="s">
        <v>36</v>
      </c>
      <c r="AX704" s="313" t="s">
        <v>74</v>
      </c>
      <c r="AY704" s="315" t="s">
        <v>158</v>
      </c>
    </row>
    <row r="705" spans="2:51" s="313" customFormat="1" ht="22.5">
      <c r="B705" s="314"/>
      <c r="D705" s="205" t="s">
        <v>171</v>
      </c>
      <c r="E705" s="315" t="s">
        <v>3</v>
      </c>
      <c r="F705" s="316" t="s">
        <v>845</v>
      </c>
      <c r="H705" s="317">
        <v>12.56</v>
      </c>
      <c r="I705" s="8"/>
      <c r="L705" s="314"/>
      <c r="M705" s="318"/>
      <c r="N705" s="319"/>
      <c r="O705" s="319"/>
      <c r="P705" s="319"/>
      <c r="Q705" s="319"/>
      <c r="R705" s="319"/>
      <c r="S705" s="319"/>
      <c r="T705" s="320"/>
      <c r="AT705" s="315" t="s">
        <v>171</v>
      </c>
      <c r="AU705" s="315" t="s">
        <v>84</v>
      </c>
      <c r="AV705" s="313" t="s">
        <v>84</v>
      </c>
      <c r="AW705" s="313" t="s">
        <v>36</v>
      </c>
      <c r="AX705" s="313" t="s">
        <v>74</v>
      </c>
      <c r="AY705" s="315" t="s">
        <v>158</v>
      </c>
    </row>
    <row r="706" spans="2:51" s="313" customFormat="1" ht="12">
      <c r="B706" s="314"/>
      <c r="D706" s="205" t="s">
        <v>171</v>
      </c>
      <c r="E706" s="315" t="s">
        <v>3</v>
      </c>
      <c r="F706" s="316" t="s">
        <v>846</v>
      </c>
      <c r="H706" s="317">
        <v>1.69</v>
      </c>
      <c r="I706" s="8"/>
      <c r="L706" s="314"/>
      <c r="M706" s="318"/>
      <c r="N706" s="319"/>
      <c r="O706" s="319"/>
      <c r="P706" s="319"/>
      <c r="Q706" s="319"/>
      <c r="R706" s="319"/>
      <c r="S706" s="319"/>
      <c r="T706" s="320"/>
      <c r="AT706" s="315" t="s">
        <v>171</v>
      </c>
      <c r="AU706" s="315" t="s">
        <v>84</v>
      </c>
      <c r="AV706" s="313" t="s">
        <v>84</v>
      </c>
      <c r="AW706" s="313" t="s">
        <v>36</v>
      </c>
      <c r="AX706" s="313" t="s">
        <v>74</v>
      </c>
      <c r="AY706" s="315" t="s">
        <v>158</v>
      </c>
    </row>
    <row r="707" spans="2:51" s="313" customFormat="1" ht="12">
      <c r="B707" s="314"/>
      <c r="D707" s="205" t="s">
        <v>171</v>
      </c>
      <c r="E707" s="315" t="s">
        <v>3</v>
      </c>
      <c r="F707" s="316" t="s">
        <v>847</v>
      </c>
      <c r="H707" s="317">
        <v>31.04</v>
      </c>
      <c r="I707" s="8"/>
      <c r="L707" s="314"/>
      <c r="M707" s="318"/>
      <c r="N707" s="319"/>
      <c r="O707" s="319"/>
      <c r="P707" s="319"/>
      <c r="Q707" s="319"/>
      <c r="R707" s="319"/>
      <c r="S707" s="319"/>
      <c r="T707" s="320"/>
      <c r="AT707" s="315" t="s">
        <v>171</v>
      </c>
      <c r="AU707" s="315" t="s">
        <v>84</v>
      </c>
      <c r="AV707" s="313" t="s">
        <v>84</v>
      </c>
      <c r="AW707" s="313" t="s">
        <v>36</v>
      </c>
      <c r="AX707" s="313" t="s">
        <v>74</v>
      </c>
      <c r="AY707" s="315" t="s">
        <v>158</v>
      </c>
    </row>
    <row r="708" spans="2:51" s="313" customFormat="1" ht="12">
      <c r="B708" s="314"/>
      <c r="D708" s="205" t="s">
        <v>171</v>
      </c>
      <c r="E708" s="315" t="s">
        <v>3</v>
      </c>
      <c r="F708" s="316" t="s">
        <v>848</v>
      </c>
      <c r="H708" s="317">
        <v>6.4</v>
      </c>
      <c r="I708" s="8"/>
      <c r="L708" s="314"/>
      <c r="M708" s="318"/>
      <c r="N708" s="319"/>
      <c r="O708" s="319"/>
      <c r="P708" s="319"/>
      <c r="Q708" s="319"/>
      <c r="R708" s="319"/>
      <c r="S708" s="319"/>
      <c r="T708" s="320"/>
      <c r="AT708" s="315" t="s">
        <v>171</v>
      </c>
      <c r="AU708" s="315" t="s">
        <v>84</v>
      </c>
      <c r="AV708" s="313" t="s">
        <v>84</v>
      </c>
      <c r="AW708" s="313" t="s">
        <v>36</v>
      </c>
      <c r="AX708" s="313" t="s">
        <v>74</v>
      </c>
      <c r="AY708" s="315" t="s">
        <v>158</v>
      </c>
    </row>
    <row r="709" spans="2:51" s="313" customFormat="1" ht="12">
      <c r="B709" s="314"/>
      <c r="D709" s="205" t="s">
        <v>171</v>
      </c>
      <c r="E709" s="315" t="s">
        <v>3</v>
      </c>
      <c r="F709" s="316" t="s">
        <v>849</v>
      </c>
      <c r="H709" s="317">
        <v>31.065</v>
      </c>
      <c r="I709" s="8"/>
      <c r="L709" s="314"/>
      <c r="M709" s="318"/>
      <c r="N709" s="319"/>
      <c r="O709" s="319"/>
      <c r="P709" s="319"/>
      <c r="Q709" s="319"/>
      <c r="R709" s="319"/>
      <c r="S709" s="319"/>
      <c r="T709" s="320"/>
      <c r="AT709" s="315" t="s">
        <v>171</v>
      </c>
      <c r="AU709" s="315" t="s">
        <v>84</v>
      </c>
      <c r="AV709" s="313" t="s">
        <v>84</v>
      </c>
      <c r="AW709" s="313" t="s">
        <v>36</v>
      </c>
      <c r="AX709" s="313" t="s">
        <v>74</v>
      </c>
      <c r="AY709" s="315" t="s">
        <v>158</v>
      </c>
    </row>
    <row r="710" spans="2:51" s="313" customFormat="1" ht="22.5">
      <c r="B710" s="314"/>
      <c r="D710" s="205" t="s">
        <v>171</v>
      </c>
      <c r="E710" s="315" t="s">
        <v>3</v>
      </c>
      <c r="F710" s="316" t="s">
        <v>850</v>
      </c>
      <c r="H710" s="317">
        <v>19.765</v>
      </c>
      <c r="I710" s="8"/>
      <c r="L710" s="314"/>
      <c r="M710" s="318"/>
      <c r="N710" s="319"/>
      <c r="O710" s="319"/>
      <c r="P710" s="319"/>
      <c r="Q710" s="319"/>
      <c r="R710" s="319"/>
      <c r="S710" s="319"/>
      <c r="T710" s="320"/>
      <c r="AT710" s="315" t="s">
        <v>171</v>
      </c>
      <c r="AU710" s="315" t="s">
        <v>84</v>
      </c>
      <c r="AV710" s="313" t="s">
        <v>84</v>
      </c>
      <c r="AW710" s="313" t="s">
        <v>36</v>
      </c>
      <c r="AX710" s="313" t="s">
        <v>74</v>
      </c>
      <c r="AY710" s="315" t="s">
        <v>158</v>
      </c>
    </row>
    <row r="711" spans="2:51" s="330" customFormat="1" ht="12">
      <c r="B711" s="331"/>
      <c r="D711" s="205" t="s">
        <v>171</v>
      </c>
      <c r="E711" s="332" t="s">
        <v>3</v>
      </c>
      <c r="F711" s="333" t="s">
        <v>851</v>
      </c>
      <c r="H711" s="334">
        <v>212.84</v>
      </c>
      <c r="I711" s="10"/>
      <c r="L711" s="331"/>
      <c r="M711" s="335"/>
      <c r="N711" s="336"/>
      <c r="O711" s="336"/>
      <c r="P711" s="336"/>
      <c r="Q711" s="336"/>
      <c r="R711" s="336"/>
      <c r="S711" s="336"/>
      <c r="T711" s="337"/>
      <c r="AT711" s="332" t="s">
        <v>171</v>
      </c>
      <c r="AU711" s="332" t="s">
        <v>84</v>
      </c>
      <c r="AV711" s="330" t="s">
        <v>104</v>
      </c>
      <c r="AW711" s="330" t="s">
        <v>36</v>
      </c>
      <c r="AX711" s="330" t="s">
        <v>74</v>
      </c>
      <c r="AY711" s="332" t="s">
        <v>158</v>
      </c>
    </row>
    <row r="712" spans="2:51" s="321" customFormat="1" ht="12">
      <c r="B712" s="322"/>
      <c r="D712" s="205" t="s">
        <v>171</v>
      </c>
      <c r="E712" s="323" t="s">
        <v>3</v>
      </c>
      <c r="F712" s="324" t="s">
        <v>174</v>
      </c>
      <c r="H712" s="325">
        <v>417.91</v>
      </c>
      <c r="I712" s="9"/>
      <c r="L712" s="322"/>
      <c r="M712" s="326"/>
      <c r="N712" s="327"/>
      <c r="O712" s="327"/>
      <c r="P712" s="327"/>
      <c r="Q712" s="327"/>
      <c r="R712" s="327"/>
      <c r="S712" s="327"/>
      <c r="T712" s="328"/>
      <c r="AT712" s="323" t="s">
        <v>171</v>
      </c>
      <c r="AU712" s="323" t="s">
        <v>84</v>
      </c>
      <c r="AV712" s="321" t="s">
        <v>165</v>
      </c>
      <c r="AW712" s="321" t="s">
        <v>36</v>
      </c>
      <c r="AX712" s="321" t="s">
        <v>82</v>
      </c>
      <c r="AY712" s="323" t="s">
        <v>158</v>
      </c>
    </row>
    <row r="713" spans="1:65" s="118" customFormat="1" ht="33" customHeight="1">
      <c r="A713" s="115"/>
      <c r="B713" s="116"/>
      <c r="C713" s="214" t="s">
        <v>858</v>
      </c>
      <c r="D713" s="214" t="s">
        <v>160</v>
      </c>
      <c r="E713" s="215" t="s">
        <v>859</v>
      </c>
      <c r="F713" s="216" t="s">
        <v>860</v>
      </c>
      <c r="G713" s="217" t="s">
        <v>163</v>
      </c>
      <c r="H713" s="218">
        <v>0.885</v>
      </c>
      <c r="I713" s="6"/>
      <c r="J713" s="219">
        <f>ROUND(I713*H713,1)</f>
        <v>0</v>
      </c>
      <c r="K713" s="216" t="s">
        <v>164</v>
      </c>
      <c r="L713" s="116"/>
      <c r="M713" s="220" t="s">
        <v>3</v>
      </c>
      <c r="N713" s="221" t="s">
        <v>45</v>
      </c>
      <c r="O713" s="200"/>
      <c r="P713" s="201">
        <f>O713*H713</f>
        <v>0</v>
      </c>
      <c r="Q713" s="201">
        <v>2.30102</v>
      </c>
      <c r="R713" s="201">
        <f>Q713*H713</f>
        <v>2.0364027</v>
      </c>
      <c r="S713" s="201">
        <v>0</v>
      </c>
      <c r="T713" s="202">
        <f>S713*H713</f>
        <v>0</v>
      </c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R713" s="203" t="s">
        <v>165</v>
      </c>
      <c r="AT713" s="203" t="s">
        <v>160</v>
      </c>
      <c r="AU713" s="203" t="s">
        <v>84</v>
      </c>
      <c r="AY713" s="106" t="s">
        <v>158</v>
      </c>
      <c r="BE713" s="204">
        <f>IF(N713="základní",J713,0)</f>
        <v>0</v>
      </c>
      <c r="BF713" s="204">
        <f>IF(N713="snížená",J713,0)</f>
        <v>0</v>
      </c>
      <c r="BG713" s="204">
        <f>IF(N713="zákl. přenesená",J713,0)</f>
        <v>0</v>
      </c>
      <c r="BH713" s="204">
        <f>IF(N713="sníž. přenesená",J713,0)</f>
        <v>0</v>
      </c>
      <c r="BI713" s="204">
        <f>IF(N713="nulová",J713,0)</f>
        <v>0</v>
      </c>
      <c r="BJ713" s="106" t="s">
        <v>82</v>
      </c>
      <c r="BK713" s="204">
        <f>ROUND(I713*H713,1)</f>
        <v>0</v>
      </c>
      <c r="BL713" s="106" t="s">
        <v>165</v>
      </c>
      <c r="BM713" s="203" t="s">
        <v>861</v>
      </c>
    </row>
    <row r="714" spans="1:47" s="118" customFormat="1" ht="19.5">
      <c r="A714" s="115"/>
      <c r="B714" s="116"/>
      <c r="C714" s="115"/>
      <c r="D714" s="205" t="s">
        <v>167</v>
      </c>
      <c r="E714" s="115"/>
      <c r="F714" s="206" t="s">
        <v>862</v>
      </c>
      <c r="G714" s="115"/>
      <c r="H714" s="115"/>
      <c r="I714" s="7"/>
      <c r="J714" s="115"/>
      <c r="K714" s="115"/>
      <c r="L714" s="116"/>
      <c r="M714" s="207"/>
      <c r="N714" s="208"/>
      <c r="O714" s="200"/>
      <c r="P714" s="200"/>
      <c r="Q714" s="200"/>
      <c r="R714" s="200"/>
      <c r="S714" s="200"/>
      <c r="T714" s="209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T714" s="106" t="s">
        <v>167</v>
      </c>
      <c r="AU714" s="106" t="s">
        <v>84</v>
      </c>
    </row>
    <row r="715" spans="1:47" s="118" customFormat="1" ht="12">
      <c r="A715" s="115"/>
      <c r="B715" s="116"/>
      <c r="C715" s="115"/>
      <c r="D715" s="311" t="s">
        <v>169</v>
      </c>
      <c r="E715" s="115"/>
      <c r="F715" s="312" t="s">
        <v>863</v>
      </c>
      <c r="G715" s="115"/>
      <c r="H715" s="115"/>
      <c r="I715" s="7"/>
      <c r="J715" s="115"/>
      <c r="K715" s="115"/>
      <c r="L715" s="116"/>
      <c r="M715" s="207"/>
      <c r="N715" s="208"/>
      <c r="O715" s="200"/>
      <c r="P715" s="200"/>
      <c r="Q715" s="200"/>
      <c r="R715" s="200"/>
      <c r="S715" s="200"/>
      <c r="T715" s="209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T715" s="106" t="s">
        <v>169</v>
      </c>
      <c r="AU715" s="106" t="s">
        <v>84</v>
      </c>
    </row>
    <row r="716" spans="2:51" s="313" customFormat="1" ht="22.5">
      <c r="B716" s="314"/>
      <c r="D716" s="205" t="s">
        <v>171</v>
      </c>
      <c r="E716" s="315" t="s">
        <v>3</v>
      </c>
      <c r="F716" s="316" t="s">
        <v>864</v>
      </c>
      <c r="H716" s="317">
        <v>0.885</v>
      </c>
      <c r="I716" s="8"/>
      <c r="L716" s="314"/>
      <c r="M716" s="318"/>
      <c r="N716" s="319"/>
      <c r="O716" s="319"/>
      <c r="P716" s="319"/>
      <c r="Q716" s="319"/>
      <c r="R716" s="319"/>
      <c r="S716" s="319"/>
      <c r="T716" s="320"/>
      <c r="AT716" s="315" t="s">
        <v>171</v>
      </c>
      <c r="AU716" s="315" t="s">
        <v>84</v>
      </c>
      <c r="AV716" s="313" t="s">
        <v>84</v>
      </c>
      <c r="AW716" s="313" t="s">
        <v>36</v>
      </c>
      <c r="AX716" s="313" t="s">
        <v>82</v>
      </c>
      <c r="AY716" s="315" t="s">
        <v>158</v>
      </c>
    </row>
    <row r="717" spans="1:65" s="118" customFormat="1" ht="24.2" customHeight="1">
      <c r="A717" s="115"/>
      <c r="B717" s="116"/>
      <c r="C717" s="214" t="s">
        <v>865</v>
      </c>
      <c r="D717" s="214" t="s">
        <v>160</v>
      </c>
      <c r="E717" s="215" t="s">
        <v>866</v>
      </c>
      <c r="F717" s="216" t="s">
        <v>867</v>
      </c>
      <c r="G717" s="217" t="s">
        <v>163</v>
      </c>
      <c r="H717" s="218">
        <v>1.875</v>
      </c>
      <c r="I717" s="6"/>
      <c r="J717" s="219">
        <f>ROUND(I717*H717,1)</f>
        <v>0</v>
      </c>
      <c r="K717" s="216" t="s">
        <v>164</v>
      </c>
      <c r="L717" s="116"/>
      <c r="M717" s="220" t="s">
        <v>3</v>
      </c>
      <c r="N717" s="221" t="s">
        <v>45</v>
      </c>
      <c r="O717" s="200"/>
      <c r="P717" s="201">
        <f>O717*H717</f>
        <v>0</v>
      </c>
      <c r="Q717" s="201">
        <v>2.30102</v>
      </c>
      <c r="R717" s="201">
        <f>Q717*H717</f>
        <v>4.3144124999999995</v>
      </c>
      <c r="S717" s="201">
        <v>0</v>
      </c>
      <c r="T717" s="202">
        <f>S717*H717</f>
        <v>0</v>
      </c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R717" s="203" t="s">
        <v>165</v>
      </c>
      <c r="AT717" s="203" t="s">
        <v>160</v>
      </c>
      <c r="AU717" s="203" t="s">
        <v>84</v>
      </c>
      <c r="AY717" s="106" t="s">
        <v>158</v>
      </c>
      <c r="BE717" s="204">
        <f>IF(N717="základní",J717,0)</f>
        <v>0</v>
      </c>
      <c r="BF717" s="204">
        <f>IF(N717="snížená",J717,0)</f>
        <v>0</v>
      </c>
      <c r="BG717" s="204">
        <f>IF(N717="zákl. přenesená",J717,0)</f>
        <v>0</v>
      </c>
      <c r="BH717" s="204">
        <f>IF(N717="sníž. přenesená",J717,0)</f>
        <v>0</v>
      </c>
      <c r="BI717" s="204">
        <f>IF(N717="nulová",J717,0)</f>
        <v>0</v>
      </c>
      <c r="BJ717" s="106" t="s">
        <v>82</v>
      </c>
      <c r="BK717" s="204">
        <f>ROUND(I717*H717,1)</f>
        <v>0</v>
      </c>
      <c r="BL717" s="106" t="s">
        <v>165</v>
      </c>
      <c r="BM717" s="203" t="s">
        <v>868</v>
      </c>
    </row>
    <row r="718" spans="1:47" s="118" customFormat="1" ht="19.5">
      <c r="A718" s="115"/>
      <c r="B718" s="116"/>
      <c r="C718" s="115"/>
      <c r="D718" s="205" t="s">
        <v>167</v>
      </c>
      <c r="E718" s="115"/>
      <c r="F718" s="206" t="s">
        <v>869</v>
      </c>
      <c r="G718" s="115"/>
      <c r="H718" s="115"/>
      <c r="I718" s="7"/>
      <c r="J718" s="115"/>
      <c r="K718" s="115"/>
      <c r="L718" s="116"/>
      <c r="M718" s="207"/>
      <c r="N718" s="208"/>
      <c r="O718" s="200"/>
      <c r="P718" s="200"/>
      <c r="Q718" s="200"/>
      <c r="R718" s="200"/>
      <c r="S718" s="200"/>
      <c r="T718" s="209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T718" s="106" t="s">
        <v>167</v>
      </c>
      <c r="AU718" s="106" t="s">
        <v>84</v>
      </c>
    </row>
    <row r="719" spans="1:47" s="118" customFormat="1" ht="12">
      <c r="A719" s="115"/>
      <c r="B719" s="116"/>
      <c r="C719" s="115"/>
      <c r="D719" s="311" t="s">
        <v>169</v>
      </c>
      <c r="E719" s="115"/>
      <c r="F719" s="312" t="s">
        <v>870</v>
      </c>
      <c r="G719" s="115"/>
      <c r="H719" s="115"/>
      <c r="I719" s="7"/>
      <c r="J719" s="115"/>
      <c r="K719" s="115"/>
      <c r="L719" s="116"/>
      <c r="M719" s="207"/>
      <c r="N719" s="208"/>
      <c r="O719" s="200"/>
      <c r="P719" s="200"/>
      <c r="Q719" s="200"/>
      <c r="R719" s="200"/>
      <c r="S719" s="200"/>
      <c r="T719" s="209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T719" s="106" t="s">
        <v>169</v>
      </c>
      <c r="AU719" s="106" t="s">
        <v>84</v>
      </c>
    </row>
    <row r="720" spans="2:51" s="313" customFormat="1" ht="22.5">
      <c r="B720" s="314"/>
      <c r="D720" s="205" t="s">
        <v>171</v>
      </c>
      <c r="E720" s="315" t="s">
        <v>3</v>
      </c>
      <c r="F720" s="316" t="s">
        <v>871</v>
      </c>
      <c r="H720" s="317">
        <v>1.025</v>
      </c>
      <c r="I720" s="8"/>
      <c r="L720" s="314"/>
      <c r="M720" s="318"/>
      <c r="N720" s="319"/>
      <c r="O720" s="319"/>
      <c r="P720" s="319"/>
      <c r="Q720" s="319"/>
      <c r="R720" s="319"/>
      <c r="S720" s="319"/>
      <c r="T720" s="320"/>
      <c r="AT720" s="315" t="s">
        <v>171</v>
      </c>
      <c r="AU720" s="315" t="s">
        <v>84</v>
      </c>
      <c r="AV720" s="313" t="s">
        <v>84</v>
      </c>
      <c r="AW720" s="313" t="s">
        <v>36</v>
      </c>
      <c r="AX720" s="313" t="s">
        <v>74</v>
      </c>
      <c r="AY720" s="315" t="s">
        <v>158</v>
      </c>
    </row>
    <row r="721" spans="2:51" s="313" customFormat="1" ht="22.5">
      <c r="B721" s="314"/>
      <c r="D721" s="205" t="s">
        <v>171</v>
      </c>
      <c r="E721" s="315" t="s">
        <v>3</v>
      </c>
      <c r="F721" s="316" t="s">
        <v>872</v>
      </c>
      <c r="H721" s="317">
        <v>0.85</v>
      </c>
      <c r="I721" s="8"/>
      <c r="L721" s="314"/>
      <c r="M721" s="318"/>
      <c r="N721" s="319"/>
      <c r="O721" s="319"/>
      <c r="P721" s="319"/>
      <c r="Q721" s="319"/>
      <c r="R721" s="319"/>
      <c r="S721" s="319"/>
      <c r="T721" s="320"/>
      <c r="AT721" s="315" t="s">
        <v>171</v>
      </c>
      <c r="AU721" s="315" t="s">
        <v>84</v>
      </c>
      <c r="AV721" s="313" t="s">
        <v>84</v>
      </c>
      <c r="AW721" s="313" t="s">
        <v>36</v>
      </c>
      <c r="AX721" s="313" t="s">
        <v>74</v>
      </c>
      <c r="AY721" s="315" t="s">
        <v>158</v>
      </c>
    </row>
    <row r="722" spans="2:51" s="321" customFormat="1" ht="12">
      <c r="B722" s="322"/>
      <c r="D722" s="205" t="s">
        <v>171</v>
      </c>
      <c r="E722" s="323" t="s">
        <v>3</v>
      </c>
      <c r="F722" s="324" t="s">
        <v>174</v>
      </c>
      <c r="H722" s="325">
        <v>1.875</v>
      </c>
      <c r="I722" s="9"/>
      <c r="L722" s="322"/>
      <c r="M722" s="326"/>
      <c r="N722" s="327"/>
      <c r="O722" s="327"/>
      <c r="P722" s="327"/>
      <c r="Q722" s="327"/>
      <c r="R722" s="327"/>
      <c r="S722" s="327"/>
      <c r="T722" s="328"/>
      <c r="AT722" s="323" t="s">
        <v>171</v>
      </c>
      <c r="AU722" s="323" t="s">
        <v>84</v>
      </c>
      <c r="AV722" s="321" t="s">
        <v>165</v>
      </c>
      <c r="AW722" s="321" t="s">
        <v>36</v>
      </c>
      <c r="AX722" s="321" t="s">
        <v>82</v>
      </c>
      <c r="AY722" s="323" t="s">
        <v>158</v>
      </c>
    </row>
    <row r="723" spans="1:65" s="118" customFormat="1" ht="33" customHeight="1">
      <c r="A723" s="115"/>
      <c r="B723" s="116"/>
      <c r="C723" s="214" t="s">
        <v>873</v>
      </c>
      <c r="D723" s="214" t="s">
        <v>160</v>
      </c>
      <c r="E723" s="215" t="s">
        <v>874</v>
      </c>
      <c r="F723" s="216" t="s">
        <v>875</v>
      </c>
      <c r="G723" s="217" t="s">
        <v>163</v>
      </c>
      <c r="H723" s="218">
        <v>2.789</v>
      </c>
      <c r="I723" s="6"/>
      <c r="J723" s="219">
        <f>ROUND(I723*H723,1)</f>
        <v>0</v>
      </c>
      <c r="K723" s="216" t="s">
        <v>164</v>
      </c>
      <c r="L723" s="116"/>
      <c r="M723" s="220" t="s">
        <v>3</v>
      </c>
      <c r="N723" s="221" t="s">
        <v>45</v>
      </c>
      <c r="O723" s="200"/>
      <c r="P723" s="201">
        <f>O723*H723</f>
        <v>0</v>
      </c>
      <c r="Q723" s="201">
        <v>2.30102</v>
      </c>
      <c r="R723" s="201">
        <f>Q723*H723</f>
        <v>6.41754478</v>
      </c>
      <c r="S723" s="201">
        <v>0</v>
      </c>
      <c r="T723" s="202">
        <f>S723*H723</f>
        <v>0</v>
      </c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R723" s="203" t="s">
        <v>165</v>
      </c>
      <c r="AT723" s="203" t="s">
        <v>160</v>
      </c>
      <c r="AU723" s="203" t="s">
        <v>84</v>
      </c>
      <c r="AY723" s="106" t="s">
        <v>158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106" t="s">
        <v>82</v>
      </c>
      <c r="BK723" s="204">
        <f>ROUND(I723*H723,1)</f>
        <v>0</v>
      </c>
      <c r="BL723" s="106" t="s">
        <v>165</v>
      </c>
      <c r="BM723" s="203" t="s">
        <v>876</v>
      </c>
    </row>
    <row r="724" spans="1:47" s="118" customFormat="1" ht="19.5">
      <c r="A724" s="115"/>
      <c r="B724" s="116"/>
      <c r="C724" s="115"/>
      <c r="D724" s="205" t="s">
        <v>167</v>
      </c>
      <c r="E724" s="115"/>
      <c r="F724" s="206" t="s">
        <v>877</v>
      </c>
      <c r="G724" s="115"/>
      <c r="H724" s="115"/>
      <c r="I724" s="7"/>
      <c r="J724" s="115"/>
      <c r="K724" s="115"/>
      <c r="L724" s="116"/>
      <c r="M724" s="207"/>
      <c r="N724" s="208"/>
      <c r="O724" s="200"/>
      <c r="P724" s="200"/>
      <c r="Q724" s="200"/>
      <c r="R724" s="200"/>
      <c r="S724" s="200"/>
      <c r="T724" s="209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T724" s="106" t="s">
        <v>167</v>
      </c>
      <c r="AU724" s="106" t="s">
        <v>84</v>
      </c>
    </row>
    <row r="725" spans="1:47" s="118" customFormat="1" ht="12">
      <c r="A725" s="115"/>
      <c r="B725" s="116"/>
      <c r="C725" s="115"/>
      <c r="D725" s="311" t="s">
        <v>169</v>
      </c>
      <c r="E725" s="115"/>
      <c r="F725" s="312" t="s">
        <v>878</v>
      </c>
      <c r="G725" s="115"/>
      <c r="H725" s="115"/>
      <c r="I725" s="7"/>
      <c r="J725" s="115"/>
      <c r="K725" s="115"/>
      <c r="L725" s="116"/>
      <c r="M725" s="207"/>
      <c r="N725" s="208"/>
      <c r="O725" s="200"/>
      <c r="P725" s="200"/>
      <c r="Q725" s="200"/>
      <c r="R725" s="200"/>
      <c r="S725" s="200"/>
      <c r="T725" s="209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T725" s="106" t="s">
        <v>169</v>
      </c>
      <c r="AU725" s="106" t="s">
        <v>84</v>
      </c>
    </row>
    <row r="726" spans="2:51" s="313" customFormat="1" ht="12">
      <c r="B726" s="314"/>
      <c r="D726" s="205" t="s">
        <v>171</v>
      </c>
      <c r="E726" s="315" t="s">
        <v>3</v>
      </c>
      <c r="F726" s="316" t="s">
        <v>879</v>
      </c>
      <c r="H726" s="317">
        <v>0.576</v>
      </c>
      <c r="I726" s="8"/>
      <c r="L726" s="314"/>
      <c r="M726" s="318"/>
      <c r="N726" s="319"/>
      <c r="O726" s="319"/>
      <c r="P726" s="319"/>
      <c r="Q726" s="319"/>
      <c r="R726" s="319"/>
      <c r="S726" s="319"/>
      <c r="T726" s="320"/>
      <c r="AT726" s="315" t="s">
        <v>171</v>
      </c>
      <c r="AU726" s="315" t="s">
        <v>84</v>
      </c>
      <c r="AV726" s="313" t="s">
        <v>84</v>
      </c>
      <c r="AW726" s="313" t="s">
        <v>36</v>
      </c>
      <c r="AX726" s="313" t="s">
        <v>74</v>
      </c>
      <c r="AY726" s="315" t="s">
        <v>158</v>
      </c>
    </row>
    <row r="727" spans="2:51" s="313" customFormat="1" ht="22.5">
      <c r="B727" s="314"/>
      <c r="D727" s="205" t="s">
        <v>171</v>
      </c>
      <c r="E727" s="315" t="s">
        <v>3</v>
      </c>
      <c r="F727" s="316" t="s">
        <v>880</v>
      </c>
      <c r="H727" s="317">
        <v>2.213</v>
      </c>
      <c r="I727" s="8"/>
      <c r="L727" s="314"/>
      <c r="M727" s="318"/>
      <c r="N727" s="319"/>
      <c r="O727" s="319"/>
      <c r="P727" s="319"/>
      <c r="Q727" s="319"/>
      <c r="R727" s="319"/>
      <c r="S727" s="319"/>
      <c r="T727" s="320"/>
      <c r="AT727" s="315" t="s">
        <v>171</v>
      </c>
      <c r="AU727" s="315" t="s">
        <v>84</v>
      </c>
      <c r="AV727" s="313" t="s">
        <v>84</v>
      </c>
      <c r="AW727" s="313" t="s">
        <v>36</v>
      </c>
      <c r="AX727" s="313" t="s">
        <v>74</v>
      </c>
      <c r="AY727" s="315" t="s">
        <v>158</v>
      </c>
    </row>
    <row r="728" spans="2:51" s="321" customFormat="1" ht="12">
      <c r="B728" s="322"/>
      <c r="D728" s="205" t="s">
        <v>171</v>
      </c>
      <c r="E728" s="323" t="s">
        <v>3</v>
      </c>
      <c r="F728" s="324" t="s">
        <v>307</v>
      </c>
      <c r="H728" s="325">
        <v>2.789</v>
      </c>
      <c r="I728" s="9"/>
      <c r="L728" s="322"/>
      <c r="M728" s="326"/>
      <c r="N728" s="327"/>
      <c r="O728" s="327"/>
      <c r="P728" s="327"/>
      <c r="Q728" s="327"/>
      <c r="R728" s="327"/>
      <c r="S728" s="327"/>
      <c r="T728" s="328"/>
      <c r="AT728" s="323" t="s">
        <v>171</v>
      </c>
      <c r="AU728" s="323" t="s">
        <v>84</v>
      </c>
      <c r="AV728" s="321" t="s">
        <v>165</v>
      </c>
      <c r="AW728" s="321" t="s">
        <v>36</v>
      </c>
      <c r="AX728" s="321" t="s">
        <v>82</v>
      </c>
      <c r="AY728" s="323" t="s">
        <v>158</v>
      </c>
    </row>
    <row r="729" spans="1:65" s="118" customFormat="1" ht="16.5" customHeight="1">
      <c r="A729" s="115"/>
      <c r="B729" s="116"/>
      <c r="C729" s="214" t="s">
        <v>881</v>
      </c>
      <c r="D729" s="214" t="s">
        <v>160</v>
      </c>
      <c r="E729" s="215" t="s">
        <v>882</v>
      </c>
      <c r="F729" s="216" t="s">
        <v>883</v>
      </c>
      <c r="G729" s="217" t="s">
        <v>229</v>
      </c>
      <c r="H729" s="218">
        <v>0.002</v>
      </c>
      <c r="I729" s="6"/>
      <c r="J729" s="219">
        <f>ROUND(I729*H729,1)</f>
        <v>0</v>
      </c>
      <c r="K729" s="216" t="s">
        <v>164</v>
      </c>
      <c r="L729" s="116"/>
      <c r="M729" s="220" t="s">
        <v>3</v>
      </c>
      <c r="N729" s="221" t="s">
        <v>45</v>
      </c>
      <c r="O729" s="200"/>
      <c r="P729" s="201">
        <f>O729*H729</f>
        <v>0</v>
      </c>
      <c r="Q729" s="201">
        <v>1.0627727797</v>
      </c>
      <c r="R729" s="201">
        <f>Q729*H729</f>
        <v>0.0021255455594</v>
      </c>
      <c r="S729" s="201">
        <v>0</v>
      </c>
      <c r="T729" s="202">
        <f>S729*H729</f>
        <v>0</v>
      </c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R729" s="203" t="s">
        <v>165</v>
      </c>
      <c r="AT729" s="203" t="s">
        <v>160</v>
      </c>
      <c r="AU729" s="203" t="s">
        <v>84</v>
      </c>
      <c r="AY729" s="106" t="s">
        <v>158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106" t="s">
        <v>82</v>
      </c>
      <c r="BK729" s="204">
        <f>ROUND(I729*H729,1)</f>
        <v>0</v>
      </c>
      <c r="BL729" s="106" t="s">
        <v>165</v>
      </c>
      <c r="BM729" s="203" t="s">
        <v>884</v>
      </c>
    </row>
    <row r="730" spans="1:47" s="118" customFormat="1" ht="12">
      <c r="A730" s="115"/>
      <c r="B730" s="116"/>
      <c r="C730" s="115"/>
      <c r="D730" s="205" t="s">
        <v>167</v>
      </c>
      <c r="E730" s="115"/>
      <c r="F730" s="206" t="s">
        <v>885</v>
      </c>
      <c r="G730" s="115"/>
      <c r="H730" s="115"/>
      <c r="I730" s="7"/>
      <c r="J730" s="115"/>
      <c r="K730" s="115"/>
      <c r="L730" s="116"/>
      <c r="M730" s="207"/>
      <c r="N730" s="208"/>
      <c r="O730" s="200"/>
      <c r="P730" s="200"/>
      <c r="Q730" s="200"/>
      <c r="R730" s="200"/>
      <c r="S730" s="200"/>
      <c r="T730" s="209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T730" s="106" t="s">
        <v>167</v>
      </c>
      <c r="AU730" s="106" t="s">
        <v>84</v>
      </c>
    </row>
    <row r="731" spans="1:47" s="118" customFormat="1" ht="12">
      <c r="A731" s="115"/>
      <c r="B731" s="116"/>
      <c r="C731" s="115"/>
      <c r="D731" s="311" t="s">
        <v>169</v>
      </c>
      <c r="E731" s="115"/>
      <c r="F731" s="312" t="s">
        <v>886</v>
      </c>
      <c r="G731" s="115"/>
      <c r="H731" s="115"/>
      <c r="I731" s="7"/>
      <c r="J731" s="115"/>
      <c r="K731" s="115"/>
      <c r="L731" s="116"/>
      <c r="M731" s="207"/>
      <c r="N731" s="208"/>
      <c r="O731" s="200"/>
      <c r="P731" s="200"/>
      <c r="Q731" s="200"/>
      <c r="R731" s="200"/>
      <c r="S731" s="200"/>
      <c r="T731" s="209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T731" s="106" t="s">
        <v>169</v>
      </c>
      <c r="AU731" s="106" t="s">
        <v>84</v>
      </c>
    </row>
    <row r="732" spans="2:51" s="313" customFormat="1" ht="22.5">
      <c r="B732" s="314"/>
      <c r="D732" s="205" t="s">
        <v>171</v>
      </c>
      <c r="E732" s="315" t="s">
        <v>3</v>
      </c>
      <c r="F732" s="316" t="s">
        <v>887</v>
      </c>
      <c r="H732" s="317">
        <v>0.002</v>
      </c>
      <c r="I732" s="8"/>
      <c r="L732" s="314"/>
      <c r="M732" s="318"/>
      <c r="N732" s="319"/>
      <c r="O732" s="319"/>
      <c r="P732" s="319"/>
      <c r="Q732" s="319"/>
      <c r="R732" s="319"/>
      <c r="S732" s="319"/>
      <c r="T732" s="320"/>
      <c r="AT732" s="315" t="s">
        <v>171</v>
      </c>
      <c r="AU732" s="315" t="s">
        <v>84</v>
      </c>
      <c r="AV732" s="313" t="s">
        <v>84</v>
      </c>
      <c r="AW732" s="313" t="s">
        <v>36</v>
      </c>
      <c r="AX732" s="313" t="s">
        <v>82</v>
      </c>
      <c r="AY732" s="315" t="s">
        <v>158</v>
      </c>
    </row>
    <row r="733" spans="1:65" s="118" customFormat="1" ht="24.2" customHeight="1">
      <c r="A733" s="115"/>
      <c r="B733" s="116"/>
      <c r="C733" s="214" t="s">
        <v>888</v>
      </c>
      <c r="D733" s="214" t="s">
        <v>160</v>
      </c>
      <c r="E733" s="215" t="s">
        <v>889</v>
      </c>
      <c r="F733" s="216" t="s">
        <v>890</v>
      </c>
      <c r="G733" s="217" t="s">
        <v>102</v>
      </c>
      <c r="H733" s="218">
        <v>109.23</v>
      </c>
      <c r="I733" s="6"/>
      <c r="J733" s="219">
        <f>ROUND(I733*H733,1)</f>
        <v>0</v>
      </c>
      <c r="K733" s="216" t="s">
        <v>164</v>
      </c>
      <c r="L733" s="116"/>
      <c r="M733" s="220" t="s">
        <v>3</v>
      </c>
      <c r="N733" s="221" t="s">
        <v>45</v>
      </c>
      <c r="O733" s="200"/>
      <c r="P733" s="201">
        <f>O733*H733</f>
        <v>0</v>
      </c>
      <c r="Q733" s="201">
        <v>0.0816</v>
      </c>
      <c r="R733" s="201">
        <f>Q733*H733</f>
        <v>8.913168</v>
      </c>
      <c r="S733" s="201">
        <v>0</v>
      </c>
      <c r="T733" s="202">
        <f>S733*H733</f>
        <v>0</v>
      </c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R733" s="203" t="s">
        <v>165</v>
      </c>
      <c r="AT733" s="203" t="s">
        <v>160</v>
      </c>
      <c r="AU733" s="203" t="s">
        <v>84</v>
      </c>
      <c r="AY733" s="106" t="s">
        <v>158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106" t="s">
        <v>82</v>
      </c>
      <c r="BK733" s="204">
        <f>ROUND(I733*H733,1)</f>
        <v>0</v>
      </c>
      <c r="BL733" s="106" t="s">
        <v>165</v>
      </c>
      <c r="BM733" s="203" t="s">
        <v>891</v>
      </c>
    </row>
    <row r="734" spans="1:47" s="118" customFormat="1" ht="12">
      <c r="A734" s="115"/>
      <c r="B734" s="116"/>
      <c r="C734" s="115"/>
      <c r="D734" s="205" t="s">
        <v>167</v>
      </c>
      <c r="E734" s="115"/>
      <c r="F734" s="206" t="s">
        <v>892</v>
      </c>
      <c r="G734" s="115"/>
      <c r="H734" s="115"/>
      <c r="I734" s="7"/>
      <c r="J734" s="115"/>
      <c r="K734" s="115"/>
      <c r="L734" s="116"/>
      <c r="M734" s="207"/>
      <c r="N734" s="208"/>
      <c r="O734" s="200"/>
      <c r="P734" s="200"/>
      <c r="Q734" s="200"/>
      <c r="R734" s="200"/>
      <c r="S734" s="200"/>
      <c r="T734" s="209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T734" s="106" t="s">
        <v>167</v>
      </c>
      <c r="AU734" s="106" t="s">
        <v>84</v>
      </c>
    </row>
    <row r="735" spans="1:47" s="118" customFormat="1" ht="12">
      <c r="A735" s="115"/>
      <c r="B735" s="116"/>
      <c r="C735" s="115"/>
      <c r="D735" s="311" t="s">
        <v>169</v>
      </c>
      <c r="E735" s="115"/>
      <c r="F735" s="312" t="s">
        <v>893</v>
      </c>
      <c r="G735" s="115"/>
      <c r="H735" s="115"/>
      <c r="I735" s="7"/>
      <c r="J735" s="115"/>
      <c r="K735" s="115"/>
      <c r="L735" s="116"/>
      <c r="M735" s="207"/>
      <c r="N735" s="208"/>
      <c r="O735" s="200"/>
      <c r="P735" s="200"/>
      <c r="Q735" s="200"/>
      <c r="R735" s="200"/>
      <c r="S735" s="200"/>
      <c r="T735" s="209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T735" s="106" t="s">
        <v>169</v>
      </c>
      <c r="AU735" s="106" t="s">
        <v>84</v>
      </c>
    </row>
    <row r="736" spans="2:51" s="313" customFormat="1" ht="12">
      <c r="B736" s="314"/>
      <c r="D736" s="205" t="s">
        <v>171</v>
      </c>
      <c r="E736" s="315" t="s">
        <v>3</v>
      </c>
      <c r="F736" s="316" t="s">
        <v>105</v>
      </c>
      <c r="H736" s="317">
        <v>109.23</v>
      </c>
      <c r="I736" s="8"/>
      <c r="L736" s="314"/>
      <c r="M736" s="318"/>
      <c r="N736" s="319"/>
      <c r="O736" s="319"/>
      <c r="P736" s="319"/>
      <c r="Q736" s="319"/>
      <c r="R736" s="319"/>
      <c r="S736" s="319"/>
      <c r="T736" s="320"/>
      <c r="AT736" s="315" t="s">
        <v>171</v>
      </c>
      <c r="AU736" s="315" t="s">
        <v>84</v>
      </c>
      <c r="AV736" s="313" t="s">
        <v>84</v>
      </c>
      <c r="AW736" s="313" t="s">
        <v>36</v>
      </c>
      <c r="AX736" s="313" t="s">
        <v>82</v>
      </c>
      <c r="AY736" s="315" t="s">
        <v>158</v>
      </c>
    </row>
    <row r="737" spans="1:65" s="118" customFormat="1" ht="24.2" customHeight="1">
      <c r="A737" s="115"/>
      <c r="B737" s="116"/>
      <c r="C737" s="214" t="s">
        <v>894</v>
      </c>
      <c r="D737" s="214" t="s">
        <v>160</v>
      </c>
      <c r="E737" s="215" t="s">
        <v>895</v>
      </c>
      <c r="F737" s="216" t="s">
        <v>896</v>
      </c>
      <c r="G737" s="217" t="s">
        <v>102</v>
      </c>
      <c r="H737" s="218">
        <v>170.67</v>
      </c>
      <c r="I737" s="6"/>
      <c r="J737" s="219">
        <f>ROUND(I737*H737,1)</f>
        <v>0</v>
      </c>
      <c r="K737" s="216" t="s">
        <v>164</v>
      </c>
      <c r="L737" s="116"/>
      <c r="M737" s="220" t="s">
        <v>3</v>
      </c>
      <c r="N737" s="221" t="s">
        <v>45</v>
      </c>
      <c r="O737" s="200"/>
      <c r="P737" s="201">
        <f>O737*H737</f>
        <v>0</v>
      </c>
      <c r="Q737" s="201">
        <v>0.0918</v>
      </c>
      <c r="R737" s="201">
        <f>Q737*H737</f>
        <v>15.667506</v>
      </c>
      <c r="S737" s="201">
        <v>0</v>
      </c>
      <c r="T737" s="202">
        <f>S737*H737</f>
        <v>0</v>
      </c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R737" s="203" t="s">
        <v>165</v>
      </c>
      <c r="AT737" s="203" t="s">
        <v>160</v>
      </c>
      <c r="AU737" s="203" t="s">
        <v>84</v>
      </c>
      <c r="AY737" s="106" t="s">
        <v>158</v>
      </c>
      <c r="BE737" s="204">
        <f>IF(N737="základní",J737,0)</f>
        <v>0</v>
      </c>
      <c r="BF737" s="204">
        <f>IF(N737="snížená",J737,0)</f>
        <v>0</v>
      </c>
      <c r="BG737" s="204">
        <f>IF(N737="zákl. přenesená",J737,0)</f>
        <v>0</v>
      </c>
      <c r="BH737" s="204">
        <f>IF(N737="sníž. přenesená",J737,0)</f>
        <v>0</v>
      </c>
      <c r="BI737" s="204">
        <f>IF(N737="nulová",J737,0)</f>
        <v>0</v>
      </c>
      <c r="BJ737" s="106" t="s">
        <v>82</v>
      </c>
      <c r="BK737" s="204">
        <f>ROUND(I737*H737,1)</f>
        <v>0</v>
      </c>
      <c r="BL737" s="106" t="s">
        <v>165</v>
      </c>
      <c r="BM737" s="203" t="s">
        <v>897</v>
      </c>
    </row>
    <row r="738" spans="1:47" s="118" customFormat="1" ht="12">
      <c r="A738" s="115"/>
      <c r="B738" s="116"/>
      <c r="C738" s="115"/>
      <c r="D738" s="205" t="s">
        <v>167</v>
      </c>
      <c r="E738" s="115"/>
      <c r="F738" s="206" t="s">
        <v>898</v>
      </c>
      <c r="G738" s="115"/>
      <c r="H738" s="115"/>
      <c r="I738" s="7"/>
      <c r="J738" s="115"/>
      <c r="K738" s="115"/>
      <c r="L738" s="116"/>
      <c r="M738" s="207"/>
      <c r="N738" s="208"/>
      <c r="O738" s="200"/>
      <c r="P738" s="200"/>
      <c r="Q738" s="200"/>
      <c r="R738" s="200"/>
      <c r="S738" s="200"/>
      <c r="T738" s="209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T738" s="106" t="s">
        <v>167</v>
      </c>
      <c r="AU738" s="106" t="s">
        <v>84</v>
      </c>
    </row>
    <row r="739" spans="1:47" s="118" customFormat="1" ht="12">
      <c r="A739" s="115"/>
      <c r="B739" s="116"/>
      <c r="C739" s="115"/>
      <c r="D739" s="311" t="s">
        <v>169</v>
      </c>
      <c r="E739" s="115"/>
      <c r="F739" s="312" t="s">
        <v>899</v>
      </c>
      <c r="G739" s="115"/>
      <c r="H739" s="115"/>
      <c r="I739" s="7"/>
      <c r="J739" s="115"/>
      <c r="K739" s="115"/>
      <c r="L739" s="116"/>
      <c r="M739" s="207"/>
      <c r="N739" s="208"/>
      <c r="O739" s="200"/>
      <c r="P739" s="200"/>
      <c r="Q739" s="200"/>
      <c r="R739" s="200"/>
      <c r="S739" s="200"/>
      <c r="T739" s="209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T739" s="106" t="s">
        <v>169</v>
      </c>
      <c r="AU739" s="106" t="s">
        <v>84</v>
      </c>
    </row>
    <row r="740" spans="2:51" s="313" customFormat="1" ht="12">
      <c r="B740" s="314"/>
      <c r="D740" s="205" t="s">
        <v>171</v>
      </c>
      <c r="E740" s="315" t="s">
        <v>3</v>
      </c>
      <c r="F740" s="316" t="s">
        <v>900</v>
      </c>
      <c r="H740" s="317">
        <v>170.67</v>
      </c>
      <c r="I740" s="8"/>
      <c r="L740" s="314"/>
      <c r="M740" s="318"/>
      <c r="N740" s="319"/>
      <c r="O740" s="319"/>
      <c r="P740" s="319"/>
      <c r="Q740" s="319"/>
      <c r="R740" s="319"/>
      <c r="S740" s="319"/>
      <c r="T740" s="320"/>
      <c r="AT740" s="315" t="s">
        <v>171</v>
      </c>
      <c r="AU740" s="315" t="s">
        <v>84</v>
      </c>
      <c r="AV740" s="313" t="s">
        <v>84</v>
      </c>
      <c r="AW740" s="313" t="s">
        <v>36</v>
      </c>
      <c r="AX740" s="313" t="s">
        <v>82</v>
      </c>
      <c r="AY740" s="315" t="s">
        <v>158</v>
      </c>
    </row>
    <row r="741" spans="1:65" s="118" customFormat="1" ht="24.2" customHeight="1">
      <c r="A741" s="115"/>
      <c r="B741" s="116"/>
      <c r="C741" s="214" t="s">
        <v>901</v>
      </c>
      <c r="D741" s="214" t="s">
        <v>160</v>
      </c>
      <c r="E741" s="215" t="s">
        <v>902</v>
      </c>
      <c r="F741" s="216" t="s">
        <v>903</v>
      </c>
      <c r="G741" s="217" t="s">
        <v>102</v>
      </c>
      <c r="H741" s="218">
        <v>75</v>
      </c>
      <c r="I741" s="6"/>
      <c r="J741" s="219">
        <f>ROUND(I741*H741,1)</f>
        <v>0</v>
      </c>
      <c r="K741" s="216" t="s">
        <v>164</v>
      </c>
      <c r="L741" s="116"/>
      <c r="M741" s="220" t="s">
        <v>3</v>
      </c>
      <c r="N741" s="221" t="s">
        <v>45</v>
      </c>
      <c r="O741" s="200"/>
      <c r="P741" s="201">
        <f>O741*H741</f>
        <v>0</v>
      </c>
      <c r="Q741" s="201">
        <v>0.02634</v>
      </c>
      <c r="R741" s="201">
        <f>Q741*H741</f>
        <v>1.9754999999999998</v>
      </c>
      <c r="S741" s="201">
        <v>0</v>
      </c>
      <c r="T741" s="202">
        <f>S741*H741</f>
        <v>0</v>
      </c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R741" s="203" t="s">
        <v>165</v>
      </c>
      <c r="AT741" s="203" t="s">
        <v>160</v>
      </c>
      <c r="AU741" s="203" t="s">
        <v>84</v>
      </c>
      <c r="AY741" s="106" t="s">
        <v>158</v>
      </c>
      <c r="BE741" s="204">
        <f>IF(N741="základní",J741,0)</f>
        <v>0</v>
      </c>
      <c r="BF741" s="204">
        <f>IF(N741="snížená",J741,0)</f>
        <v>0</v>
      </c>
      <c r="BG741" s="204">
        <f>IF(N741="zákl. přenesená",J741,0)</f>
        <v>0</v>
      </c>
      <c r="BH741" s="204">
        <f>IF(N741="sníž. přenesená",J741,0)</f>
        <v>0</v>
      </c>
      <c r="BI741" s="204">
        <f>IF(N741="nulová",J741,0)</f>
        <v>0</v>
      </c>
      <c r="BJ741" s="106" t="s">
        <v>82</v>
      </c>
      <c r="BK741" s="204">
        <f>ROUND(I741*H741,1)</f>
        <v>0</v>
      </c>
      <c r="BL741" s="106" t="s">
        <v>165</v>
      </c>
      <c r="BM741" s="203" t="s">
        <v>904</v>
      </c>
    </row>
    <row r="742" spans="1:47" s="118" customFormat="1" ht="29.25">
      <c r="A742" s="115"/>
      <c r="B742" s="116"/>
      <c r="C742" s="115"/>
      <c r="D742" s="205" t="s">
        <v>167</v>
      </c>
      <c r="E742" s="115"/>
      <c r="F742" s="206" t="s">
        <v>905</v>
      </c>
      <c r="G742" s="115"/>
      <c r="H742" s="115"/>
      <c r="I742" s="7"/>
      <c r="J742" s="115"/>
      <c r="K742" s="115"/>
      <c r="L742" s="116"/>
      <c r="M742" s="207"/>
      <c r="N742" s="208"/>
      <c r="O742" s="200"/>
      <c r="P742" s="200"/>
      <c r="Q742" s="200"/>
      <c r="R742" s="200"/>
      <c r="S742" s="200"/>
      <c r="T742" s="209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T742" s="106" t="s">
        <v>167</v>
      </c>
      <c r="AU742" s="106" t="s">
        <v>84</v>
      </c>
    </row>
    <row r="743" spans="1:47" s="118" customFormat="1" ht="12">
      <c r="A743" s="115"/>
      <c r="B743" s="116"/>
      <c r="C743" s="115"/>
      <c r="D743" s="311" t="s">
        <v>169</v>
      </c>
      <c r="E743" s="115"/>
      <c r="F743" s="312" t="s">
        <v>906</v>
      </c>
      <c r="G743" s="115"/>
      <c r="H743" s="115"/>
      <c r="I743" s="7"/>
      <c r="J743" s="115"/>
      <c r="K743" s="115"/>
      <c r="L743" s="116"/>
      <c r="M743" s="207"/>
      <c r="N743" s="208"/>
      <c r="O743" s="200"/>
      <c r="P743" s="200"/>
      <c r="Q743" s="200"/>
      <c r="R743" s="200"/>
      <c r="S743" s="200"/>
      <c r="T743" s="209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T743" s="106" t="s">
        <v>169</v>
      </c>
      <c r="AU743" s="106" t="s">
        <v>84</v>
      </c>
    </row>
    <row r="744" spans="2:51" s="313" customFormat="1" ht="22.5">
      <c r="B744" s="314"/>
      <c r="D744" s="205" t="s">
        <v>171</v>
      </c>
      <c r="E744" s="315" t="s">
        <v>3</v>
      </c>
      <c r="F744" s="316" t="s">
        <v>907</v>
      </c>
      <c r="H744" s="317">
        <v>41</v>
      </c>
      <c r="I744" s="8"/>
      <c r="L744" s="314"/>
      <c r="M744" s="318"/>
      <c r="N744" s="319"/>
      <c r="O744" s="319"/>
      <c r="P744" s="319"/>
      <c r="Q744" s="319"/>
      <c r="R744" s="319"/>
      <c r="S744" s="319"/>
      <c r="T744" s="320"/>
      <c r="AT744" s="315" t="s">
        <v>171</v>
      </c>
      <c r="AU744" s="315" t="s">
        <v>84</v>
      </c>
      <c r="AV744" s="313" t="s">
        <v>84</v>
      </c>
      <c r="AW744" s="313" t="s">
        <v>36</v>
      </c>
      <c r="AX744" s="313" t="s">
        <v>74</v>
      </c>
      <c r="AY744" s="315" t="s">
        <v>158</v>
      </c>
    </row>
    <row r="745" spans="2:51" s="313" customFormat="1" ht="22.5">
      <c r="B745" s="314"/>
      <c r="D745" s="205" t="s">
        <v>171</v>
      </c>
      <c r="E745" s="315" t="s">
        <v>3</v>
      </c>
      <c r="F745" s="316" t="s">
        <v>908</v>
      </c>
      <c r="H745" s="317">
        <v>34</v>
      </c>
      <c r="I745" s="8"/>
      <c r="L745" s="314"/>
      <c r="M745" s="318"/>
      <c r="N745" s="319"/>
      <c r="O745" s="319"/>
      <c r="P745" s="319"/>
      <c r="Q745" s="319"/>
      <c r="R745" s="319"/>
      <c r="S745" s="319"/>
      <c r="T745" s="320"/>
      <c r="AT745" s="315" t="s">
        <v>171</v>
      </c>
      <c r="AU745" s="315" t="s">
        <v>84</v>
      </c>
      <c r="AV745" s="313" t="s">
        <v>84</v>
      </c>
      <c r="AW745" s="313" t="s">
        <v>36</v>
      </c>
      <c r="AX745" s="313" t="s">
        <v>74</v>
      </c>
      <c r="AY745" s="315" t="s">
        <v>158</v>
      </c>
    </row>
    <row r="746" spans="2:51" s="321" customFormat="1" ht="12">
      <c r="B746" s="322"/>
      <c r="D746" s="205" t="s">
        <v>171</v>
      </c>
      <c r="E746" s="323" t="s">
        <v>3</v>
      </c>
      <c r="F746" s="324" t="s">
        <v>174</v>
      </c>
      <c r="H746" s="325">
        <v>75</v>
      </c>
      <c r="I746" s="9"/>
      <c r="L746" s="322"/>
      <c r="M746" s="326"/>
      <c r="N746" s="327"/>
      <c r="O746" s="327"/>
      <c r="P746" s="327"/>
      <c r="Q746" s="327"/>
      <c r="R746" s="327"/>
      <c r="S746" s="327"/>
      <c r="T746" s="328"/>
      <c r="AT746" s="323" t="s">
        <v>171</v>
      </c>
      <c r="AU746" s="323" t="s">
        <v>84</v>
      </c>
      <c r="AV746" s="321" t="s">
        <v>165</v>
      </c>
      <c r="AW746" s="321" t="s">
        <v>36</v>
      </c>
      <c r="AX746" s="321" t="s">
        <v>82</v>
      </c>
      <c r="AY746" s="323" t="s">
        <v>158</v>
      </c>
    </row>
    <row r="747" spans="1:65" s="118" customFormat="1" ht="24.2" customHeight="1">
      <c r="A747" s="115"/>
      <c r="B747" s="116"/>
      <c r="C747" s="214" t="s">
        <v>909</v>
      </c>
      <c r="D747" s="214" t="s">
        <v>160</v>
      </c>
      <c r="E747" s="215" t="s">
        <v>910</v>
      </c>
      <c r="F747" s="216" t="s">
        <v>911</v>
      </c>
      <c r="G747" s="217" t="s">
        <v>102</v>
      </c>
      <c r="H747" s="218">
        <v>75</v>
      </c>
      <c r="I747" s="6"/>
      <c r="J747" s="219">
        <f>ROUND(I747*H747,1)</f>
        <v>0</v>
      </c>
      <c r="K747" s="216" t="s">
        <v>164</v>
      </c>
      <c r="L747" s="116"/>
      <c r="M747" s="220" t="s">
        <v>3</v>
      </c>
      <c r="N747" s="221" t="s">
        <v>45</v>
      </c>
      <c r="O747" s="200"/>
      <c r="P747" s="201">
        <f>O747*H747</f>
        <v>0</v>
      </c>
      <c r="Q747" s="201">
        <v>0.004</v>
      </c>
      <c r="R747" s="201">
        <f>Q747*H747</f>
        <v>0.3</v>
      </c>
      <c r="S747" s="201">
        <v>0</v>
      </c>
      <c r="T747" s="202">
        <f>S747*H747</f>
        <v>0</v>
      </c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R747" s="203" t="s">
        <v>165</v>
      </c>
      <c r="AT747" s="203" t="s">
        <v>160</v>
      </c>
      <c r="AU747" s="203" t="s">
        <v>84</v>
      </c>
      <c r="AY747" s="106" t="s">
        <v>158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106" t="s">
        <v>82</v>
      </c>
      <c r="BK747" s="204">
        <f>ROUND(I747*H747,1)</f>
        <v>0</v>
      </c>
      <c r="BL747" s="106" t="s">
        <v>165</v>
      </c>
      <c r="BM747" s="203" t="s">
        <v>912</v>
      </c>
    </row>
    <row r="748" spans="1:47" s="118" customFormat="1" ht="19.5">
      <c r="A748" s="115"/>
      <c r="B748" s="116"/>
      <c r="C748" s="115"/>
      <c r="D748" s="205" t="s">
        <v>167</v>
      </c>
      <c r="E748" s="115"/>
      <c r="F748" s="206" t="s">
        <v>911</v>
      </c>
      <c r="G748" s="115"/>
      <c r="H748" s="115"/>
      <c r="I748" s="7"/>
      <c r="J748" s="115"/>
      <c r="K748" s="115"/>
      <c r="L748" s="116"/>
      <c r="M748" s="207"/>
      <c r="N748" s="208"/>
      <c r="O748" s="200"/>
      <c r="P748" s="200"/>
      <c r="Q748" s="200"/>
      <c r="R748" s="200"/>
      <c r="S748" s="200"/>
      <c r="T748" s="209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T748" s="106" t="s">
        <v>167</v>
      </c>
      <c r="AU748" s="106" t="s">
        <v>84</v>
      </c>
    </row>
    <row r="749" spans="1:47" s="118" customFormat="1" ht="12">
      <c r="A749" s="115"/>
      <c r="B749" s="116"/>
      <c r="C749" s="115"/>
      <c r="D749" s="311" t="s">
        <v>169</v>
      </c>
      <c r="E749" s="115"/>
      <c r="F749" s="312" t="s">
        <v>913</v>
      </c>
      <c r="G749" s="115"/>
      <c r="H749" s="115"/>
      <c r="I749" s="7"/>
      <c r="J749" s="115"/>
      <c r="K749" s="115"/>
      <c r="L749" s="116"/>
      <c r="M749" s="207"/>
      <c r="N749" s="208"/>
      <c r="O749" s="200"/>
      <c r="P749" s="200"/>
      <c r="Q749" s="200"/>
      <c r="R749" s="200"/>
      <c r="S749" s="200"/>
      <c r="T749" s="209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T749" s="106" t="s">
        <v>169</v>
      </c>
      <c r="AU749" s="106" t="s">
        <v>84</v>
      </c>
    </row>
    <row r="750" spans="2:51" s="313" customFormat="1" ht="22.5">
      <c r="B750" s="314"/>
      <c r="D750" s="205" t="s">
        <v>171</v>
      </c>
      <c r="E750" s="315" t="s">
        <v>3</v>
      </c>
      <c r="F750" s="316" t="s">
        <v>907</v>
      </c>
      <c r="H750" s="317">
        <v>41</v>
      </c>
      <c r="I750" s="8"/>
      <c r="L750" s="314"/>
      <c r="M750" s="318"/>
      <c r="N750" s="319"/>
      <c r="O750" s="319"/>
      <c r="P750" s="319"/>
      <c r="Q750" s="319"/>
      <c r="R750" s="319"/>
      <c r="S750" s="319"/>
      <c r="T750" s="320"/>
      <c r="AT750" s="315" t="s">
        <v>171</v>
      </c>
      <c r="AU750" s="315" t="s">
        <v>84</v>
      </c>
      <c r="AV750" s="313" t="s">
        <v>84</v>
      </c>
      <c r="AW750" s="313" t="s">
        <v>36</v>
      </c>
      <c r="AX750" s="313" t="s">
        <v>74</v>
      </c>
      <c r="AY750" s="315" t="s">
        <v>158</v>
      </c>
    </row>
    <row r="751" spans="2:51" s="313" customFormat="1" ht="22.5">
      <c r="B751" s="314"/>
      <c r="D751" s="205" t="s">
        <v>171</v>
      </c>
      <c r="E751" s="315" t="s">
        <v>3</v>
      </c>
      <c r="F751" s="316" t="s">
        <v>908</v>
      </c>
      <c r="H751" s="317">
        <v>34</v>
      </c>
      <c r="I751" s="8"/>
      <c r="L751" s="314"/>
      <c r="M751" s="318"/>
      <c r="N751" s="319"/>
      <c r="O751" s="319"/>
      <c r="P751" s="319"/>
      <c r="Q751" s="319"/>
      <c r="R751" s="319"/>
      <c r="S751" s="319"/>
      <c r="T751" s="320"/>
      <c r="AT751" s="315" t="s">
        <v>171</v>
      </c>
      <c r="AU751" s="315" t="s">
        <v>84</v>
      </c>
      <c r="AV751" s="313" t="s">
        <v>84</v>
      </c>
      <c r="AW751" s="313" t="s">
        <v>36</v>
      </c>
      <c r="AX751" s="313" t="s">
        <v>74</v>
      </c>
      <c r="AY751" s="315" t="s">
        <v>158</v>
      </c>
    </row>
    <row r="752" spans="2:51" s="321" customFormat="1" ht="12">
      <c r="B752" s="322"/>
      <c r="D752" s="205" t="s">
        <v>171</v>
      </c>
      <c r="E752" s="323" t="s">
        <v>3</v>
      </c>
      <c r="F752" s="324" t="s">
        <v>174</v>
      </c>
      <c r="H752" s="325">
        <v>75</v>
      </c>
      <c r="I752" s="9"/>
      <c r="L752" s="322"/>
      <c r="M752" s="326"/>
      <c r="N752" s="327"/>
      <c r="O752" s="327"/>
      <c r="P752" s="327"/>
      <c r="Q752" s="327"/>
      <c r="R752" s="327"/>
      <c r="S752" s="327"/>
      <c r="T752" s="328"/>
      <c r="AT752" s="323" t="s">
        <v>171</v>
      </c>
      <c r="AU752" s="323" t="s">
        <v>84</v>
      </c>
      <c r="AV752" s="321" t="s">
        <v>165</v>
      </c>
      <c r="AW752" s="321" t="s">
        <v>36</v>
      </c>
      <c r="AX752" s="321" t="s">
        <v>82</v>
      </c>
      <c r="AY752" s="323" t="s">
        <v>158</v>
      </c>
    </row>
    <row r="753" spans="1:65" s="118" customFormat="1" ht="24.2" customHeight="1">
      <c r="A753" s="115"/>
      <c r="B753" s="116"/>
      <c r="C753" s="214" t="s">
        <v>914</v>
      </c>
      <c r="D753" s="214" t="s">
        <v>160</v>
      </c>
      <c r="E753" s="215" t="s">
        <v>915</v>
      </c>
      <c r="F753" s="216" t="s">
        <v>916</v>
      </c>
      <c r="G753" s="217" t="s">
        <v>492</v>
      </c>
      <c r="H753" s="218">
        <v>66.45</v>
      </c>
      <c r="I753" s="6"/>
      <c r="J753" s="219">
        <f>ROUND(I753*H753,1)</f>
        <v>0</v>
      </c>
      <c r="K753" s="216" t="s">
        <v>164</v>
      </c>
      <c r="L753" s="116"/>
      <c r="M753" s="220" t="s">
        <v>3</v>
      </c>
      <c r="N753" s="221" t="s">
        <v>45</v>
      </c>
      <c r="O753" s="200"/>
      <c r="P753" s="201">
        <f>O753*H753</f>
        <v>0</v>
      </c>
      <c r="Q753" s="201">
        <v>8.4E-05</v>
      </c>
      <c r="R753" s="201">
        <f>Q753*H753</f>
        <v>0.0055818</v>
      </c>
      <c r="S753" s="201">
        <v>0</v>
      </c>
      <c r="T753" s="202">
        <f>S753*H753</f>
        <v>0</v>
      </c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R753" s="203" t="s">
        <v>165</v>
      </c>
      <c r="AT753" s="203" t="s">
        <v>160</v>
      </c>
      <c r="AU753" s="203" t="s">
        <v>84</v>
      </c>
      <c r="AY753" s="106" t="s">
        <v>158</v>
      </c>
      <c r="BE753" s="204">
        <f>IF(N753="základní",J753,0)</f>
        <v>0</v>
      </c>
      <c r="BF753" s="204">
        <f>IF(N753="snížená",J753,0)</f>
        <v>0</v>
      </c>
      <c r="BG753" s="204">
        <f>IF(N753="zákl. přenesená",J753,0)</f>
        <v>0</v>
      </c>
      <c r="BH753" s="204">
        <f>IF(N753="sníž. přenesená",J753,0)</f>
        <v>0</v>
      </c>
      <c r="BI753" s="204">
        <f>IF(N753="nulová",J753,0)</f>
        <v>0</v>
      </c>
      <c r="BJ753" s="106" t="s">
        <v>82</v>
      </c>
      <c r="BK753" s="204">
        <f>ROUND(I753*H753,1)</f>
        <v>0</v>
      </c>
      <c r="BL753" s="106" t="s">
        <v>165</v>
      </c>
      <c r="BM753" s="203" t="s">
        <v>917</v>
      </c>
    </row>
    <row r="754" spans="1:47" s="118" customFormat="1" ht="19.5">
      <c r="A754" s="115"/>
      <c r="B754" s="116"/>
      <c r="C754" s="115"/>
      <c r="D754" s="205" t="s">
        <v>167</v>
      </c>
      <c r="E754" s="115"/>
      <c r="F754" s="206" t="s">
        <v>918</v>
      </c>
      <c r="G754" s="115"/>
      <c r="H754" s="115"/>
      <c r="I754" s="7"/>
      <c r="J754" s="115"/>
      <c r="K754" s="115"/>
      <c r="L754" s="116"/>
      <c r="M754" s="207"/>
      <c r="N754" s="208"/>
      <c r="O754" s="200"/>
      <c r="P754" s="200"/>
      <c r="Q754" s="200"/>
      <c r="R754" s="200"/>
      <c r="S754" s="200"/>
      <c r="T754" s="209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T754" s="106" t="s">
        <v>167</v>
      </c>
      <c r="AU754" s="106" t="s">
        <v>84</v>
      </c>
    </row>
    <row r="755" spans="1:47" s="118" customFormat="1" ht="12">
      <c r="A755" s="115"/>
      <c r="B755" s="116"/>
      <c r="C755" s="115"/>
      <c r="D755" s="311" t="s">
        <v>169</v>
      </c>
      <c r="E755" s="115"/>
      <c r="F755" s="312" t="s">
        <v>919</v>
      </c>
      <c r="G755" s="115"/>
      <c r="H755" s="115"/>
      <c r="I755" s="7"/>
      <c r="J755" s="115"/>
      <c r="K755" s="115"/>
      <c r="L755" s="116"/>
      <c r="M755" s="207"/>
      <c r="N755" s="208"/>
      <c r="O755" s="200"/>
      <c r="P755" s="200"/>
      <c r="Q755" s="200"/>
      <c r="R755" s="200"/>
      <c r="S755" s="200"/>
      <c r="T755" s="209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T755" s="106" t="s">
        <v>169</v>
      </c>
      <c r="AU755" s="106" t="s">
        <v>84</v>
      </c>
    </row>
    <row r="756" spans="2:51" s="313" customFormat="1" ht="12">
      <c r="B756" s="314"/>
      <c r="D756" s="205" t="s">
        <v>171</v>
      </c>
      <c r="E756" s="315" t="s">
        <v>3</v>
      </c>
      <c r="F756" s="316" t="s">
        <v>920</v>
      </c>
      <c r="H756" s="317">
        <v>34.7</v>
      </c>
      <c r="I756" s="8"/>
      <c r="L756" s="314"/>
      <c r="M756" s="318"/>
      <c r="N756" s="319"/>
      <c r="O756" s="319"/>
      <c r="P756" s="319"/>
      <c r="Q756" s="319"/>
      <c r="R756" s="319"/>
      <c r="S756" s="319"/>
      <c r="T756" s="320"/>
      <c r="AT756" s="315" t="s">
        <v>171</v>
      </c>
      <c r="AU756" s="315" t="s">
        <v>84</v>
      </c>
      <c r="AV756" s="313" t="s">
        <v>84</v>
      </c>
      <c r="AW756" s="313" t="s">
        <v>36</v>
      </c>
      <c r="AX756" s="313" t="s">
        <v>74</v>
      </c>
      <c r="AY756" s="315" t="s">
        <v>158</v>
      </c>
    </row>
    <row r="757" spans="2:51" s="313" customFormat="1" ht="12">
      <c r="B757" s="314"/>
      <c r="D757" s="205" t="s">
        <v>171</v>
      </c>
      <c r="E757" s="315" t="s">
        <v>3</v>
      </c>
      <c r="F757" s="316" t="s">
        <v>921</v>
      </c>
      <c r="H757" s="317">
        <v>31.75</v>
      </c>
      <c r="I757" s="8"/>
      <c r="L757" s="314"/>
      <c r="M757" s="318"/>
      <c r="N757" s="319"/>
      <c r="O757" s="319"/>
      <c r="P757" s="319"/>
      <c r="Q757" s="319"/>
      <c r="R757" s="319"/>
      <c r="S757" s="319"/>
      <c r="T757" s="320"/>
      <c r="AT757" s="315" t="s">
        <v>171</v>
      </c>
      <c r="AU757" s="315" t="s">
        <v>84</v>
      </c>
      <c r="AV757" s="313" t="s">
        <v>84</v>
      </c>
      <c r="AW757" s="313" t="s">
        <v>36</v>
      </c>
      <c r="AX757" s="313" t="s">
        <v>74</v>
      </c>
      <c r="AY757" s="315" t="s">
        <v>158</v>
      </c>
    </row>
    <row r="758" spans="2:51" s="321" customFormat="1" ht="12">
      <c r="B758" s="322"/>
      <c r="D758" s="205" t="s">
        <v>171</v>
      </c>
      <c r="E758" s="323" t="s">
        <v>3</v>
      </c>
      <c r="F758" s="324" t="s">
        <v>922</v>
      </c>
      <c r="H758" s="325">
        <v>66.45</v>
      </c>
      <c r="I758" s="9"/>
      <c r="L758" s="322"/>
      <c r="M758" s="326"/>
      <c r="N758" s="327"/>
      <c r="O758" s="327"/>
      <c r="P758" s="327"/>
      <c r="Q758" s="327"/>
      <c r="R758" s="327"/>
      <c r="S758" s="327"/>
      <c r="T758" s="328"/>
      <c r="AT758" s="323" t="s">
        <v>171</v>
      </c>
      <c r="AU758" s="323" t="s">
        <v>84</v>
      </c>
      <c r="AV758" s="321" t="s">
        <v>165</v>
      </c>
      <c r="AW758" s="321" t="s">
        <v>36</v>
      </c>
      <c r="AX758" s="321" t="s">
        <v>82</v>
      </c>
      <c r="AY758" s="323" t="s">
        <v>158</v>
      </c>
    </row>
    <row r="759" spans="1:65" s="118" customFormat="1" ht="24.2" customHeight="1">
      <c r="A759" s="115"/>
      <c r="B759" s="116"/>
      <c r="C759" s="214" t="s">
        <v>923</v>
      </c>
      <c r="D759" s="214" t="s">
        <v>160</v>
      </c>
      <c r="E759" s="215" t="s">
        <v>924</v>
      </c>
      <c r="F759" s="216" t="s">
        <v>925</v>
      </c>
      <c r="G759" s="217" t="s">
        <v>492</v>
      </c>
      <c r="H759" s="218">
        <v>170.2</v>
      </c>
      <c r="I759" s="6"/>
      <c r="J759" s="219">
        <f>ROUND(I759*H759,1)</f>
        <v>0</v>
      </c>
      <c r="K759" s="216" t="s">
        <v>164</v>
      </c>
      <c r="L759" s="116"/>
      <c r="M759" s="220" t="s">
        <v>3</v>
      </c>
      <c r="N759" s="221" t="s">
        <v>45</v>
      </c>
      <c r="O759" s="200"/>
      <c r="P759" s="201">
        <f>O759*H759</f>
        <v>0</v>
      </c>
      <c r="Q759" s="201">
        <v>4.2E-05</v>
      </c>
      <c r="R759" s="201">
        <f>Q759*H759</f>
        <v>0.007148399999999999</v>
      </c>
      <c r="S759" s="201">
        <v>0</v>
      </c>
      <c r="T759" s="202">
        <f>S759*H759</f>
        <v>0</v>
      </c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R759" s="203" t="s">
        <v>165</v>
      </c>
      <c r="AT759" s="203" t="s">
        <v>160</v>
      </c>
      <c r="AU759" s="203" t="s">
        <v>84</v>
      </c>
      <c r="AY759" s="106" t="s">
        <v>158</v>
      </c>
      <c r="BE759" s="204">
        <f>IF(N759="základní",J759,0)</f>
        <v>0</v>
      </c>
      <c r="BF759" s="204">
        <f>IF(N759="snížená",J759,0)</f>
        <v>0</v>
      </c>
      <c r="BG759" s="204">
        <f>IF(N759="zákl. přenesená",J759,0)</f>
        <v>0</v>
      </c>
      <c r="BH759" s="204">
        <f>IF(N759="sníž. přenesená",J759,0)</f>
        <v>0</v>
      </c>
      <c r="BI759" s="204">
        <f>IF(N759="nulová",J759,0)</f>
        <v>0</v>
      </c>
      <c r="BJ759" s="106" t="s">
        <v>82</v>
      </c>
      <c r="BK759" s="204">
        <f>ROUND(I759*H759,1)</f>
        <v>0</v>
      </c>
      <c r="BL759" s="106" t="s">
        <v>165</v>
      </c>
      <c r="BM759" s="203" t="s">
        <v>926</v>
      </c>
    </row>
    <row r="760" spans="1:47" s="118" customFormat="1" ht="19.5">
      <c r="A760" s="115"/>
      <c r="B760" s="116"/>
      <c r="C760" s="115"/>
      <c r="D760" s="205" t="s">
        <v>167</v>
      </c>
      <c r="E760" s="115"/>
      <c r="F760" s="206" t="s">
        <v>927</v>
      </c>
      <c r="G760" s="115"/>
      <c r="H760" s="115"/>
      <c r="I760" s="7"/>
      <c r="J760" s="115"/>
      <c r="K760" s="115"/>
      <c r="L760" s="116"/>
      <c r="M760" s="207"/>
      <c r="N760" s="208"/>
      <c r="O760" s="200"/>
      <c r="P760" s="200"/>
      <c r="Q760" s="200"/>
      <c r="R760" s="200"/>
      <c r="S760" s="200"/>
      <c r="T760" s="209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T760" s="106" t="s">
        <v>167</v>
      </c>
      <c r="AU760" s="106" t="s">
        <v>84</v>
      </c>
    </row>
    <row r="761" spans="1:47" s="118" customFormat="1" ht="12">
      <c r="A761" s="115"/>
      <c r="B761" s="116"/>
      <c r="C761" s="115"/>
      <c r="D761" s="311" t="s">
        <v>169</v>
      </c>
      <c r="E761" s="115"/>
      <c r="F761" s="312" t="s">
        <v>928</v>
      </c>
      <c r="G761" s="115"/>
      <c r="H761" s="115"/>
      <c r="I761" s="7"/>
      <c r="J761" s="115"/>
      <c r="K761" s="115"/>
      <c r="L761" s="116"/>
      <c r="M761" s="207"/>
      <c r="N761" s="208"/>
      <c r="O761" s="200"/>
      <c r="P761" s="200"/>
      <c r="Q761" s="200"/>
      <c r="R761" s="200"/>
      <c r="S761" s="200"/>
      <c r="T761" s="209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T761" s="106" t="s">
        <v>169</v>
      </c>
      <c r="AU761" s="106" t="s">
        <v>84</v>
      </c>
    </row>
    <row r="762" spans="2:51" s="313" customFormat="1" ht="12">
      <c r="B762" s="314"/>
      <c r="D762" s="205" t="s">
        <v>171</v>
      </c>
      <c r="E762" s="315" t="s">
        <v>3</v>
      </c>
      <c r="F762" s="316" t="s">
        <v>929</v>
      </c>
      <c r="H762" s="317">
        <v>17</v>
      </c>
      <c r="I762" s="8"/>
      <c r="L762" s="314"/>
      <c r="M762" s="318"/>
      <c r="N762" s="319"/>
      <c r="O762" s="319"/>
      <c r="P762" s="319"/>
      <c r="Q762" s="319"/>
      <c r="R762" s="319"/>
      <c r="S762" s="319"/>
      <c r="T762" s="320"/>
      <c r="AT762" s="315" t="s">
        <v>171</v>
      </c>
      <c r="AU762" s="315" t="s">
        <v>84</v>
      </c>
      <c r="AV762" s="313" t="s">
        <v>84</v>
      </c>
      <c r="AW762" s="313" t="s">
        <v>36</v>
      </c>
      <c r="AX762" s="313" t="s">
        <v>74</v>
      </c>
      <c r="AY762" s="315" t="s">
        <v>158</v>
      </c>
    </row>
    <row r="763" spans="2:51" s="313" customFormat="1" ht="12">
      <c r="B763" s="314"/>
      <c r="D763" s="205" t="s">
        <v>171</v>
      </c>
      <c r="E763" s="315" t="s">
        <v>3</v>
      </c>
      <c r="F763" s="316" t="s">
        <v>930</v>
      </c>
      <c r="H763" s="317">
        <v>16.55</v>
      </c>
      <c r="I763" s="8"/>
      <c r="L763" s="314"/>
      <c r="M763" s="318"/>
      <c r="N763" s="319"/>
      <c r="O763" s="319"/>
      <c r="P763" s="319"/>
      <c r="Q763" s="319"/>
      <c r="R763" s="319"/>
      <c r="S763" s="319"/>
      <c r="T763" s="320"/>
      <c r="AT763" s="315" t="s">
        <v>171</v>
      </c>
      <c r="AU763" s="315" t="s">
        <v>84</v>
      </c>
      <c r="AV763" s="313" t="s">
        <v>84</v>
      </c>
      <c r="AW763" s="313" t="s">
        <v>36</v>
      </c>
      <c r="AX763" s="313" t="s">
        <v>74</v>
      </c>
      <c r="AY763" s="315" t="s">
        <v>158</v>
      </c>
    </row>
    <row r="764" spans="2:51" s="313" customFormat="1" ht="12">
      <c r="B764" s="314"/>
      <c r="D764" s="205" t="s">
        <v>171</v>
      </c>
      <c r="E764" s="315" t="s">
        <v>3</v>
      </c>
      <c r="F764" s="316" t="s">
        <v>931</v>
      </c>
      <c r="H764" s="317">
        <v>14.05</v>
      </c>
      <c r="I764" s="8"/>
      <c r="L764" s="314"/>
      <c r="M764" s="318"/>
      <c r="N764" s="319"/>
      <c r="O764" s="319"/>
      <c r="P764" s="319"/>
      <c r="Q764" s="319"/>
      <c r="R764" s="319"/>
      <c r="S764" s="319"/>
      <c r="T764" s="320"/>
      <c r="AT764" s="315" t="s">
        <v>171</v>
      </c>
      <c r="AU764" s="315" t="s">
        <v>84</v>
      </c>
      <c r="AV764" s="313" t="s">
        <v>84</v>
      </c>
      <c r="AW764" s="313" t="s">
        <v>36</v>
      </c>
      <c r="AX764" s="313" t="s">
        <v>74</v>
      </c>
      <c r="AY764" s="315" t="s">
        <v>158</v>
      </c>
    </row>
    <row r="765" spans="2:51" s="313" customFormat="1" ht="12">
      <c r="B765" s="314"/>
      <c r="D765" s="205" t="s">
        <v>171</v>
      </c>
      <c r="E765" s="315" t="s">
        <v>3</v>
      </c>
      <c r="F765" s="316" t="s">
        <v>932</v>
      </c>
      <c r="H765" s="317">
        <v>27.65</v>
      </c>
      <c r="I765" s="8"/>
      <c r="L765" s="314"/>
      <c r="M765" s="318"/>
      <c r="N765" s="319"/>
      <c r="O765" s="319"/>
      <c r="P765" s="319"/>
      <c r="Q765" s="319"/>
      <c r="R765" s="319"/>
      <c r="S765" s="319"/>
      <c r="T765" s="320"/>
      <c r="AT765" s="315" t="s">
        <v>171</v>
      </c>
      <c r="AU765" s="315" t="s">
        <v>84</v>
      </c>
      <c r="AV765" s="313" t="s">
        <v>84</v>
      </c>
      <c r="AW765" s="313" t="s">
        <v>36</v>
      </c>
      <c r="AX765" s="313" t="s">
        <v>74</v>
      </c>
      <c r="AY765" s="315" t="s">
        <v>158</v>
      </c>
    </row>
    <row r="766" spans="2:51" s="313" customFormat="1" ht="12">
      <c r="B766" s="314"/>
      <c r="D766" s="205" t="s">
        <v>171</v>
      </c>
      <c r="E766" s="315" t="s">
        <v>3</v>
      </c>
      <c r="F766" s="316" t="s">
        <v>933</v>
      </c>
      <c r="H766" s="317">
        <v>11</v>
      </c>
      <c r="I766" s="8"/>
      <c r="L766" s="314"/>
      <c r="M766" s="318"/>
      <c r="N766" s="319"/>
      <c r="O766" s="319"/>
      <c r="P766" s="319"/>
      <c r="Q766" s="319"/>
      <c r="R766" s="319"/>
      <c r="S766" s="319"/>
      <c r="T766" s="320"/>
      <c r="AT766" s="315" t="s">
        <v>171</v>
      </c>
      <c r="AU766" s="315" t="s">
        <v>84</v>
      </c>
      <c r="AV766" s="313" t="s">
        <v>84</v>
      </c>
      <c r="AW766" s="313" t="s">
        <v>36</v>
      </c>
      <c r="AX766" s="313" t="s">
        <v>74</v>
      </c>
      <c r="AY766" s="315" t="s">
        <v>158</v>
      </c>
    </row>
    <row r="767" spans="2:51" s="313" customFormat="1" ht="12">
      <c r="B767" s="314"/>
      <c r="D767" s="205" t="s">
        <v>171</v>
      </c>
      <c r="E767" s="315" t="s">
        <v>3</v>
      </c>
      <c r="F767" s="316" t="s">
        <v>934</v>
      </c>
      <c r="H767" s="317">
        <v>7.9</v>
      </c>
      <c r="I767" s="8"/>
      <c r="L767" s="314"/>
      <c r="M767" s="318"/>
      <c r="N767" s="319"/>
      <c r="O767" s="319"/>
      <c r="P767" s="319"/>
      <c r="Q767" s="319"/>
      <c r="R767" s="319"/>
      <c r="S767" s="319"/>
      <c r="T767" s="320"/>
      <c r="AT767" s="315" t="s">
        <v>171</v>
      </c>
      <c r="AU767" s="315" t="s">
        <v>84</v>
      </c>
      <c r="AV767" s="313" t="s">
        <v>84</v>
      </c>
      <c r="AW767" s="313" t="s">
        <v>36</v>
      </c>
      <c r="AX767" s="313" t="s">
        <v>74</v>
      </c>
      <c r="AY767" s="315" t="s">
        <v>158</v>
      </c>
    </row>
    <row r="768" spans="2:51" s="313" customFormat="1" ht="12">
      <c r="B768" s="314"/>
      <c r="D768" s="205" t="s">
        <v>171</v>
      </c>
      <c r="E768" s="315" t="s">
        <v>3</v>
      </c>
      <c r="F768" s="316" t="s">
        <v>935</v>
      </c>
      <c r="H768" s="317">
        <v>6.1</v>
      </c>
      <c r="I768" s="8"/>
      <c r="L768" s="314"/>
      <c r="M768" s="318"/>
      <c r="N768" s="319"/>
      <c r="O768" s="319"/>
      <c r="P768" s="319"/>
      <c r="Q768" s="319"/>
      <c r="R768" s="319"/>
      <c r="S768" s="319"/>
      <c r="T768" s="320"/>
      <c r="AT768" s="315" t="s">
        <v>171</v>
      </c>
      <c r="AU768" s="315" t="s">
        <v>84</v>
      </c>
      <c r="AV768" s="313" t="s">
        <v>84</v>
      </c>
      <c r="AW768" s="313" t="s">
        <v>36</v>
      </c>
      <c r="AX768" s="313" t="s">
        <v>74</v>
      </c>
      <c r="AY768" s="315" t="s">
        <v>158</v>
      </c>
    </row>
    <row r="769" spans="2:51" s="313" customFormat="1" ht="12">
      <c r="B769" s="314"/>
      <c r="D769" s="205" t="s">
        <v>171</v>
      </c>
      <c r="E769" s="315" t="s">
        <v>3</v>
      </c>
      <c r="F769" s="316" t="s">
        <v>936</v>
      </c>
      <c r="H769" s="317">
        <v>27.65</v>
      </c>
      <c r="I769" s="8"/>
      <c r="L769" s="314"/>
      <c r="M769" s="318"/>
      <c r="N769" s="319"/>
      <c r="O769" s="319"/>
      <c r="P769" s="319"/>
      <c r="Q769" s="319"/>
      <c r="R769" s="319"/>
      <c r="S769" s="319"/>
      <c r="T769" s="320"/>
      <c r="AT769" s="315" t="s">
        <v>171</v>
      </c>
      <c r="AU769" s="315" t="s">
        <v>84</v>
      </c>
      <c r="AV769" s="313" t="s">
        <v>84</v>
      </c>
      <c r="AW769" s="313" t="s">
        <v>36</v>
      </c>
      <c r="AX769" s="313" t="s">
        <v>74</v>
      </c>
      <c r="AY769" s="315" t="s">
        <v>158</v>
      </c>
    </row>
    <row r="770" spans="2:51" s="313" customFormat="1" ht="12">
      <c r="B770" s="314"/>
      <c r="D770" s="205" t="s">
        <v>171</v>
      </c>
      <c r="E770" s="315" t="s">
        <v>3</v>
      </c>
      <c r="F770" s="316" t="s">
        <v>937</v>
      </c>
      <c r="H770" s="317">
        <v>42.3</v>
      </c>
      <c r="I770" s="8"/>
      <c r="L770" s="314"/>
      <c r="M770" s="318"/>
      <c r="N770" s="319"/>
      <c r="O770" s="319"/>
      <c r="P770" s="319"/>
      <c r="Q770" s="319"/>
      <c r="R770" s="319"/>
      <c r="S770" s="319"/>
      <c r="T770" s="320"/>
      <c r="AT770" s="315" t="s">
        <v>171</v>
      </c>
      <c r="AU770" s="315" t="s">
        <v>84</v>
      </c>
      <c r="AV770" s="313" t="s">
        <v>84</v>
      </c>
      <c r="AW770" s="313" t="s">
        <v>36</v>
      </c>
      <c r="AX770" s="313" t="s">
        <v>74</v>
      </c>
      <c r="AY770" s="315" t="s">
        <v>158</v>
      </c>
    </row>
    <row r="771" spans="2:51" s="321" customFormat="1" ht="12">
      <c r="B771" s="322"/>
      <c r="D771" s="205" t="s">
        <v>171</v>
      </c>
      <c r="E771" s="323" t="s">
        <v>3</v>
      </c>
      <c r="F771" s="324" t="s">
        <v>938</v>
      </c>
      <c r="H771" s="325">
        <v>170.2</v>
      </c>
      <c r="I771" s="9"/>
      <c r="L771" s="322"/>
      <c r="M771" s="326"/>
      <c r="N771" s="327"/>
      <c r="O771" s="327"/>
      <c r="P771" s="327"/>
      <c r="Q771" s="327"/>
      <c r="R771" s="327"/>
      <c r="S771" s="327"/>
      <c r="T771" s="328"/>
      <c r="AT771" s="323" t="s">
        <v>171</v>
      </c>
      <c r="AU771" s="323" t="s">
        <v>84</v>
      </c>
      <c r="AV771" s="321" t="s">
        <v>165</v>
      </c>
      <c r="AW771" s="321" t="s">
        <v>36</v>
      </c>
      <c r="AX771" s="321" t="s">
        <v>82</v>
      </c>
      <c r="AY771" s="323" t="s">
        <v>158</v>
      </c>
    </row>
    <row r="772" spans="1:65" s="118" customFormat="1" ht="21.75" customHeight="1">
      <c r="A772" s="115"/>
      <c r="B772" s="116"/>
      <c r="C772" s="214" t="s">
        <v>939</v>
      </c>
      <c r="D772" s="214" t="s">
        <v>160</v>
      </c>
      <c r="E772" s="215" t="s">
        <v>940</v>
      </c>
      <c r="F772" s="216" t="s">
        <v>941</v>
      </c>
      <c r="G772" s="217" t="s">
        <v>163</v>
      </c>
      <c r="H772" s="218">
        <v>9.071</v>
      </c>
      <c r="I772" s="6"/>
      <c r="J772" s="219">
        <f>ROUND(I772*H772,1)</f>
        <v>0</v>
      </c>
      <c r="K772" s="216" t="s">
        <v>164</v>
      </c>
      <c r="L772" s="116"/>
      <c r="M772" s="220" t="s">
        <v>3</v>
      </c>
      <c r="N772" s="221" t="s">
        <v>45</v>
      </c>
      <c r="O772" s="200"/>
      <c r="P772" s="201">
        <f>O772*H772</f>
        <v>0</v>
      </c>
      <c r="Q772" s="201">
        <v>1.8</v>
      </c>
      <c r="R772" s="201">
        <f>Q772*H772</f>
        <v>16.3278</v>
      </c>
      <c r="S772" s="201">
        <v>0</v>
      </c>
      <c r="T772" s="202">
        <f>S772*H772</f>
        <v>0</v>
      </c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R772" s="203" t="s">
        <v>165</v>
      </c>
      <c r="AT772" s="203" t="s">
        <v>160</v>
      </c>
      <c r="AU772" s="203" t="s">
        <v>84</v>
      </c>
      <c r="AY772" s="106" t="s">
        <v>158</v>
      </c>
      <c r="BE772" s="204">
        <f>IF(N772="základní",J772,0)</f>
        <v>0</v>
      </c>
      <c r="BF772" s="204">
        <f>IF(N772="snížená",J772,0)</f>
        <v>0</v>
      </c>
      <c r="BG772" s="204">
        <f>IF(N772="zákl. přenesená",J772,0)</f>
        <v>0</v>
      </c>
      <c r="BH772" s="204">
        <f>IF(N772="sníž. přenesená",J772,0)</f>
        <v>0</v>
      </c>
      <c r="BI772" s="204">
        <f>IF(N772="nulová",J772,0)</f>
        <v>0</v>
      </c>
      <c r="BJ772" s="106" t="s">
        <v>82</v>
      </c>
      <c r="BK772" s="204">
        <f>ROUND(I772*H772,1)</f>
        <v>0</v>
      </c>
      <c r="BL772" s="106" t="s">
        <v>165</v>
      </c>
      <c r="BM772" s="203" t="s">
        <v>942</v>
      </c>
    </row>
    <row r="773" spans="1:47" s="118" customFormat="1" ht="12">
      <c r="A773" s="115"/>
      <c r="B773" s="116"/>
      <c r="C773" s="115"/>
      <c r="D773" s="205" t="s">
        <v>167</v>
      </c>
      <c r="E773" s="115"/>
      <c r="F773" s="206" t="s">
        <v>943</v>
      </c>
      <c r="G773" s="115"/>
      <c r="H773" s="115"/>
      <c r="I773" s="7"/>
      <c r="J773" s="115"/>
      <c r="K773" s="115"/>
      <c r="L773" s="116"/>
      <c r="M773" s="207"/>
      <c r="N773" s="208"/>
      <c r="O773" s="200"/>
      <c r="P773" s="200"/>
      <c r="Q773" s="200"/>
      <c r="R773" s="200"/>
      <c r="S773" s="200"/>
      <c r="T773" s="209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T773" s="106" t="s">
        <v>167</v>
      </c>
      <c r="AU773" s="106" t="s">
        <v>84</v>
      </c>
    </row>
    <row r="774" spans="1:47" s="118" customFormat="1" ht="12">
      <c r="A774" s="115"/>
      <c r="B774" s="116"/>
      <c r="C774" s="115"/>
      <c r="D774" s="311" t="s">
        <v>169</v>
      </c>
      <c r="E774" s="115"/>
      <c r="F774" s="312" t="s">
        <v>944</v>
      </c>
      <c r="G774" s="115"/>
      <c r="H774" s="115"/>
      <c r="I774" s="7"/>
      <c r="J774" s="115"/>
      <c r="K774" s="115"/>
      <c r="L774" s="116"/>
      <c r="M774" s="207"/>
      <c r="N774" s="208"/>
      <c r="O774" s="200"/>
      <c r="P774" s="200"/>
      <c r="Q774" s="200"/>
      <c r="R774" s="200"/>
      <c r="S774" s="200"/>
      <c r="T774" s="209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T774" s="106" t="s">
        <v>169</v>
      </c>
      <c r="AU774" s="106" t="s">
        <v>84</v>
      </c>
    </row>
    <row r="775" spans="2:51" s="313" customFormat="1" ht="22.5">
      <c r="B775" s="314"/>
      <c r="D775" s="205" t="s">
        <v>171</v>
      </c>
      <c r="E775" s="315" t="s">
        <v>3</v>
      </c>
      <c r="F775" s="316" t="s">
        <v>945</v>
      </c>
      <c r="H775" s="317">
        <v>9.071</v>
      </c>
      <c r="I775" s="8"/>
      <c r="L775" s="314"/>
      <c r="M775" s="318"/>
      <c r="N775" s="319"/>
      <c r="O775" s="319"/>
      <c r="P775" s="319"/>
      <c r="Q775" s="319"/>
      <c r="R775" s="319"/>
      <c r="S775" s="319"/>
      <c r="T775" s="320"/>
      <c r="AT775" s="315" t="s">
        <v>171</v>
      </c>
      <c r="AU775" s="315" t="s">
        <v>84</v>
      </c>
      <c r="AV775" s="313" t="s">
        <v>84</v>
      </c>
      <c r="AW775" s="313" t="s">
        <v>36</v>
      </c>
      <c r="AX775" s="313" t="s">
        <v>74</v>
      </c>
      <c r="AY775" s="315" t="s">
        <v>158</v>
      </c>
    </row>
    <row r="776" spans="2:51" s="321" customFormat="1" ht="12">
      <c r="B776" s="322"/>
      <c r="D776" s="205" t="s">
        <v>171</v>
      </c>
      <c r="E776" s="323" t="s">
        <v>3</v>
      </c>
      <c r="F776" s="324" t="s">
        <v>174</v>
      </c>
      <c r="H776" s="325">
        <v>9.071</v>
      </c>
      <c r="I776" s="9"/>
      <c r="L776" s="322"/>
      <c r="M776" s="326"/>
      <c r="N776" s="327"/>
      <c r="O776" s="327"/>
      <c r="P776" s="327"/>
      <c r="Q776" s="327"/>
      <c r="R776" s="327"/>
      <c r="S776" s="327"/>
      <c r="T776" s="328"/>
      <c r="AT776" s="323" t="s">
        <v>171</v>
      </c>
      <c r="AU776" s="323" t="s">
        <v>84</v>
      </c>
      <c r="AV776" s="321" t="s">
        <v>165</v>
      </c>
      <c r="AW776" s="321" t="s">
        <v>36</v>
      </c>
      <c r="AX776" s="321" t="s">
        <v>82</v>
      </c>
      <c r="AY776" s="323" t="s">
        <v>158</v>
      </c>
    </row>
    <row r="777" spans="1:65" s="118" customFormat="1" ht="24.2" customHeight="1">
      <c r="A777" s="115"/>
      <c r="B777" s="116"/>
      <c r="C777" s="214" t="s">
        <v>946</v>
      </c>
      <c r="D777" s="214" t="s">
        <v>160</v>
      </c>
      <c r="E777" s="215" t="s">
        <v>947</v>
      </c>
      <c r="F777" s="216" t="s">
        <v>948</v>
      </c>
      <c r="G777" s="217" t="s">
        <v>163</v>
      </c>
      <c r="H777" s="218">
        <v>9.071</v>
      </c>
      <c r="I777" s="6"/>
      <c r="J777" s="219">
        <f>ROUND(I777*H777,1)</f>
        <v>0</v>
      </c>
      <c r="K777" s="216" t="s">
        <v>164</v>
      </c>
      <c r="L777" s="116"/>
      <c r="M777" s="220" t="s">
        <v>3</v>
      </c>
      <c r="N777" s="221" t="s">
        <v>45</v>
      </c>
      <c r="O777" s="200"/>
      <c r="P777" s="201">
        <f>O777*H777</f>
        <v>0</v>
      </c>
      <c r="Q777" s="201">
        <v>1.9</v>
      </c>
      <c r="R777" s="201">
        <f>Q777*H777</f>
        <v>17.2349</v>
      </c>
      <c r="S777" s="201">
        <v>0</v>
      </c>
      <c r="T777" s="202">
        <f>S777*H777</f>
        <v>0</v>
      </c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R777" s="203" t="s">
        <v>165</v>
      </c>
      <c r="AT777" s="203" t="s">
        <v>160</v>
      </c>
      <c r="AU777" s="203" t="s">
        <v>84</v>
      </c>
      <c r="AY777" s="106" t="s">
        <v>158</v>
      </c>
      <c r="BE777" s="204">
        <f>IF(N777="základní",J777,0)</f>
        <v>0</v>
      </c>
      <c r="BF777" s="204">
        <f>IF(N777="snížená",J777,0)</f>
        <v>0</v>
      </c>
      <c r="BG777" s="204">
        <f>IF(N777="zákl. přenesená",J777,0)</f>
        <v>0</v>
      </c>
      <c r="BH777" s="204">
        <f>IF(N777="sníž. přenesená",J777,0)</f>
        <v>0</v>
      </c>
      <c r="BI777" s="204">
        <f>IF(N777="nulová",J777,0)</f>
        <v>0</v>
      </c>
      <c r="BJ777" s="106" t="s">
        <v>82</v>
      </c>
      <c r="BK777" s="204">
        <f>ROUND(I777*H777,1)</f>
        <v>0</v>
      </c>
      <c r="BL777" s="106" t="s">
        <v>165</v>
      </c>
      <c r="BM777" s="203" t="s">
        <v>949</v>
      </c>
    </row>
    <row r="778" spans="1:47" s="118" customFormat="1" ht="19.5">
      <c r="A778" s="115"/>
      <c r="B778" s="116"/>
      <c r="C778" s="115"/>
      <c r="D778" s="205" t="s">
        <v>167</v>
      </c>
      <c r="E778" s="115"/>
      <c r="F778" s="206" t="s">
        <v>950</v>
      </c>
      <c r="G778" s="115"/>
      <c r="H778" s="115"/>
      <c r="I778" s="7"/>
      <c r="J778" s="115"/>
      <c r="K778" s="115"/>
      <c r="L778" s="116"/>
      <c r="M778" s="207"/>
      <c r="N778" s="208"/>
      <c r="O778" s="200"/>
      <c r="P778" s="200"/>
      <c r="Q778" s="200"/>
      <c r="R778" s="200"/>
      <c r="S778" s="200"/>
      <c r="T778" s="209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T778" s="106" t="s">
        <v>167</v>
      </c>
      <c r="AU778" s="106" t="s">
        <v>84</v>
      </c>
    </row>
    <row r="779" spans="1:47" s="118" customFormat="1" ht="12">
      <c r="A779" s="115"/>
      <c r="B779" s="116"/>
      <c r="C779" s="115"/>
      <c r="D779" s="311" t="s">
        <v>169</v>
      </c>
      <c r="E779" s="115"/>
      <c r="F779" s="312" t="s">
        <v>951</v>
      </c>
      <c r="G779" s="115"/>
      <c r="H779" s="115"/>
      <c r="I779" s="7"/>
      <c r="J779" s="115"/>
      <c r="K779" s="115"/>
      <c r="L779" s="116"/>
      <c r="M779" s="207"/>
      <c r="N779" s="208"/>
      <c r="O779" s="200"/>
      <c r="P779" s="200"/>
      <c r="Q779" s="200"/>
      <c r="R779" s="200"/>
      <c r="S779" s="200"/>
      <c r="T779" s="209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T779" s="106" t="s">
        <v>169</v>
      </c>
      <c r="AU779" s="106" t="s">
        <v>84</v>
      </c>
    </row>
    <row r="780" spans="2:51" s="313" customFormat="1" ht="22.5">
      <c r="B780" s="314"/>
      <c r="D780" s="205" t="s">
        <v>171</v>
      </c>
      <c r="E780" s="315" t="s">
        <v>3</v>
      </c>
      <c r="F780" s="316" t="s">
        <v>952</v>
      </c>
      <c r="H780" s="317">
        <v>9.071</v>
      </c>
      <c r="I780" s="8"/>
      <c r="L780" s="314"/>
      <c r="M780" s="318"/>
      <c r="N780" s="319"/>
      <c r="O780" s="319"/>
      <c r="P780" s="319"/>
      <c r="Q780" s="319"/>
      <c r="R780" s="319"/>
      <c r="S780" s="319"/>
      <c r="T780" s="320"/>
      <c r="AT780" s="315" t="s">
        <v>171</v>
      </c>
      <c r="AU780" s="315" t="s">
        <v>84</v>
      </c>
      <c r="AV780" s="313" t="s">
        <v>84</v>
      </c>
      <c r="AW780" s="313" t="s">
        <v>36</v>
      </c>
      <c r="AX780" s="313" t="s">
        <v>82</v>
      </c>
      <c r="AY780" s="315" t="s">
        <v>158</v>
      </c>
    </row>
    <row r="781" spans="1:65" s="118" customFormat="1" ht="24.2" customHeight="1">
      <c r="A781" s="115"/>
      <c r="B781" s="116"/>
      <c r="C781" s="214" t="s">
        <v>953</v>
      </c>
      <c r="D781" s="214" t="s">
        <v>160</v>
      </c>
      <c r="E781" s="215" t="s">
        <v>954</v>
      </c>
      <c r="F781" s="216" t="s">
        <v>955</v>
      </c>
      <c r="G781" s="217" t="s">
        <v>437</v>
      </c>
      <c r="H781" s="218">
        <v>10</v>
      </c>
      <c r="I781" s="6"/>
      <c r="J781" s="219">
        <f>ROUND(I781*H781,1)</f>
        <v>0</v>
      </c>
      <c r="K781" s="216" t="s">
        <v>164</v>
      </c>
      <c r="L781" s="116"/>
      <c r="M781" s="220" t="s">
        <v>3</v>
      </c>
      <c r="N781" s="221" t="s">
        <v>45</v>
      </c>
      <c r="O781" s="200"/>
      <c r="P781" s="201">
        <f>O781*H781</f>
        <v>0</v>
      </c>
      <c r="Q781" s="201">
        <v>0.01777</v>
      </c>
      <c r="R781" s="201">
        <f>Q781*H781</f>
        <v>0.17770000000000002</v>
      </c>
      <c r="S781" s="201">
        <v>0</v>
      </c>
      <c r="T781" s="202">
        <f>S781*H781</f>
        <v>0</v>
      </c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R781" s="203" t="s">
        <v>165</v>
      </c>
      <c r="AT781" s="203" t="s">
        <v>160</v>
      </c>
      <c r="AU781" s="203" t="s">
        <v>84</v>
      </c>
      <c r="AY781" s="106" t="s">
        <v>158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106" t="s">
        <v>82</v>
      </c>
      <c r="BK781" s="204">
        <f>ROUND(I781*H781,1)</f>
        <v>0</v>
      </c>
      <c r="BL781" s="106" t="s">
        <v>165</v>
      </c>
      <c r="BM781" s="203" t="s">
        <v>956</v>
      </c>
    </row>
    <row r="782" spans="1:47" s="118" customFormat="1" ht="29.25">
      <c r="A782" s="115"/>
      <c r="B782" s="116"/>
      <c r="C782" s="115"/>
      <c r="D782" s="205" t="s">
        <v>167</v>
      </c>
      <c r="E782" s="115"/>
      <c r="F782" s="206" t="s">
        <v>957</v>
      </c>
      <c r="G782" s="115"/>
      <c r="H782" s="115"/>
      <c r="I782" s="7"/>
      <c r="J782" s="115"/>
      <c r="K782" s="115"/>
      <c r="L782" s="116"/>
      <c r="M782" s="207"/>
      <c r="N782" s="208"/>
      <c r="O782" s="200"/>
      <c r="P782" s="200"/>
      <c r="Q782" s="200"/>
      <c r="R782" s="200"/>
      <c r="S782" s="200"/>
      <c r="T782" s="209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T782" s="106" t="s">
        <v>167</v>
      </c>
      <c r="AU782" s="106" t="s">
        <v>84</v>
      </c>
    </row>
    <row r="783" spans="1:47" s="118" customFormat="1" ht="12">
      <c r="A783" s="115"/>
      <c r="B783" s="116"/>
      <c r="C783" s="115"/>
      <c r="D783" s="311" t="s">
        <v>169</v>
      </c>
      <c r="E783" s="115"/>
      <c r="F783" s="312" t="s">
        <v>958</v>
      </c>
      <c r="G783" s="115"/>
      <c r="H783" s="115"/>
      <c r="I783" s="7"/>
      <c r="J783" s="115"/>
      <c r="K783" s="115"/>
      <c r="L783" s="116"/>
      <c r="M783" s="207"/>
      <c r="N783" s="208"/>
      <c r="O783" s="200"/>
      <c r="P783" s="200"/>
      <c r="Q783" s="200"/>
      <c r="R783" s="200"/>
      <c r="S783" s="200"/>
      <c r="T783" s="209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T783" s="106" t="s">
        <v>169</v>
      </c>
      <c r="AU783" s="106" t="s">
        <v>84</v>
      </c>
    </row>
    <row r="784" spans="2:51" s="313" customFormat="1" ht="12">
      <c r="B784" s="314"/>
      <c r="D784" s="205" t="s">
        <v>171</v>
      </c>
      <c r="E784" s="315" t="s">
        <v>3</v>
      </c>
      <c r="F784" s="316" t="s">
        <v>959</v>
      </c>
      <c r="H784" s="317">
        <v>0</v>
      </c>
      <c r="I784" s="8"/>
      <c r="L784" s="314"/>
      <c r="M784" s="318"/>
      <c r="N784" s="319"/>
      <c r="O784" s="319"/>
      <c r="P784" s="319"/>
      <c r="Q784" s="319"/>
      <c r="R784" s="319"/>
      <c r="S784" s="319"/>
      <c r="T784" s="320"/>
      <c r="AT784" s="315" t="s">
        <v>171</v>
      </c>
      <c r="AU784" s="315" t="s">
        <v>84</v>
      </c>
      <c r="AV784" s="313" t="s">
        <v>84</v>
      </c>
      <c r="AW784" s="313" t="s">
        <v>36</v>
      </c>
      <c r="AX784" s="313" t="s">
        <v>74</v>
      </c>
      <c r="AY784" s="315" t="s">
        <v>158</v>
      </c>
    </row>
    <row r="785" spans="2:51" s="313" customFormat="1" ht="12">
      <c r="B785" s="314"/>
      <c r="D785" s="205" t="s">
        <v>171</v>
      </c>
      <c r="E785" s="315" t="s">
        <v>3</v>
      </c>
      <c r="F785" s="316" t="s">
        <v>960</v>
      </c>
      <c r="H785" s="317">
        <v>6</v>
      </c>
      <c r="I785" s="8"/>
      <c r="L785" s="314"/>
      <c r="M785" s="318"/>
      <c r="N785" s="319"/>
      <c r="O785" s="319"/>
      <c r="P785" s="319"/>
      <c r="Q785" s="319"/>
      <c r="R785" s="319"/>
      <c r="S785" s="319"/>
      <c r="T785" s="320"/>
      <c r="AT785" s="315" t="s">
        <v>171</v>
      </c>
      <c r="AU785" s="315" t="s">
        <v>84</v>
      </c>
      <c r="AV785" s="313" t="s">
        <v>84</v>
      </c>
      <c r="AW785" s="313" t="s">
        <v>36</v>
      </c>
      <c r="AX785" s="313" t="s">
        <v>74</v>
      </c>
      <c r="AY785" s="315" t="s">
        <v>158</v>
      </c>
    </row>
    <row r="786" spans="2:51" s="313" customFormat="1" ht="12">
      <c r="B786" s="314"/>
      <c r="D786" s="205" t="s">
        <v>171</v>
      </c>
      <c r="E786" s="315" t="s">
        <v>3</v>
      </c>
      <c r="F786" s="316" t="s">
        <v>961</v>
      </c>
      <c r="H786" s="317">
        <v>3</v>
      </c>
      <c r="I786" s="8"/>
      <c r="L786" s="314"/>
      <c r="M786" s="318"/>
      <c r="N786" s="319"/>
      <c r="O786" s="319"/>
      <c r="P786" s="319"/>
      <c r="Q786" s="319"/>
      <c r="R786" s="319"/>
      <c r="S786" s="319"/>
      <c r="T786" s="320"/>
      <c r="AT786" s="315" t="s">
        <v>171</v>
      </c>
      <c r="AU786" s="315" t="s">
        <v>84</v>
      </c>
      <c r="AV786" s="313" t="s">
        <v>84</v>
      </c>
      <c r="AW786" s="313" t="s">
        <v>36</v>
      </c>
      <c r="AX786" s="313" t="s">
        <v>74</v>
      </c>
      <c r="AY786" s="315" t="s">
        <v>158</v>
      </c>
    </row>
    <row r="787" spans="2:51" s="313" customFormat="1" ht="12">
      <c r="B787" s="314"/>
      <c r="D787" s="205" t="s">
        <v>171</v>
      </c>
      <c r="E787" s="315" t="s">
        <v>3</v>
      </c>
      <c r="F787" s="316" t="s">
        <v>962</v>
      </c>
      <c r="H787" s="317">
        <v>1</v>
      </c>
      <c r="I787" s="8"/>
      <c r="L787" s="314"/>
      <c r="M787" s="318"/>
      <c r="N787" s="319"/>
      <c r="O787" s="319"/>
      <c r="P787" s="319"/>
      <c r="Q787" s="319"/>
      <c r="R787" s="319"/>
      <c r="S787" s="319"/>
      <c r="T787" s="320"/>
      <c r="AT787" s="315" t="s">
        <v>171</v>
      </c>
      <c r="AU787" s="315" t="s">
        <v>84</v>
      </c>
      <c r="AV787" s="313" t="s">
        <v>84</v>
      </c>
      <c r="AW787" s="313" t="s">
        <v>36</v>
      </c>
      <c r="AX787" s="313" t="s">
        <v>74</v>
      </c>
      <c r="AY787" s="315" t="s">
        <v>158</v>
      </c>
    </row>
    <row r="788" spans="2:51" s="321" customFormat="1" ht="12">
      <c r="B788" s="322"/>
      <c r="D788" s="205" t="s">
        <v>171</v>
      </c>
      <c r="E788" s="323" t="s">
        <v>3</v>
      </c>
      <c r="F788" s="324" t="s">
        <v>174</v>
      </c>
      <c r="H788" s="325">
        <v>10</v>
      </c>
      <c r="I788" s="9"/>
      <c r="L788" s="322"/>
      <c r="M788" s="326"/>
      <c r="N788" s="327"/>
      <c r="O788" s="327"/>
      <c r="P788" s="327"/>
      <c r="Q788" s="327"/>
      <c r="R788" s="327"/>
      <c r="S788" s="327"/>
      <c r="T788" s="328"/>
      <c r="AT788" s="323" t="s">
        <v>171</v>
      </c>
      <c r="AU788" s="323" t="s">
        <v>84</v>
      </c>
      <c r="AV788" s="321" t="s">
        <v>165</v>
      </c>
      <c r="AW788" s="321" t="s">
        <v>36</v>
      </c>
      <c r="AX788" s="321" t="s">
        <v>82</v>
      </c>
      <c r="AY788" s="323" t="s">
        <v>158</v>
      </c>
    </row>
    <row r="789" spans="1:65" s="118" customFormat="1" ht="24.2" customHeight="1">
      <c r="A789" s="115"/>
      <c r="B789" s="116"/>
      <c r="C789" s="191" t="s">
        <v>963</v>
      </c>
      <c r="D789" s="191" t="s">
        <v>783</v>
      </c>
      <c r="E789" s="192" t="s">
        <v>964</v>
      </c>
      <c r="F789" s="193" t="s">
        <v>965</v>
      </c>
      <c r="G789" s="194" t="s">
        <v>437</v>
      </c>
      <c r="H789" s="195">
        <v>6</v>
      </c>
      <c r="I789" s="11"/>
      <c r="J789" s="196">
        <f>ROUND(I789*H789,1)</f>
        <v>0</v>
      </c>
      <c r="K789" s="193" t="s">
        <v>164</v>
      </c>
      <c r="L789" s="197"/>
      <c r="M789" s="198" t="s">
        <v>3</v>
      </c>
      <c r="N789" s="199" t="s">
        <v>45</v>
      </c>
      <c r="O789" s="200"/>
      <c r="P789" s="201">
        <f>O789*H789</f>
        <v>0</v>
      </c>
      <c r="Q789" s="201">
        <v>0.01489</v>
      </c>
      <c r="R789" s="201">
        <f>Q789*H789</f>
        <v>0.08934</v>
      </c>
      <c r="S789" s="201">
        <v>0</v>
      </c>
      <c r="T789" s="202">
        <f>S789*H789</f>
        <v>0</v>
      </c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R789" s="203" t="s">
        <v>218</v>
      </c>
      <c r="AT789" s="203" t="s">
        <v>783</v>
      </c>
      <c r="AU789" s="203" t="s">
        <v>84</v>
      </c>
      <c r="AY789" s="106" t="s">
        <v>158</v>
      </c>
      <c r="BE789" s="204">
        <f>IF(N789="základní",J789,0)</f>
        <v>0</v>
      </c>
      <c r="BF789" s="204">
        <f>IF(N789="snížená",J789,0)</f>
        <v>0</v>
      </c>
      <c r="BG789" s="204">
        <f>IF(N789="zákl. přenesená",J789,0)</f>
        <v>0</v>
      </c>
      <c r="BH789" s="204">
        <f>IF(N789="sníž. přenesená",J789,0)</f>
        <v>0</v>
      </c>
      <c r="BI789" s="204">
        <f>IF(N789="nulová",J789,0)</f>
        <v>0</v>
      </c>
      <c r="BJ789" s="106" t="s">
        <v>82</v>
      </c>
      <c r="BK789" s="204">
        <f>ROUND(I789*H789,1)</f>
        <v>0</v>
      </c>
      <c r="BL789" s="106" t="s">
        <v>165</v>
      </c>
      <c r="BM789" s="203" t="s">
        <v>966</v>
      </c>
    </row>
    <row r="790" spans="1:47" s="118" customFormat="1" ht="19.5">
      <c r="A790" s="115"/>
      <c r="B790" s="116"/>
      <c r="C790" s="115"/>
      <c r="D790" s="205" t="s">
        <v>167</v>
      </c>
      <c r="E790" s="115"/>
      <c r="F790" s="206" t="s">
        <v>965</v>
      </c>
      <c r="G790" s="115"/>
      <c r="H790" s="115"/>
      <c r="I790" s="7"/>
      <c r="J790" s="115"/>
      <c r="K790" s="115"/>
      <c r="L790" s="116"/>
      <c r="M790" s="207"/>
      <c r="N790" s="208"/>
      <c r="O790" s="200"/>
      <c r="P790" s="200"/>
      <c r="Q790" s="200"/>
      <c r="R790" s="200"/>
      <c r="S790" s="200"/>
      <c r="T790" s="209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T790" s="106" t="s">
        <v>167</v>
      </c>
      <c r="AU790" s="106" t="s">
        <v>84</v>
      </c>
    </row>
    <row r="791" spans="2:51" s="313" customFormat="1" ht="12">
      <c r="B791" s="314"/>
      <c r="D791" s="205" t="s">
        <v>171</v>
      </c>
      <c r="E791" s="315" t="s">
        <v>3</v>
      </c>
      <c r="F791" s="316" t="s">
        <v>967</v>
      </c>
      <c r="H791" s="317">
        <v>6</v>
      </c>
      <c r="I791" s="8"/>
      <c r="L791" s="314"/>
      <c r="M791" s="318"/>
      <c r="N791" s="319"/>
      <c r="O791" s="319"/>
      <c r="P791" s="319"/>
      <c r="Q791" s="319"/>
      <c r="R791" s="319"/>
      <c r="S791" s="319"/>
      <c r="T791" s="320"/>
      <c r="AT791" s="315" t="s">
        <v>171</v>
      </c>
      <c r="AU791" s="315" t="s">
        <v>84</v>
      </c>
      <c r="AV791" s="313" t="s">
        <v>84</v>
      </c>
      <c r="AW791" s="313" t="s">
        <v>36</v>
      </c>
      <c r="AX791" s="313" t="s">
        <v>82</v>
      </c>
      <c r="AY791" s="315" t="s">
        <v>158</v>
      </c>
    </row>
    <row r="792" spans="1:65" s="118" customFormat="1" ht="24.2" customHeight="1">
      <c r="A792" s="115"/>
      <c r="B792" s="116"/>
      <c r="C792" s="191" t="s">
        <v>968</v>
      </c>
      <c r="D792" s="191" t="s">
        <v>783</v>
      </c>
      <c r="E792" s="192" t="s">
        <v>969</v>
      </c>
      <c r="F792" s="193" t="s">
        <v>970</v>
      </c>
      <c r="G792" s="194" t="s">
        <v>437</v>
      </c>
      <c r="H792" s="195">
        <v>3</v>
      </c>
      <c r="I792" s="11"/>
      <c r="J792" s="196">
        <f>ROUND(I792*H792,1)</f>
        <v>0</v>
      </c>
      <c r="K792" s="193" t="s">
        <v>164</v>
      </c>
      <c r="L792" s="197"/>
      <c r="M792" s="198" t="s">
        <v>3</v>
      </c>
      <c r="N792" s="199" t="s">
        <v>45</v>
      </c>
      <c r="O792" s="200"/>
      <c r="P792" s="201">
        <f>O792*H792</f>
        <v>0</v>
      </c>
      <c r="Q792" s="201">
        <v>0.01521</v>
      </c>
      <c r="R792" s="201">
        <f>Q792*H792</f>
        <v>0.04563</v>
      </c>
      <c r="S792" s="201">
        <v>0</v>
      </c>
      <c r="T792" s="202">
        <f>S792*H792</f>
        <v>0</v>
      </c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R792" s="203" t="s">
        <v>218</v>
      </c>
      <c r="AT792" s="203" t="s">
        <v>783</v>
      </c>
      <c r="AU792" s="203" t="s">
        <v>84</v>
      </c>
      <c r="AY792" s="106" t="s">
        <v>158</v>
      </c>
      <c r="BE792" s="204">
        <f>IF(N792="základní",J792,0)</f>
        <v>0</v>
      </c>
      <c r="BF792" s="204">
        <f>IF(N792="snížená",J792,0)</f>
        <v>0</v>
      </c>
      <c r="BG792" s="204">
        <f>IF(N792="zákl. přenesená",J792,0)</f>
        <v>0</v>
      </c>
      <c r="BH792" s="204">
        <f>IF(N792="sníž. přenesená",J792,0)</f>
        <v>0</v>
      </c>
      <c r="BI792" s="204">
        <f>IF(N792="nulová",J792,0)</f>
        <v>0</v>
      </c>
      <c r="BJ792" s="106" t="s">
        <v>82</v>
      </c>
      <c r="BK792" s="204">
        <f>ROUND(I792*H792,1)</f>
        <v>0</v>
      </c>
      <c r="BL792" s="106" t="s">
        <v>165</v>
      </c>
      <c r="BM792" s="203" t="s">
        <v>971</v>
      </c>
    </row>
    <row r="793" spans="1:47" s="118" customFormat="1" ht="19.5">
      <c r="A793" s="115"/>
      <c r="B793" s="116"/>
      <c r="C793" s="115"/>
      <c r="D793" s="205" t="s">
        <v>167</v>
      </c>
      <c r="E793" s="115"/>
      <c r="F793" s="206" t="s">
        <v>970</v>
      </c>
      <c r="G793" s="115"/>
      <c r="H793" s="115"/>
      <c r="I793" s="7"/>
      <c r="J793" s="115"/>
      <c r="K793" s="115"/>
      <c r="L793" s="116"/>
      <c r="M793" s="207"/>
      <c r="N793" s="208"/>
      <c r="O793" s="200"/>
      <c r="P793" s="200"/>
      <c r="Q793" s="200"/>
      <c r="R793" s="200"/>
      <c r="S793" s="200"/>
      <c r="T793" s="209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T793" s="106" t="s">
        <v>167</v>
      </c>
      <c r="AU793" s="106" t="s">
        <v>84</v>
      </c>
    </row>
    <row r="794" spans="2:51" s="313" customFormat="1" ht="12">
      <c r="B794" s="314"/>
      <c r="D794" s="205" t="s">
        <v>171</v>
      </c>
      <c r="E794" s="315" t="s">
        <v>3</v>
      </c>
      <c r="F794" s="316" t="s">
        <v>972</v>
      </c>
      <c r="H794" s="317">
        <v>3</v>
      </c>
      <c r="I794" s="8"/>
      <c r="L794" s="314"/>
      <c r="M794" s="318"/>
      <c r="N794" s="319"/>
      <c r="O794" s="319"/>
      <c r="P794" s="319"/>
      <c r="Q794" s="319"/>
      <c r="R794" s="319"/>
      <c r="S794" s="319"/>
      <c r="T794" s="320"/>
      <c r="AT794" s="315" t="s">
        <v>171</v>
      </c>
      <c r="AU794" s="315" t="s">
        <v>84</v>
      </c>
      <c r="AV794" s="313" t="s">
        <v>84</v>
      </c>
      <c r="AW794" s="313" t="s">
        <v>36</v>
      </c>
      <c r="AX794" s="313" t="s">
        <v>82</v>
      </c>
      <c r="AY794" s="315" t="s">
        <v>158</v>
      </c>
    </row>
    <row r="795" spans="1:65" s="118" customFormat="1" ht="24.2" customHeight="1">
      <c r="A795" s="115"/>
      <c r="B795" s="116"/>
      <c r="C795" s="191" t="s">
        <v>973</v>
      </c>
      <c r="D795" s="191" t="s">
        <v>783</v>
      </c>
      <c r="E795" s="192" t="s">
        <v>974</v>
      </c>
      <c r="F795" s="193" t="s">
        <v>975</v>
      </c>
      <c r="G795" s="194" t="s">
        <v>437</v>
      </c>
      <c r="H795" s="195">
        <v>1</v>
      </c>
      <c r="I795" s="11"/>
      <c r="J795" s="196">
        <f>ROUND(I795*H795,1)</f>
        <v>0</v>
      </c>
      <c r="K795" s="193" t="s">
        <v>164</v>
      </c>
      <c r="L795" s="197"/>
      <c r="M795" s="198" t="s">
        <v>3</v>
      </c>
      <c r="N795" s="199" t="s">
        <v>45</v>
      </c>
      <c r="O795" s="200"/>
      <c r="P795" s="201">
        <f>O795*H795</f>
        <v>0</v>
      </c>
      <c r="Q795" s="201">
        <v>0.01553</v>
      </c>
      <c r="R795" s="201">
        <f>Q795*H795</f>
        <v>0.01553</v>
      </c>
      <c r="S795" s="201">
        <v>0</v>
      </c>
      <c r="T795" s="202">
        <f>S795*H795</f>
        <v>0</v>
      </c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R795" s="203" t="s">
        <v>218</v>
      </c>
      <c r="AT795" s="203" t="s">
        <v>783</v>
      </c>
      <c r="AU795" s="203" t="s">
        <v>84</v>
      </c>
      <c r="AY795" s="106" t="s">
        <v>158</v>
      </c>
      <c r="BE795" s="204">
        <f>IF(N795="základní",J795,0)</f>
        <v>0</v>
      </c>
      <c r="BF795" s="204">
        <f>IF(N795="snížená",J795,0)</f>
        <v>0</v>
      </c>
      <c r="BG795" s="204">
        <f>IF(N795="zákl. přenesená",J795,0)</f>
        <v>0</v>
      </c>
      <c r="BH795" s="204">
        <f>IF(N795="sníž. přenesená",J795,0)</f>
        <v>0</v>
      </c>
      <c r="BI795" s="204">
        <f>IF(N795="nulová",J795,0)</f>
        <v>0</v>
      </c>
      <c r="BJ795" s="106" t="s">
        <v>82</v>
      </c>
      <c r="BK795" s="204">
        <f>ROUND(I795*H795,1)</f>
        <v>0</v>
      </c>
      <c r="BL795" s="106" t="s">
        <v>165</v>
      </c>
      <c r="BM795" s="203" t="s">
        <v>976</v>
      </c>
    </row>
    <row r="796" spans="1:47" s="118" customFormat="1" ht="19.5">
      <c r="A796" s="115"/>
      <c r="B796" s="116"/>
      <c r="C796" s="115"/>
      <c r="D796" s="205" t="s">
        <v>167</v>
      </c>
      <c r="E796" s="115"/>
      <c r="F796" s="206" t="s">
        <v>975</v>
      </c>
      <c r="G796" s="115"/>
      <c r="H796" s="115"/>
      <c r="I796" s="7"/>
      <c r="J796" s="115"/>
      <c r="K796" s="115"/>
      <c r="L796" s="116"/>
      <c r="M796" s="207"/>
      <c r="N796" s="208"/>
      <c r="O796" s="200"/>
      <c r="P796" s="200"/>
      <c r="Q796" s="200"/>
      <c r="R796" s="200"/>
      <c r="S796" s="200"/>
      <c r="T796" s="209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T796" s="106" t="s">
        <v>167</v>
      </c>
      <c r="AU796" s="106" t="s">
        <v>84</v>
      </c>
    </row>
    <row r="797" spans="2:51" s="313" customFormat="1" ht="12">
      <c r="B797" s="314"/>
      <c r="D797" s="205" t="s">
        <v>171</v>
      </c>
      <c r="E797" s="315" t="s">
        <v>3</v>
      </c>
      <c r="F797" s="316" t="s">
        <v>977</v>
      </c>
      <c r="H797" s="317">
        <v>1</v>
      </c>
      <c r="I797" s="8"/>
      <c r="L797" s="314"/>
      <c r="M797" s="318"/>
      <c r="N797" s="319"/>
      <c r="O797" s="319"/>
      <c r="P797" s="319"/>
      <c r="Q797" s="319"/>
      <c r="R797" s="319"/>
      <c r="S797" s="319"/>
      <c r="T797" s="320"/>
      <c r="AT797" s="315" t="s">
        <v>171</v>
      </c>
      <c r="AU797" s="315" t="s">
        <v>84</v>
      </c>
      <c r="AV797" s="313" t="s">
        <v>84</v>
      </c>
      <c r="AW797" s="313" t="s">
        <v>36</v>
      </c>
      <c r="AX797" s="313" t="s">
        <v>74</v>
      </c>
      <c r="AY797" s="315" t="s">
        <v>158</v>
      </c>
    </row>
    <row r="798" spans="2:51" s="313" customFormat="1" ht="12">
      <c r="B798" s="314"/>
      <c r="D798" s="205" t="s">
        <v>171</v>
      </c>
      <c r="E798" s="315" t="s">
        <v>3</v>
      </c>
      <c r="F798" s="316" t="s">
        <v>978</v>
      </c>
      <c r="H798" s="317">
        <v>0</v>
      </c>
      <c r="I798" s="8"/>
      <c r="L798" s="314"/>
      <c r="M798" s="318"/>
      <c r="N798" s="319"/>
      <c r="O798" s="319"/>
      <c r="P798" s="319"/>
      <c r="Q798" s="319"/>
      <c r="R798" s="319"/>
      <c r="S798" s="319"/>
      <c r="T798" s="320"/>
      <c r="AT798" s="315" t="s">
        <v>171</v>
      </c>
      <c r="AU798" s="315" t="s">
        <v>84</v>
      </c>
      <c r="AV798" s="313" t="s">
        <v>84</v>
      </c>
      <c r="AW798" s="313" t="s">
        <v>36</v>
      </c>
      <c r="AX798" s="313" t="s">
        <v>74</v>
      </c>
      <c r="AY798" s="315" t="s">
        <v>158</v>
      </c>
    </row>
    <row r="799" spans="2:51" s="321" customFormat="1" ht="12">
      <c r="B799" s="322"/>
      <c r="D799" s="205" t="s">
        <v>171</v>
      </c>
      <c r="E799" s="323" t="s">
        <v>3</v>
      </c>
      <c r="F799" s="324" t="s">
        <v>174</v>
      </c>
      <c r="H799" s="325">
        <v>1</v>
      </c>
      <c r="I799" s="9"/>
      <c r="L799" s="322"/>
      <c r="M799" s="326"/>
      <c r="N799" s="327"/>
      <c r="O799" s="327"/>
      <c r="P799" s="327"/>
      <c r="Q799" s="327"/>
      <c r="R799" s="327"/>
      <c r="S799" s="327"/>
      <c r="T799" s="328"/>
      <c r="AT799" s="323" t="s">
        <v>171</v>
      </c>
      <c r="AU799" s="323" t="s">
        <v>84</v>
      </c>
      <c r="AV799" s="321" t="s">
        <v>165</v>
      </c>
      <c r="AW799" s="321" t="s">
        <v>36</v>
      </c>
      <c r="AX799" s="321" t="s">
        <v>82</v>
      </c>
      <c r="AY799" s="323" t="s">
        <v>158</v>
      </c>
    </row>
    <row r="800" spans="2:63" s="180" customFormat="1" ht="22.9" customHeight="1">
      <c r="B800" s="181"/>
      <c r="D800" s="182" t="s">
        <v>73</v>
      </c>
      <c r="E800" s="212" t="s">
        <v>226</v>
      </c>
      <c r="F800" s="212" t="s">
        <v>979</v>
      </c>
      <c r="I800" s="5"/>
      <c r="J800" s="213">
        <f>BK800</f>
        <v>0</v>
      </c>
      <c r="L800" s="181"/>
      <c r="M800" s="185"/>
      <c r="N800" s="186"/>
      <c r="O800" s="186"/>
      <c r="P800" s="187">
        <f>SUM(P801:P938)</f>
        <v>0</v>
      </c>
      <c r="Q800" s="186"/>
      <c r="R800" s="187">
        <f>SUM(R801:R938)</f>
        <v>0.054627375000000006</v>
      </c>
      <c r="S800" s="186"/>
      <c r="T800" s="188">
        <f>SUM(T801:T938)</f>
        <v>114.66850900000001</v>
      </c>
      <c r="AR800" s="182" t="s">
        <v>82</v>
      </c>
      <c r="AT800" s="189" t="s">
        <v>73</v>
      </c>
      <c r="AU800" s="189" t="s">
        <v>82</v>
      </c>
      <c r="AY800" s="182" t="s">
        <v>158</v>
      </c>
      <c r="BK800" s="190">
        <f>SUM(BK801:BK938)</f>
        <v>0</v>
      </c>
    </row>
    <row r="801" spans="1:65" s="118" customFormat="1" ht="16.5" customHeight="1">
      <c r="A801" s="115"/>
      <c r="B801" s="116"/>
      <c r="C801" s="214" t="s">
        <v>980</v>
      </c>
      <c r="D801" s="214" t="s">
        <v>160</v>
      </c>
      <c r="E801" s="215" t="s">
        <v>981</v>
      </c>
      <c r="F801" s="216" t="s">
        <v>982</v>
      </c>
      <c r="G801" s="217" t="s">
        <v>437</v>
      </c>
      <c r="H801" s="218">
        <v>6</v>
      </c>
      <c r="I801" s="6"/>
      <c r="J801" s="219">
        <f>ROUND(I801*H801,1)</f>
        <v>0</v>
      </c>
      <c r="K801" s="216" t="s">
        <v>164</v>
      </c>
      <c r="L801" s="116"/>
      <c r="M801" s="220" t="s">
        <v>3</v>
      </c>
      <c r="N801" s="221" t="s">
        <v>45</v>
      </c>
      <c r="O801" s="200"/>
      <c r="P801" s="201">
        <f>O801*H801</f>
        <v>0</v>
      </c>
      <c r="Q801" s="201">
        <v>0.000176</v>
      </c>
      <c r="R801" s="201">
        <f>Q801*H801</f>
        <v>0.001056</v>
      </c>
      <c r="S801" s="201">
        <v>0</v>
      </c>
      <c r="T801" s="202">
        <f>S801*H801</f>
        <v>0</v>
      </c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R801" s="203" t="s">
        <v>165</v>
      </c>
      <c r="AT801" s="203" t="s">
        <v>160</v>
      </c>
      <c r="AU801" s="203" t="s">
        <v>84</v>
      </c>
      <c r="AY801" s="106" t="s">
        <v>158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106" t="s">
        <v>82</v>
      </c>
      <c r="BK801" s="204">
        <f>ROUND(I801*H801,1)</f>
        <v>0</v>
      </c>
      <c r="BL801" s="106" t="s">
        <v>165</v>
      </c>
      <c r="BM801" s="203" t="s">
        <v>983</v>
      </c>
    </row>
    <row r="802" spans="1:47" s="118" customFormat="1" ht="19.5">
      <c r="A802" s="115"/>
      <c r="B802" s="116"/>
      <c r="C802" s="115"/>
      <c r="D802" s="205" t="s">
        <v>167</v>
      </c>
      <c r="E802" s="115"/>
      <c r="F802" s="206" t="s">
        <v>984</v>
      </c>
      <c r="G802" s="115"/>
      <c r="H802" s="115"/>
      <c r="I802" s="7"/>
      <c r="J802" s="115"/>
      <c r="K802" s="115"/>
      <c r="L802" s="116"/>
      <c r="M802" s="207"/>
      <c r="N802" s="208"/>
      <c r="O802" s="200"/>
      <c r="P802" s="200"/>
      <c r="Q802" s="200"/>
      <c r="R802" s="200"/>
      <c r="S802" s="200"/>
      <c r="T802" s="209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T802" s="106" t="s">
        <v>167</v>
      </c>
      <c r="AU802" s="106" t="s">
        <v>84</v>
      </c>
    </row>
    <row r="803" spans="1:47" s="118" customFormat="1" ht="12">
      <c r="A803" s="115"/>
      <c r="B803" s="116"/>
      <c r="C803" s="115"/>
      <c r="D803" s="311" t="s">
        <v>169</v>
      </c>
      <c r="E803" s="115"/>
      <c r="F803" s="312" t="s">
        <v>985</v>
      </c>
      <c r="G803" s="115"/>
      <c r="H803" s="115"/>
      <c r="I803" s="7"/>
      <c r="J803" s="115"/>
      <c r="K803" s="115"/>
      <c r="L803" s="116"/>
      <c r="M803" s="207"/>
      <c r="N803" s="208"/>
      <c r="O803" s="200"/>
      <c r="P803" s="200"/>
      <c r="Q803" s="200"/>
      <c r="R803" s="200"/>
      <c r="S803" s="200"/>
      <c r="T803" s="209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T803" s="106" t="s">
        <v>169</v>
      </c>
      <c r="AU803" s="106" t="s">
        <v>84</v>
      </c>
    </row>
    <row r="804" spans="2:51" s="313" customFormat="1" ht="12">
      <c r="B804" s="314"/>
      <c r="D804" s="205" t="s">
        <v>171</v>
      </c>
      <c r="E804" s="315" t="s">
        <v>3</v>
      </c>
      <c r="F804" s="316" t="s">
        <v>986</v>
      </c>
      <c r="H804" s="317">
        <v>5</v>
      </c>
      <c r="I804" s="8"/>
      <c r="L804" s="314"/>
      <c r="M804" s="318"/>
      <c r="N804" s="319"/>
      <c r="O804" s="319"/>
      <c r="P804" s="319"/>
      <c r="Q804" s="319"/>
      <c r="R804" s="319"/>
      <c r="S804" s="319"/>
      <c r="T804" s="320"/>
      <c r="AT804" s="315" t="s">
        <v>171</v>
      </c>
      <c r="AU804" s="315" t="s">
        <v>84</v>
      </c>
      <c r="AV804" s="313" t="s">
        <v>84</v>
      </c>
      <c r="AW804" s="313" t="s">
        <v>36</v>
      </c>
      <c r="AX804" s="313" t="s">
        <v>74</v>
      </c>
      <c r="AY804" s="315" t="s">
        <v>158</v>
      </c>
    </row>
    <row r="805" spans="2:51" s="313" customFormat="1" ht="12">
      <c r="B805" s="314"/>
      <c r="D805" s="205" t="s">
        <v>171</v>
      </c>
      <c r="E805" s="315" t="s">
        <v>3</v>
      </c>
      <c r="F805" s="316" t="s">
        <v>987</v>
      </c>
      <c r="H805" s="317">
        <v>1</v>
      </c>
      <c r="I805" s="8"/>
      <c r="L805" s="314"/>
      <c r="M805" s="318"/>
      <c r="N805" s="319"/>
      <c r="O805" s="319"/>
      <c r="P805" s="319"/>
      <c r="Q805" s="319"/>
      <c r="R805" s="319"/>
      <c r="S805" s="319"/>
      <c r="T805" s="320"/>
      <c r="AT805" s="315" t="s">
        <v>171</v>
      </c>
      <c r="AU805" s="315" t="s">
        <v>84</v>
      </c>
      <c r="AV805" s="313" t="s">
        <v>84</v>
      </c>
      <c r="AW805" s="313" t="s">
        <v>36</v>
      </c>
      <c r="AX805" s="313" t="s">
        <v>74</v>
      </c>
      <c r="AY805" s="315" t="s">
        <v>158</v>
      </c>
    </row>
    <row r="806" spans="2:51" s="321" customFormat="1" ht="12">
      <c r="B806" s="322"/>
      <c r="D806" s="205" t="s">
        <v>171</v>
      </c>
      <c r="E806" s="323" t="s">
        <v>3</v>
      </c>
      <c r="F806" s="324" t="s">
        <v>174</v>
      </c>
      <c r="H806" s="325">
        <v>6</v>
      </c>
      <c r="I806" s="9"/>
      <c r="L806" s="322"/>
      <c r="M806" s="326"/>
      <c r="N806" s="327"/>
      <c r="O806" s="327"/>
      <c r="P806" s="327"/>
      <c r="Q806" s="327"/>
      <c r="R806" s="327"/>
      <c r="S806" s="327"/>
      <c r="T806" s="328"/>
      <c r="AT806" s="323" t="s">
        <v>171</v>
      </c>
      <c r="AU806" s="323" t="s">
        <v>84</v>
      </c>
      <c r="AV806" s="321" t="s">
        <v>165</v>
      </c>
      <c r="AW806" s="321" t="s">
        <v>36</v>
      </c>
      <c r="AX806" s="321" t="s">
        <v>82</v>
      </c>
      <c r="AY806" s="323" t="s">
        <v>158</v>
      </c>
    </row>
    <row r="807" spans="1:65" s="118" customFormat="1" ht="16.5" customHeight="1">
      <c r="A807" s="115"/>
      <c r="B807" s="116"/>
      <c r="C807" s="191" t="s">
        <v>988</v>
      </c>
      <c r="D807" s="191" t="s">
        <v>783</v>
      </c>
      <c r="E807" s="192" t="s">
        <v>989</v>
      </c>
      <c r="F807" s="193" t="s">
        <v>990</v>
      </c>
      <c r="G807" s="194" t="s">
        <v>437</v>
      </c>
      <c r="H807" s="195">
        <v>6</v>
      </c>
      <c r="I807" s="11"/>
      <c r="J807" s="196">
        <f>ROUND(I807*H807,1)</f>
        <v>0</v>
      </c>
      <c r="K807" s="193" t="s">
        <v>164</v>
      </c>
      <c r="L807" s="197"/>
      <c r="M807" s="198" t="s">
        <v>3</v>
      </c>
      <c r="N807" s="199" t="s">
        <v>45</v>
      </c>
      <c r="O807" s="200"/>
      <c r="P807" s="201">
        <f>O807*H807</f>
        <v>0</v>
      </c>
      <c r="Q807" s="201">
        <v>0.004</v>
      </c>
      <c r="R807" s="201">
        <f>Q807*H807</f>
        <v>0.024</v>
      </c>
      <c r="S807" s="201">
        <v>0</v>
      </c>
      <c r="T807" s="202">
        <f>S807*H807</f>
        <v>0</v>
      </c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R807" s="203" t="s">
        <v>218</v>
      </c>
      <c r="AT807" s="203" t="s">
        <v>783</v>
      </c>
      <c r="AU807" s="203" t="s">
        <v>84</v>
      </c>
      <c r="AY807" s="106" t="s">
        <v>158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106" t="s">
        <v>82</v>
      </c>
      <c r="BK807" s="204">
        <f>ROUND(I807*H807,1)</f>
        <v>0</v>
      </c>
      <c r="BL807" s="106" t="s">
        <v>165</v>
      </c>
      <c r="BM807" s="203" t="s">
        <v>991</v>
      </c>
    </row>
    <row r="808" spans="1:47" s="118" customFormat="1" ht="12">
      <c r="A808" s="115"/>
      <c r="B808" s="116"/>
      <c r="C808" s="115"/>
      <c r="D808" s="205" t="s">
        <v>167</v>
      </c>
      <c r="E808" s="115"/>
      <c r="F808" s="206" t="s">
        <v>990</v>
      </c>
      <c r="G808" s="115"/>
      <c r="H808" s="115"/>
      <c r="I808" s="7"/>
      <c r="J808" s="115"/>
      <c r="K808" s="115"/>
      <c r="L808" s="116"/>
      <c r="M808" s="207"/>
      <c r="N808" s="208"/>
      <c r="O808" s="200"/>
      <c r="P808" s="200"/>
      <c r="Q808" s="200"/>
      <c r="R808" s="200"/>
      <c r="S808" s="200"/>
      <c r="T808" s="209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T808" s="106" t="s">
        <v>167</v>
      </c>
      <c r="AU808" s="106" t="s">
        <v>84</v>
      </c>
    </row>
    <row r="809" spans="1:65" s="118" customFormat="1" ht="37.9" customHeight="1">
      <c r="A809" s="115"/>
      <c r="B809" s="116"/>
      <c r="C809" s="214" t="s">
        <v>992</v>
      </c>
      <c r="D809" s="214" t="s">
        <v>160</v>
      </c>
      <c r="E809" s="215" t="s">
        <v>993</v>
      </c>
      <c r="F809" s="216" t="s">
        <v>994</v>
      </c>
      <c r="G809" s="217" t="s">
        <v>437</v>
      </c>
      <c r="H809" s="218">
        <v>72</v>
      </c>
      <c r="I809" s="6"/>
      <c r="J809" s="219">
        <f>ROUND(I809*H809,1)</f>
        <v>0</v>
      </c>
      <c r="K809" s="216" t="s">
        <v>164</v>
      </c>
      <c r="L809" s="116"/>
      <c r="M809" s="220" t="s">
        <v>3</v>
      </c>
      <c r="N809" s="221" t="s">
        <v>45</v>
      </c>
      <c r="O809" s="200"/>
      <c r="P809" s="201">
        <f>O809*H809</f>
        <v>0</v>
      </c>
      <c r="Q809" s="201">
        <v>2.459E-05</v>
      </c>
      <c r="R809" s="201">
        <f>Q809*H809</f>
        <v>0.00177048</v>
      </c>
      <c r="S809" s="201">
        <v>0</v>
      </c>
      <c r="T809" s="202">
        <f>S809*H809</f>
        <v>0</v>
      </c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R809" s="203" t="s">
        <v>165</v>
      </c>
      <c r="AT809" s="203" t="s">
        <v>160</v>
      </c>
      <c r="AU809" s="203" t="s">
        <v>84</v>
      </c>
      <c r="AY809" s="106" t="s">
        <v>158</v>
      </c>
      <c r="BE809" s="204">
        <f>IF(N809="základní",J809,0)</f>
        <v>0</v>
      </c>
      <c r="BF809" s="204">
        <f>IF(N809="snížená",J809,0)</f>
        <v>0</v>
      </c>
      <c r="BG809" s="204">
        <f>IF(N809="zákl. přenesená",J809,0)</f>
        <v>0</v>
      </c>
      <c r="BH809" s="204">
        <f>IF(N809="sníž. přenesená",J809,0)</f>
        <v>0</v>
      </c>
      <c r="BI809" s="204">
        <f>IF(N809="nulová",J809,0)</f>
        <v>0</v>
      </c>
      <c r="BJ809" s="106" t="s">
        <v>82</v>
      </c>
      <c r="BK809" s="204">
        <f>ROUND(I809*H809,1)</f>
        <v>0</v>
      </c>
      <c r="BL809" s="106" t="s">
        <v>165</v>
      </c>
      <c r="BM809" s="203" t="s">
        <v>995</v>
      </c>
    </row>
    <row r="810" spans="1:47" s="118" customFormat="1" ht="29.25">
      <c r="A810" s="115"/>
      <c r="B810" s="116"/>
      <c r="C810" s="115"/>
      <c r="D810" s="205" t="s">
        <v>167</v>
      </c>
      <c r="E810" s="115"/>
      <c r="F810" s="206" t="s">
        <v>996</v>
      </c>
      <c r="G810" s="115"/>
      <c r="H810" s="115"/>
      <c r="I810" s="7"/>
      <c r="J810" s="115"/>
      <c r="K810" s="115"/>
      <c r="L810" s="116"/>
      <c r="M810" s="207"/>
      <c r="N810" s="208"/>
      <c r="O810" s="200"/>
      <c r="P810" s="200"/>
      <c r="Q810" s="200"/>
      <c r="R810" s="200"/>
      <c r="S810" s="200"/>
      <c r="T810" s="209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T810" s="106" t="s">
        <v>167</v>
      </c>
      <c r="AU810" s="106" t="s">
        <v>84</v>
      </c>
    </row>
    <row r="811" spans="1:47" s="118" customFormat="1" ht="12">
      <c r="A811" s="115"/>
      <c r="B811" s="116"/>
      <c r="C811" s="115"/>
      <c r="D811" s="311" t="s">
        <v>169</v>
      </c>
      <c r="E811" s="115"/>
      <c r="F811" s="312" t="s">
        <v>997</v>
      </c>
      <c r="G811" s="115"/>
      <c r="H811" s="115"/>
      <c r="I811" s="7"/>
      <c r="J811" s="115"/>
      <c r="K811" s="115"/>
      <c r="L811" s="116"/>
      <c r="M811" s="207"/>
      <c r="N811" s="208"/>
      <c r="O811" s="200"/>
      <c r="P811" s="200"/>
      <c r="Q811" s="200"/>
      <c r="R811" s="200"/>
      <c r="S811" s="200"/>
      <c r="T811" s="209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T811" s="106" t="s">
        <v>169</v>
      </c>
      <c r="AU811" s="106" t="s">
        <v>84</v>
      </c>
    </row>
    <row r="812" spans="2:51" s="313" customFormat="1" ht="12">
      <c r="B812" s="314"/>
      <c r="D812" s="205" t="s">
        <v>171</v>
      </c>
      <c r="E812" s="315" t="s">
        <v>3</v>
      </c>
      <c r="F812" s="316" t="s">
        <v>998</v>
      </c>
      <c r="H812" s="317">
        <v>20</v>
      </c>
      <c r="I812" s="8"/>
      <c r="L812" s="314"/>
      <c r="M812" s="318"/>
      <c r="N812" s="319"/>
      <c r="O812" s="319"/>
      <c r="P812" s="319"/>
      <c r="Q812" s="319"/>
      <c r="R812" s="319"/>
      <c r="S812" s="319"/>
      <c r="T812" s="320"/>
      <c r="AT812" s="315" t="s">
        <v>171</v>
      </c>
      <c r="AU812" s="315" t="s">
        <v>84</v>
      </c>
      <c r="AV812" s="313" t="s">
        <v>84</v>
      </c>
      <c r="AW812" s="313" t="s">
        <v>36</v>
      </c>
      <c r="AX812" s="313" t="s">
        <v>74</v>
      </c>
      <c r="AY812" s="315" t="s">
        <v>158</v>
      </c>
    </row>
    <row r="813" spans="2:51" s="313" customFormat="1" ht="12">
      <c r="B813" s="314"/>
      <c r="D813" s="205" t="s">
        <v>171</v>
      </c>
      <c r="E813" s="315" t="s">
        <v>3</v>
      </c>
      <c r="F813" s="316" t="s">
        <v>999</v>
      </c>
      <c r="H813" s="317">
        <v>52</v>
      </c>
      <c r="I813" s="8"/>
      <c r="L813" s="314"/>
      <c r="M813" s="318"/>
      <c r="N813" s="319"/>
      <c r="O813" s="319"/>
      <c r="P813" s="319"/>
      <c r="Q813" s="319"/>
      <c r="R813" s="319"/>
      <c r="S813" s="319"/>
      <c r="T813" s="320"/>
      <c r="AT813" s="315" t="s">
        <v>171</v>
      </c>
      <c r="AU813" s="315" t="s">
        <v>84</v>
      </c>
      <c r="AV813" s="313" t="s">
        <v>84</v>
      </c>
      <c r="AW813" s="313" t="s">
        <v>36</v>
      </c>
      <c r="AX813" s="313" t="s">
        <v>74</v>
      </c>
      <c r="AY813" s="315" t="s">
        <v>158</v>
      </c>
    </row>
    <row r="814" spans="2:51" s="321" customFormat="1" ht="12">
      <c r="B814" s="322"/>
      <c r="D814" s="205" t="s">
        <v>171</v>
      </c>
      <c r="E814" s="323" t="s">
        <v>3</v>
      </c>
      <c r="F814" s="324" t="s">
        <v>174</v>
      </c>
      <c r="H814" s="325">
        <v>72</v>
      </c>
      <c r="I814" s="9"/>
      <c r="L814" s="322"/>
      <c r="M814" s="326"/>
      <c r="N814" s="327"/>
      <c r="O814" s="327"/>
      <c r="P814" s="327"/>
      <c r="Q814" s="327"/>
      <c r="R814" s="327"/>
      <c r="S814" s="327"/>
      <c r="T814" s="328"/>
      <c r="AT814" s="323" t="s">
        <v>171</v>
      </c>
      <c r="AU814" s="323" t="s">
        <v>84</v>
      </c>
      <c r="AV814" s="321" t="s">
        <v>165</v>
      </c>
      <c r="AW814" s="321" t="s">
        <v>36</v>
      </c>
      <c r="AX814" s="321" t="s">
        <v>82</v>
      </c>
      <c r="AY814" s="323" t="s">
        <v>158</v>
      </c>
    </row>
    <row r="815" spans="1:65" s="118" customFormat="1" ht="24.2" customHeight="1">
      <c r="A815" s="115"/>
      <c r="B815" s="116"/>
      <c r="C815" s="191" t="s">
        <v>1000</v>
      </c>
      <c r="D815" s="191" t="s">
        <v>783</v>
      </c>
      <c r="E815" s="192" t="s">
        <v>1001</v>
      </c>
      <c r="F815" s="193" t="s">
        <v>1002</v>
      </c>
      <c r="G815" s="194" t="s">
        <v>229</v>
      </c>
      <c r="H815" s="195">
        <v>0.023</v>
      </c>
      <c r="I815" s="11"/>
      <c r="J815" s="196">
        <f>ROUND(I815*H815,1)</f>
        <v>0</v>
      </c>
      <c r="K815" s="193" t="s">
        <v>164</v>
      </c>
      <c r="L815" s="197"/>
      <c r="M815" s="198" t="s">
        <v>3</v>
      </c>
      <c r="N815" s="199" t="s">
        <v>45</v>
      </c>
      <c r="O815" s="200"/>
      <c r="P815" s="201">
        <f>O815*H815</f>
        <v>0</v>
      </c>
      <c r="Q815" s="201">
        <v>1</v>
      </c>
      <c r="R815" s="201">
        <f>Q815*H815</f>
        <v>0.023</v>
      </c>
      <c r="S815" s="201">
        <v>0</v>
      </c>
      <c r="T815" s="202">
        <f>S815*H815</f>
        <v>0</v>
      </c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R815" s="203" t="s">
        <v>218</v>
      </c>
      <c r="AT815" s="203" t="s">
        <v>783</v>
      </c>
      <c r="AU815" s="203" t="s">
        <v>84</v>
      </c>
      <c r="AY815" s="106" t="s">
        <v>158</v>
      </c>
      <c r="BE815" s="204">
        <f>IF(N815="základní",J815,0)</f>
        <v>0</v>
      </c>
      <c r="BF815" s="204">
        <f>IF(N815="snížená",J815,0)</f>
        <v>0</v>
      </c>
      <c r="BG815" s="204">
        <f>IF(N815="zákl. přenesená",J815,0)</f>
        <v>0</v>
      </c>
      <c r="BH815" s="204">
        <f>IF(N815="sníž. přenesená",J815,0)</f>
        <v>0</v>
      </c>
      <c r="BI815" s="204">
        <f>IF(N815="nulová",J815,0)</f>
        <v>0</v>
      </c>
      <c r="BJ815" s="106" t="s">
        <v>82</v>
      </c>
      <c r="BK815" s="204">
        <f>ROUND(I815*H815,1)</f>
        <v>0</v>
      </c>
      <c r="BL815" s="106" t="s">
        <v>165</v>
      </c>
      <c r="BM815" s="203" t="s">
        <v>1003</v>
      </c>
    </row>
    <row r="816" spans="1:47" s="118" customFormat="1" ht="19.5">
      <c r="A816" s="115"/>
      <c r="B816" s="116"/>
      <c r="C816" s="115"/>
      <c r="D816" s="205" t="s">
        <v>167</v>
      </c>
      <c r="E816" s="115"/>
      <c r="F816" s="206" t="s">
        <v>1002</v>
      </c>
      <c r="G816" s="115"/>
      <c r="H816" s="115"/>
      <c r="I816" s="7"/>
      <c r="J816" s="115"/>
      <c r="K816" s="115"/>
      <c r="L816" s="116"/>
      <c r="M816" s="207"/>
      <c r="N816" s="208"/>
      <c r="O816" s="200"/>
      <c r="P816" s="200"/>
      <c r="Q816" s="200"/>
      <c r="R816" s="200"/>
      <c r="S816" s="200"/>
      <c r="T816" s="209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T816" s="106" t="s">
        <v>167</v>
      </c>
      <c r="AU816" s="106" t="s">
        <v>84</v>
      </c>
    </row>
    <row r="817" spans="2:51" s="313" customFormat="1" ht="22.5">
      <c r="B817" s="314"/>
      <c r="D817" s="205" t="s">
        <v>171</v>
      </c>
      <c r="E817" s="315" t="s">
        <v>3</v>
      </c>
      <c r="F817" s="316" t="s">
        <v>1004</v>
      </c>
      <c r="H817" s="317">
        <v>0.005</v>
      </c>
      <c r="I817" s="8"/>
      <c r="L817" s="314"/>
      <c r="M817" s="318"/>
      <c r="N817" s="319"/>
      <c r="O817" s="319"/>
      <c r="P817" s="319"/>
      <c r="Q817" s="319"/>
      <c r="R817" s="319"/>
      <c r="S817" s="319"/>
      <c r="T817" s="320"/>
      <c r="AT817" s="315" t="s">
        <v>171</v>
      </c>
      <c r="AU817" s="315" t="s">
        <v>84</v>
      </c>
      <c r="AV817" s="313" t="s">
        <v>84</v>
      </c>
      <c r="AW817" s="313" t="s">
        <v>36</v>
      </c>
      <c r="AX817" s="313" t="s">
        <v>74</v>
      </c>
      <c r="AY817" s="315" t="s">
        <v>158</v>
      </c>
    </row>
    <row r="818" spans="2:51" s="313" customFormat="1" ht="22.5">
      <c r="B818" s="314"/>
      <c r="D818" s="205" t="s">
        <v>171</v>
      </c>
      <c r="E818" s="315" t="s">
        <v>3</v>
      </c>
      <c r="F818" s="316" t="s">
        <v>1005</v>
      </c>
      <c r="H818" s="317">
        <v>0.018</v>
      </c>
      <c r="I818" s="8"/>
      <c r="L818" s="314"/>
      <c r="M818" s="318"/>
      <c r="N818" s="319"/>
      <c r="O818" s="319"/>
      <c r="P818" s="319"/>
      <c r="Q818" s="319"/>
      <c r="R818" s="319"/>
      <c r="S818" s="319"/>
      <c r="T818" s="320"/>
      <c r="AT818" s="315" t="s">
        <v>171</v>
      </c>
      <c r="AU818" s="315" t="s">
        <v>84</v>
      </c>
      <c r="AV818" s="313" t="s">
        <v>84</v>
      </c>
      <c r="AW818" s="313" t="s">
        <v>36</v>
      </c>
      <c r="AX818" s="313" t="s">
        <v>74</v>
      </c>
      <c r="AY818" s="315" t="s">
        <v>158</v>
      </c>
    </row>
    <row r="819" spans="2:51" s="321" customFormat="1" ht="12">
      <c r="B819" s="322"/>
      <c r="D819" s="205" t="s">
        <v>171</v>
      </c>
      <c r="E819" s="323" t="s">
        <v>3</v>
      </c>
      <c r="F819" s="324" t="s">
        <v>174</v>
      </c>
      <c r="H819" s="325">
        <v>0.023</v>
      </c>
      <c r="I819" s="9"/>
      <c r="L819" s="322"/>
      <c r="M819" s="326"/>
      <c r="N819" s="327"/>
      <c r="O819" s="327"/>
      <c r="P819" s="327"/>
      <c r="Q819" s="327"/>
      <c r="R819" s="327"/>
      <c r="S819" s="327"/>
      <c r="T819" s="328"/>
      <c r="AT819" s="323" t="s">
        <v>171</v>
      </c>
      <c r="AU819" s="323" t="s">
        <v>84</v>
      </c>
      <c r="AV819" s="321" t="s">
        <v>165</v>
      </c>
      <c r="AW819" s="321" t="s">
        <v>36</v>
      </c>
      <c r="AX819" s="321" t="s">
        <v>82</v>
      </c>
      <c r="AY819" s="323" t="s">
        <v>158</v>
      </c>
    </row>
    <row r="820" spans="1:65" s="118" customFormat="1" ht="24.2" customHeight="1">
      <c r="A820" s="115"/>
      <c r="B820" s="116"/>
      <c r="C820" s="214" t="s">
        <v>1006</v>
      </c>
      <c r="D820" s="214" t="s">
        <v>160</v>
      </c>
      <c r="E820" s="215" t="s">
        <v>1007</v>
      </c>
      <c r="F820" s="216" t="s">
        <v>1008</v>
      </c>
      <c r="G820" s="217" t="s">
        <v>437</v>
      </c>
      <c r="H820" s="218">
        <v>50</v>
      </c>
      <c r="I820" s="6"/>
      <c r="J820" s="219">
        <f>ROUND(I820*H820,1)</f>
        <v>0</v>
      </c>
      <c r="K820" s="216" t="s">
        <v>164</v>
      </c>
      <c r="L820" s="116"/>
      <c r="M820" s="220" t="s">
        <v>3</v>
      </c>
      <c r="N820" s="221" t="s">
        <v>45</v>
      </c>
      <c r="O820" s="200"/>
      <c r="P820" s="201">
        <f>O820*H820</f>
        <v>0</v>
      </c>
      <c r="Q820" s="201">
        <v>1E-06</v>
      </c>
      <c r="R820" s="201">
        <f>Q820*H820</f>
        <v>4.9999999999999996E-05</v>
      </c>
      <c r="S820" s="201">
        <v>0</v>
      </c>
      <c r="T820" s="202">
        <f>S820*H820</f>
        <v>0</v>
      </c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R820" s="203" t="s">
        <v>165</v>
      </c>
      <c r="AT820" s="203" t="s">
        <v>160</v>
      </c>
      <c r="AU820" s="203" t="s">
        <v>84</v>
      </c>
      <c r="AY820" s="106" t="s">
        <v>158</v>
      </c>
      <c r="BE820" s="204">
        <f>IF(N820="základní",J820,0)</f>
        <v>0</v>
      </c>
      <c r="BF820" s="204">
        <f>IF(N820="snížená",J820,0)</f>
        <v>0</v>
      </c>
      <c r="BG820" s="204">
        <f>IF(N820="zákl. přenesená",J820,0)</f>
        <v>0</v>
      </c>
      <c r="BH820" s="204">
        <f>IF(N820="sníž. přenesená",J820,0)</f>
        <v>0</v>
      </c>
      <c r="BI820" s="204">
        <f>IF(N820="nulová",J820,0)</f>
        <v>0</v>
      </c>
      <c r="BJ820" s="106" t="s">
        <v>82</v>
      </c>
      <c r="BK820" s="204">
        <f>ROUND(I820*H820,1)</f>
        <v>0</v>
      </c>
      <c r="BL820" s="106" t="s">
        <v>165</v>
      </c>
      <c r="BM820" s="203" t="s">
        <v>1009</v>
      </c>
    </row>
    <row r="821" spans="1:47" s="118" customFormat="1" ht="19.5">
      <c r="A821" s="115"/>
      <c r="B821" s="116"/>
      <c r="C821" s="115"/>
      <c r="D821" s="205" t="s">
        <v>167</v>
      </c>
      <c r="E821" s="115"/>
      <c r="F821" s="206" t="s">
        <v>1008</v>
      </c>
      <c r="G821" s="115"/>
      <c r="H821" s="115"/>
      <c r="I821" s="7"/>
      <c r="J821" s="115"/>
      <c r="K821" s="115"/>
      <c r="L821" s="116"/>
      <c r="M821" s="207"/>
      <c r="N821" s="208"/>
      <c r="O821" s="200"/>
      <c r="P821" s="200"/>
      <c r="Q821" s="200"/>
      <c r="R821" s="200"/>
      <c r="S821" s="200"/>
      <c r="T821" s="209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T821" s="106" t="s">
        <v>167</v>
      </c>
      <c r="AU821" s="106" t="s">
        <v>84</v>
      </c>
    </row>
    <row r="822" spans="1:47" s="118" customFormat="1" ht="12">
      <c r="A822" s="115"/>
      <c r="B822" s="116"/>
      <c r="C822" s="115"/>
      <c r="D822" s="311" t="s">
        <v>169</v>
      </c>
      <c r="E822" s="115"/>
      <c r="F822" s="312" t="s">
        <v>1010</v>
      </c>
      <c r="G822" s="115"/>
      <c r="H822" s="115"/>
      <c r="I822" s="7"/>
      <c r="J822" s="115"/>
      <c r="K822" s="115"/>
      <c r="L822" s="116"/>
      <c r="M822" s="207"/>
      <c r="N822" s="208"/>
      <c r="O822" s="200"/>
      <c r="P822" s="200"/>
      <c r="Q822" s="200"/>
      <c r="R822" s="200"/>
      <c r="S822" s="200"/>
      <c r="T822" s="209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T822" s="106" t="s">
        <v>169</v>
      </c>
      <c r="AU822" s="106" t="s">
        <v>84</v>
      </c>
    </row>
    <row r="823" spans="2:51" s="313" customFormat="1" ht="12">
      <c r="B823" s="314"/>
      <c r="D823" s="205" t="s">
        <v>171</v>
      </c>
      <c r="E823" s="315" t="s">
        <v>3</v>
      </c>
      <c r="F823" s="316" t="s">
        <v>1011</v>
      </c>
      <c r="H823" s="317">
        <v>50</v>
      </c>
      <c r="I823" s="8"/>
      <c r="L823" s="314"/>
      <c r="M823" s="318"/>
      <c r="N823" s="319"/>
      <c r="O823" s="319"/>
      <c r="P823" s="319"/>
      <c r="Q823" s="319"/>
      <c r="R823" s="319"/>
      <c r="S823" s="319"/>
      <c r="T823" s="320"/>
      <c r="AT823" s="315" t="s">
        <v>171</v>
      </c>
      <c r="AU823" s="315" t="s">
        <v>84</v>
      </c>
      <c r="AV823" s="313" t="s">
        <v>84</v>
      </c>
      <c r="AW823" s="313" t="s">
        <v>36</v>
      </c>
      <c r="AX823" s="313" t="s">
        <v>82</v>
      </c>
      <c r="AY823" s="315" t="s">
        <v>158</v>
      </c>
    </row>
    <row r="824" spans="1:65" s="118" customFormat="1" ht="24.2" customHeight="1">
      <c r="A824" s="115"/>
      <c r="B824" s="116"/>
      <c r="C824" s="191" t="s">
        <v>1012</v>
      </c>
      <c r="D824" s="191" t="s">
        <v>783</v>
      </c>
      <c r="E824" s="192" t="s">
        <v>1013</v>
      </c>
      <c r="F824" s="193" t="s">
        <v>1014</v>
      </c>
      <c r="G824" s="194" t="s">
        <v>437</v>
      </c>
      <c r="H824" s="195">
        <v>50</v>
      </c>
      <c r="I824" s="11"/>
      <c r="J824" s="196">
        <f>ROUND(I824*H824,1)</f>
        <v>0</v>
      </c>
      <c r="K824" s="193" t="s">
        <v>164</v>
      </c>
      <c r="L824" s="197"/>
      <c r="M824" s="198" t="s">
        <v>3</v>
      </c>
      <c r="N824" s="199" t="s">
        <v>45</v>
      </c>
      <c r="O824" s="200"/>
      <c r="P824" s="201">
        <f>O824*H824</f>
        <v>0</v>
      </c>
      <c r="Q824" s="201">
        <v>0</v>
      </c>
      <c r="R824" s="201">
        <f>Q824*H824</f>
        <v>0</v>
      </c>
      <c r="S824" s="201">
        <v>0</v>
      </c>
      <c r="T824" s="202">
        <f>S824*H824</f>
        <v>0</v>
      </c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R824" s="203" t="s">
        <v>218</v>
      </c>
      <c r="AT824" s="203" t="s">
        <v>783</v>
      </c>
      <c r="AU824" s="203" t="s">
        <v>84</v>
      </c>
      <c r="AY824" s="106" t="s">
        <v>158</v>
      </c>
      <c r="BE824" s="204">
        <f>IF(N824="základní",J824,0)</f>
        <v>0</v>
      </c>
      <c r="BF824" s="204">
        <f>IF(N824="snížená",J824,0)</f>
        <v>0</v>
      </c>
      <c r="BG824" s="204">
        <f>IF(N824="zákl. přenesená",J824,0)</f>
        <v>0</v>
      </c>
      <c r="BH824" s="204">
        <f>IF(N824="sníž. přenesená",J824,0)</f>
        <v>0</v>
      </c>
      <c r="BI824" s="204">
        <f>IF(N824="nulová",J824,0)</f>
        <v>0</v>
      </c>
      <c r="BJ824" s="106" t="s">
        <v>82</v>
      </c>
      <c r="BK824" s="204">
        <f>ROUND(I824*H824,1)</f>
        <v>0</v>
      </c>
      <c r="BL824" s="106" t="s">
        <v>165</v>
      </c>
      <c r="BM824" s="203" t="s">
        <v>1015</v>
      </c>
    </row>
    <row r="825" spans="1:47" s="118" customFormat="1" ht="12">
      <c r="A825" s="115"/>
      <c r="B825" s="116"/>
      <c r="C825" s="115"/>
      <c r="D825" s="205" t="s">
        <v>167</v>
      </c>
      <c r="E825" s="115"/>
      <c r="F825" s="206" t="s">
        <v>1014</v>
      </c>
      <c r="G825" s="115"/>
      <c r="H825" s="115"/>
      <c r="I825" s="7"/>
      <c r="J825" s="115"/>
      <c r="K825" s="115"/>
      <c r="L825" s="116"/>
      <c r="M825" s="207"/>
      <c r="N825" s="208"/>
      <c r="O825" s="200"/>
      <c r="P825" s="200"/>
      <c r="Q825" s="200"/>
      <c r="R825" s="200"/>
      <c r="S825" s="200"/>
      <c r="T825" s="209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T825" s="106" t="s">
        <v>167</v>
      </c>
      <c r="AU825" s="106" t="s">
        <v>84</v>
      </c>
    </row>
    <row r="826" spans="2:51" s="313" customFormat="1" ht="12">
      <c r="B826" s="314"/>
      <c r="D826" s="205" t="s">
        <v>171</v>
      </c>
      <c r="E826" s="315" t="s">
        <v>3</v>
      </c>
      <c r="F826" s="316" t="s">
        <v>1016</v>
      </c>
      <c r="H826" s="317">
        <v>50</v>
      </c>
      <c r="I826" s="8"/>
      <c r="L826" s="314"/>
      <c r="M826" s="318"/>
      <c r="N826" s="319"/>
      <c r="O826" s="319"/>
      <c r="P826" s="319"/>
      <c r="Q826" s="319"/>
      <c r="R826" s="319"/>
      <c r="S826" s="319"/>
      <c r="T826" s="320"/>
      <c r="AT826" s="315" t="s">
        <v>171</v>
      </c>
      <c r="AU826" s="315" t="s">
        <v>84</v>
      </c>
      <c r="AV826" s="313" t="s">
        <v>84</v>
      </c>
      <c r="AW826" s="313" t="s">
        <v>36</v>
      </c>
      <c r="AX826" s="313" t="s">
        <v>82</v>
      </c>
      <c r="AY826" s="315" t="s">
        <v>158</v>
      </c>
    </row>
    <row r="827" spans="1:65" s="118" customFormat="1" ht="21.75" customHeight="1">
      <c r="A827" s="115"/>
      <c r="B827" s="116"/>
      <c r="C827" s="214" t="s">
        <v>1017</v>
      </c>
      <c r="D827" s="214" t="s">
        <v>160</v>
      </c>
      <c r="E827" s="215" t="s">
        <v>1018</v>
      </c>
      <c r="F827" s="216" t="s">
        <v>1019</v>
      </c>
      <c r="G827" s="217" t="s">
        <v>102</v>
      </c>
      <c r="H827" s="218">
        <v>65.41</v>
      </c>
      <c r="I827" s="6"/>
      <c r="J827" s="219">
        <f>ROUND(I827*H827,1)</f>
        <v>0</v>
      </c>
      <c r="K827" s="216" t="s">
        <v>164</v>
      </c>
      <c r="L827" s="116"/>
      <c r="M827" s="220" t="s">
        <v>3</v>
      </c>
      <c r="N827" s="221" t="s">
        <v>45</v>
      </c>
      <c r="O827" s="200"/>
      <c r="P827" s="201">
        <f>O827*H827</f>
        <v>0</v>
      </c>
      <c r="Q827" s="201">
        <v>0</v>
      </c>
      <c r="R827" s="201">
        <f>Q827*H827</f>
        <v>0</v>
      </c>
      <c r="S827" s="201">
        <v>0.131</v>
      </c>
      <c r="T827" s="202">
        <f>S827*H827</f>
        <v>8.56871</v>
      </c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R827" s="203" t="s">
        <v>165</v>
      </c>
      <c r="AT827" s="203" t="s">
        <v>160</v>
      </c>
      <c r="AU827" s="203" t="s">
        <v>84</v>
      </c>
      <c r="AY827" s="106" t="s">
        <v>158</v>
      </c>
      <c r="BE827" s="204">
        <f>IF(N827="základní",J827,0)</f>
        <v>0</v>
      </c>
      <c r="BF827" s="204">
        <f>IF(N827="snížená",J827,0)</f>
        <v>0</v>
      </c>
      <c r="BG827" s="204">
        <f>IF(N827="zákl. přenesená",J827,0)</f>
        <v>0</v>
      </c>
      <c r="BH827" s="204">
        <f>IF(N827="sníž. přenesená",J827,0)</f>
        <v>0</v>
      </c>
      <c r="BI827" s="204">
        <f>IF(N827="nulová",J827,0)</f>
        <v>0</v>
      </c>
      <c r="BJ827" s="106" t="s">
        <v>82</v>
      </c>
      <c r="BK827" s="204">
        <f>ROUND(I827*H827,1)</f>
        <v>0</v>
      </c>
      <c r="BL827" s="106" t="s">
        <v>165</v>
      </c>
      <c r="BM827" s="203" t="s">
        <v>1020</v>
      </c>
    </row>
    <row r="828" spans="1:47" s="118" customFormat="1" ht="29.25">
      <c r="A828" s="115"/>
      <c r="B828" s="116"/>
      <c r="C828" s="115"/>
      <c r="D828" s="205" t="s">
        <v>167</v>
      </c>
      <c r="E828" s="115"/>
      <c r="F828" s="206" t="s">
        <v>1021</v>
      </c>
      <c r="G828" s="115"/>
      <c r="H828" s="115"/>
      <c r="I828" s="7"/>
      <c r="J828" s="115"/>
      <c r="K828" s="115"/>
      <c r="L828" s="116"/>
      <c r="M828" s="207"/>
      <c r="N828" s="208"/>
      <c r="O828" s="200"/>
      <c r="P828" s="200"/>
      <c r="Q828" s="200"/>
      <c r="R828" s="200"/>
      <c r="S828" s="200"/>
      <c r="T828" s="209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T828" s="106" t="s">
        <v>167</v>
      </c>
      <c r="AU828" s="106" t="s">
        <v>84</v>
      </c>
    </row>
    <row r="829" spans="1:47" s="118" customFormat="1" ht="12">
      <c r="A829" s="115"/>
      <c r="B829" s="116"/>
      <c r="C829" s="115"/>
      <c r="D829" s="311" t="s">
        <v>169</v>
      </c>
      <c r="E829" s="115"/>
      <c r="F829" s="312" t="s">
        <v>1022</v>
      </c>
      <c r="G829" s="115"/>
      <c r="H829" s="115"/>
      <c r="I829" s="7"/>
      <c r="J829" s="115"/>
      <c r="K829" s="115"/>
      <c r="L829" s="116"/>
      <c r="M829" s="207"/>
      <c r="N829" s="208"/>
      <c r="O829" s="200"/>
      <c r="P829" s="200"/>
      <c r="Q829" s="200"/>
      <c r="R829" s="200"/>
      <c r="S829" s="200"/>
      <c r="T829" s="209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T829" s="106" t="s">
        <v>169</v>
      </c>
      <c r="AU829" s="106" t="s">
        <v>84</v>
      </c>
    </row>
    <row r="830" spans="2:51" s="313" customFormat="1" ht="12">
      <c r="B830" s="314"/>
      <c r="D830" s="205" t="s">
        <v>171</v>
      </c>
      <c r="E830" s="315" t="s">
        <v>3</v>
      </c>
      <c r="F830" s="316" t="s">
        <v>1023</v>
      </c>
      <c r="H830" s="317">
        <v>7.451</v>
      </c>
      <c r="I830" s="8"/>
      <c r="L830" s="314"/>
      <c r="M830" s="318"/>
      <c r="N830" s="319"/>
      <c r="O830" s="319"/>
      <c r="P830" s="319"/>
      <c r="Q830" s="319"/>
      <c r="R830" s="319"/>
      <c r="S830" s="319"/>
      <c r="T830" s="320"/>
      <c r="AT830" s="315" t="s">
        <v>171</v>
      </c>
      <c r="AU830" s="315" t="s">
        <v>84</v>
      </c>
      <c r="AV830" s="313" t="s">
        <v>84</v>
      </c>
      <c r="AW830" s="313" t="s">
        <v>36</v>
      </c>
      <c r="AX830" s="313" t="s">
        <v>74</v>
      </c>
      <c r="AY830" s="315" t="s">
        <v>158</v>
      </c>
    </row>
    <row r="831" spans="2:51" s="313" customFormat="1" ht="12">
      <c r="B831" s="314"/>
      <c r="D831" s="205" t="s">
        <v>171</v>
      </c>
      <c r="E831" s="315" t="s">
        <v>3</v>
      </c>
      <c r="F831" s="316" t="s">
        <v>1024</v>
      </c>
      <c r="H831" s="317">
        <v>7.708</v>
      </c>
      <c r="I831" s="8"/>
      <c r="L831" s="314"/>
      <c r="M831" s="318"/>
      <c r="N831" s="319"/>
      <c r="O831" s="319"/>
      <c r="P831" s="319"/>
      <c r="Q831" s="319"/>
      <c r="R831" s="319"/>
      <c r="S831" s="319"/>
      <c r="T831" s="320"/>
      <c r="AT831" s="315" t="s">
        <v>171</v>
      </c>
      <c r="AU831" s="315" t="s">
        <v>84</v>
      </c>
      <c r="AV831" s="313" t="s">
        <v>84</v>
      </c>
      <c r="AW831" s="313" t="s">
        <v>36</v>
      </c>
      <c r="AX831" s="313" t="s">
        <v>74</v>
      </c>
      <c r="AY831" s="315" t="s">
        <v>158</v>
      </c>
    </row>
    <row r="832" spans="2:51" s="313" customFormat="1" ht="12">
      <c r="B832" s="314"/>
      <c r="D832" s="205" t="s">
        <v>171</v>
      </c>
      <c r="E832" s="315" t="s">
        <v>3</v>
      </c>
      <c r="F832" s="316" t="s">
        <v>1025</v>
      </c>
      <c r="H832" s="317">
        <v>4.05</v>
      </c>
      <c r="I832" s="8"/>
      <c r="L832" s="314"/>
      <c r="M832" s="318"/>
      <c r="N832" s="319"/>
      <c r="O832" s="319"/>
      <c r="P832" s="319"/>
      <c r="Q832" s="319"/>
      <c r="R832" s="319"/>
      <c r="S832" s="319"/>
      <c r="T832" s="320"/>
      <c r="AT832" s="315" t="s">
        <v>171</v>
      </c>
      <c r="AU832" s="315" t="s">
        <v>84</v>
      </c>
      <c r="AV832" s="313" t="s">
        <v>84</v>
      </c>
      <c r="AW832" s="313" t="s">
        <v>36</v>
      </c>
      <c r="AX832" s="313" t="s">
        <v>74</v>
      </c>
      <c r="AY832" s="315" t="s">
        <v>158</v>
      </c>
    </row>
    <row r="833" spans="2:51" s="313" customFormat="1" ht="12">
      <c r="B833" s="314"/>
      <c r="D833" s="205" t="s">
        <v>171</v>
      </c>
      <c r="E833" s="315" t="s">
        <v>3</v>
      </c>
      <c r="F833" s="316" t="s">
        <v>1026</v>
      </c>
      <c r="H833" s="317">
        <v>21.281</v>
      </c>
      <c r="I833" s="8"/>
      <c r="L833" s="314"/>
      <c r="M833" s="318"/>
      <c r="N833" s="319"/>
      <c r="O833" s="319"/>
      <c r="P833" s="319"/>
      <c r="Q833" s="319"/>
      <c r="R833" s="319"/>
      <c r="S833" s="319"/>
      <c r="T833" s="320"/>
      <c r="AT833" s="315" t="s">
        <v>171</v>
      </c>
      <c r="AU833" s="315" t="s">
        <v>84</v>
      </c>
      <c r="AV833" s="313" t="s">
        <v>84</v>
      </c>
      <c r="AW833" s="313" t="s">
        <v>36</v>
      </c>
      <c r="AX833" s="313" t="s">
        <v>74</v>
      </c>
      <c r="AY833" s="315" t="s">
        <v>158</v>
      </c>
    </row>
    <row r="834" spans="2:51" s="330" customFormat="1" ht="12">
      <c r="B834" s="331"/>
      <c r="D834" s="205" t="s">
        <v>171</v>
      </c>
      <c r="E834" s="332" t="s">
        <v>3</v>
      </c>
      <c r="F834" s="333" t="s">
        <v>1027</v>
      </c>
      <c r="H834" s="334">
        <v>40.49</v>
      </c>
      <c r="I834" s="10"/>
      <c r="L834" s="331"/>
      <c r="M834" s="335"/>
      <c r="N834" s="336"/>
      <c r="O834" s="336"/>
      <c r="P834" s="336"/>
      <c r="Q834" s="336"/>
      <c r="R834" s="336"/>
      <c r="S834" s="336"/>
      <c r="T834" s="337"/>
      <c r="AT834" s="332" t="s">
        <v>171</v>
      </c>
      <c r="AU834" s="332" t="s">
        <v>84</v>
      </c>
      <c r="AV834" s="330" t="s">
        <v>104</v>
      </c>
      <c r="AW834" s="330" t="s">
        <v>36</v>
      </c>
      <c r="AX834" s="330" t="s">
        <v>74</v>
      </c>
      <c r="AY834" s="332" t="s">
        <v>158</v>
      </c>
    </row>
    <row r="835" spans="2:51" s="313" customFormat="1" ht="12">
      <c r="B835" s="314"/>
      <c r="D835" s="205" t="s">
        <v>171</v>
      </c>
      <c r="E835" s="315" t="s">
        <v>3</v>
      </c>
      <c r="F835" s="316" t="s">
        <v>1028</v>
      </c>
      <c r="H835" s="317">
        <v>14.332</v>
      </c>
      <c r="I835" s="8"/>
      <c r="L835" s="314"/>
      <c r="M835" s="318"/>
      <c r="N835" s="319"/>
      <c r="O835" s="319"/>
      <c r="P835" s="319"/>
      <c r="Q835" s="319"/>
      <c r="R835" s="319"/>
      <c r="S835" s="319"/>
      <c r="T835" s="320"/>
      <c r="AT835" s="315" t="s">
        <v>171</v>
      </c>
      <c r="AU835" s="315" t="s">
        <v>84</v>
      </c>
      <c r="AV835" s="313" t="s">
        <v>84</v>
      </c>
      <c r="AW835" s="313" t="s">
        <v>36</v>
      </c>
      <c r="AX835" s="313" t="s">
        <v>74</v>
      </c>
      <c r="AY835" s="315" t="s">
        <v>158</v>
      </c>
    </row>
    <row r="836" spans="2:51" s="313" customFormat="1" ht="22.5">
      <c r="B836" s="314"/>
      <c r="D836" s="205" t="s">
        <v>171</v>
      </c>
      <c r="E836" s="315" t="s">
        <v>3</v>
      </c>
      <c r="F836" s="316" t="s">
        <v>1029</v>
      </c>
      <c r="H836" s="317">
        <v>10.588</v>
      </c>
      <c r="I836" s="8"/>
      <c r="L836" s="314"/>
      <c r="M836" s="318"/>
      <c r="N836" s="319"/>
      <c r="O836" s="319"/>
      <c r="P836" s="319"/>
      <c r="Q836" s="319"/>
      <c r="R836" s="319"/>
      <c r="S836" s="319"/>
      <c r="T836" s="320"/>
      <c r="AT836" s="315" t="s">
        <v>171</v>
      </c>
      <c r="AU836" s="315" t="s">
        <v>84</v>
      </c>
      <c r="AV836" s="313" t="s">
        <v>84</v>
      </c>
      <c r="AW836" s="313" t="s">
        <v>36</v>
      </c>
      <c r="AX836" s="313" t="s">
        <v>74</v>
      </c>
      <c r="AY836" s="315" t="s">
        <v>158</v>
      </c>
    </row>
    <row r="837" spans="2:51" s="330" customFormat="1" ht="12">
      <c r="B837" s="331"/>
      <c r="D837" s="205" t="s">
        <v>171</v>
      </c>
      <c r="E837" s="332" t="s">
        <v>3</v>
      </c>
      <c r="F837" s="333" t="s">
        <v>1030</v>
      </c>
      <c r="H837" s="334">
        <v>24.92</v>
      </c>
      <c r="I837" s="10"/>
      <c r="L837" s="331"/>
      <c r="M837" s="335"/>
      <c r="N837" s="336"/>
      <c r="O837" s="336"/>
      <c r="P837" s="336"/>
      <c r="Q837" s="336"/>
      <c r="R837" s="336"/>
      <c r="S837" s="336"/>
      <c r="T837" s="337"/>
      <c r="AT837" s="332" t="s">
        <v>171</v>
      </c>
      <c r="AU837" s="332" t="s">
        <v>84</v>
      </c>
      <c r="AV837" s="330" t="s">
        <v>104</v>
      </c>
      <c r="AW837" s="330" t="s">
        <v>36</v>
      </c>
      <c r="AX837" s="330" t="s">
        <v>74</v>
      </c>
      <c r="AY837" s="332" t="s">
        <v>158</v>
      </c>
    </row>
    <row r="838" spans="2:51" s="321" customFormat="1" ht="12">
      <c r="B838" s="322"/>
      <c r="D838" s="205" t="s">
        <v>171</v>
      </c>
      <c r="E838" s="323" t="s">
        <v>3</v>
      </c>
      <c r="F838" s="324" t="s">
        <v>174</v>
      </c>
      <c r="H838" s="325">
        <v>65.41</v>
      </c>
      <c r="I838" s="9"/>
      <c r="L838" s="322"/>
      <c r="M838" s="326"/>
      <c r="N838" s="327"/>
      <c r="O838" s="327"/>
      <c r="P838" s="327"/>
      <c r="Q838" s="327"/>
      <c r="R838" s="327"/>
      <c r="S838" s="327"/>
      <c r="T838" s="328"/>
      <c r="AT838" s="323" t="s">
        <v>171</v>
      </c>
      <c r="AU838" s="323" t="s">
        <v>84</v>
      </c>
      <c r="AV838" s="321" t="s">
        <v>165</v>
      </c>
      <c r="AW838" s="321" t="s">
        <v>36</v>
      </c>
      <c r="AX838" s="321" t="s">
        <v>82</v>
      </c>
      <c r="AY838" s="323" t="s">
        <v>158</v>
      </c>
    </row>
    <row r="839" spans="1:65" s="118" customFormat="1" ht="21.75" customHeight="1">
      <c r="A839" s="115"/>
      <c r="B839" s="116"/>
      <c r="C839" s="214" t="s">
        <v>1031</v>
      </c>
      <c r="D839" s="214" t="s">
        <v>160</v>
      </c>
      <c r="E839" s="215" t="s">
        <v>1032</v>
      </c>
      <c r="F839" s="216" t="s">
        <v>1033</v>
      </c>
      <c r="G839" s="217" t="s">
        <v>102</v>
      </c>
      <c r="H839" s="218">
        <v>45.606</v>
      </c>
      <c r="I839" s="6"/>
      <c r="J839" s="219">
        <f>ROUND(I839*H839,1)</f>
        <v>0</v>
      </c>
      <c r="K839" s="216" t="s">
        <v>164</v>
      </c>
      <c r="L839" s="116"/>
      <c r="M839" s="220" t="s">
        <v>3</v>
      </c>
      <c r="N839" s="221" t="s">
        <v>45</v>
      </c>
      <c r="O839" s="200"/>
      <c r="P839" s="201">
        <f>O839*H839</f>
        <v>0</v>
      </c>
      <c r="Q839" s="201">
        <v>0</v>
      </c>
      <c r="R839" s="201">
        <f>Q839*H839</f>
        <v>0</v>
      </c>
      <c r="S839" s="201">
        <v>0.261</v>
      </c>
      <c r="T839" s="202">
        <f>S839*H839</f>
        <v>11.903166</v>
      </c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R839" s="203" t="s">
        <v>165</v>
      </c>
      <c r="AT839" s="203" t="s">
        <v>160</v>
      </c>
      <c r="AU839" s="203" t="s">
        <v>84</v>
      </c>
      <c r="AY839" s="106" t="s">
        <v>158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106" t="s">
        <v>82</v>
      </c>
      <c r="BK839" s="204">
        <f>ROUND(I839*H839,1)</f>
        <v>0</v>
      </c>
      <c r="BL839" s="106" t="s">
        <v>165</v>
      </c>
      <c r="BM839" s="203" t="s">
        <v>1034</v>
      </c>
    </row>
    <row r="840" spans="1:47" s="118" customFormat="1" ht="29.25">
      <c r="A840" s="115"/>
      <c r="B840" s="116"/>
      <c r="C840" s="115"/>
      <c r="D840" s="205" t="s">
        <v>167</v>
      </c>
      <c r="E840" s="115"/>
      <c r="F840" s="206" t="s">
        <v>1035</v>
      </c>
      <c r="G840" s="115"/>
      <c r="H840" s="115"/>
      <c r="I840" s="7"/>
      <c r="J840" s="115"/>
      <c r="K840" s="115"/>
      <c r="L840" s="116"/>
      <c r="M840" s="207"/>
      <c r="N840" s="208"/>
      <c r="O840" s="200"/>
      <c r="P840" s="200"/>
      <c r="Q840" s="200"/>
      <c r="R840" s="200"/>
      <c r="S840" s="200"/>
      <c r="T840" s="209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T840" s="106" t="s">
        <v>167</v>
      </c>
      <c r="AU840" s="106" t="s">
        <v>84</v>
      </c>
    </row>
    <row r="841" spans="1:47" s="118" customFormat="1" ht="12">
      <c r="A841" s="115"/>
      <c r="B841" s="116"/>
      <c r="C841" s="115"/>
      <c r="D841" s="311" t="s">
        <v>169</v>
      </c>
      <c r="E841" s="115"/>
      <c r="F841" s="312" t="s">
        <v>1036</v>
      </c>
      <c r="G841" s="115"/>
      <c r="H841" s="115"/>
      <c r="I841" s="7"/>
      <c r="J841" s="115"/>
      <c r="K841" s="115"/>
      <c r="L841" s="116"/>
      <c r="M841" s="207"/>
      <c r="N841" s="208"/>
      <c r="O841" s="200"/>
      <c r="P841" s="200"/>
      <c r="Q841" s="200"/>
      <c r="R841" s="200"/>
      <c r="S841" s="200"/>
      <c r="T841" s="209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T841" s="106" t="s">
        <v>169</v>
      </c>
      <c r="AU841" s="106" t="s">
        <v>84</v>
      </c>
    </row>
    <row r="842" spans="2:51" s="313" customFormat="1" ht="22.5">
      <c r="B842" s="314"/>
      <c r="D842" s="205" t="s">
        <v>171</v>
      </c>
      <c r="E842" s="315" t="s">
        <v>3</v>
      </c>
      <c r="F842" s="316" t="s">
        <v>1037</v>
      </c>
      <c r="H842" s="317">
        <v>15.578</v>
      </c>
      <c r="I842" s="8"/>
      <c r="L842" s="314"/>
      <c r="M842" s="318"/>
      <c r="N842" s="319"/>
      <c r="O842" s="319"/>
      <c r="P842" s="319"/>
      <c r="Q842" s="319"/>
      <c r="R842" s="319"/>
      <c r="S842" s="319"/>
      <c r="T842" s="320"/>
      <c r="AT842" s="315" t="s">
        <v>171</v>
      </c>
      <c r="AU842" s="315" t="s">
        <v>84</v>
      </c>
      <c r="AV842" s="313" t="s">
        <v>84</v>
      </c>
      <c r="AW842" s="313" t="s">
        <v>36</v>
      </c>
      <c r="AX842" s="313" t="s">
        <v>74</v>
      </c>
      <c r="AY842" s="315" t="s">
        <v>158</v>
      </c>
    </row>
    <row r="843" spans="2:51" s="313" customFormat="1" ht="12">
      <c r="B843" s="314"/>
      <c r="D843" s="205" t="s">
        <v>171</v>
      </c>
      <c r="E843" s="315" t="s">
        <v>3</v>
      </c>
      <c r="F843" s="316" t="s">
        <v>1038</v>
      </c>
      <c r="H843" s="317">
        <v>14.458</v>
      </c>
      <c r="I843" s="8"/>
      <c r="L843" s="314"/>
      <c r="M843" s="318"/>
      <c r="N843" s="319"/>
      <c r="O843" s="319"/>
      <c r="P843" s="319"/>
      <c r="Q843" s="319"/>
      <c r="R843" s="319"/>
      <c r="S843" s="319"/>
      <c r="T843" s="320"/>
      <c r="AT843" s="315" t="s">
        <v>171</v>
      </c>
      <c r="AU843" s="315" t="s">
        <v>84</v>
      </c>
      <c r="AV843" s="313" t="s">
        <v>84</v>
      </c>
      <c r="AW843" s="313" t="s">
        <v>36</v>
      </c>
      <c r="AX843" s="313" t="s">
        <v>74</v>
      </c>
      <c r="AY843" s="315" t="s">
        <v>158</v>
      </c>
    </row>
    <row r="844" spans="2:51" s="313" customFormat="1" ht="12">
      <c r="B844" s="314"/>
      <c r="D844" s="205" t="s">
        <v>171</v>
      </c>
      <c r="E844" s="315" t="s">
        <v>3</v>
      </c>
      <c r="F844" s="316" t="s">
        <v>1039</v>
      </c>
      <c r="H844" s="317">
        <v>15.57</v>
      </c>
      <c r="I844" s="8"/>
      <c r="L844" s="314"/>
      <c r="M844" s="318"/>
      <c r="N844" s="319"/>
      <c r="O844" s="319"/>
      <c r="P844" s="319"/>
      <c r="Q844" s="319"/>
      <c r="R844" s="319"/>
      <c r="S844" s="319"/>
      <c r="T844" s="320"/>
      <c r="AT844" s="315" t="s">
        <v>171</v>
      </c>
      <c r="AU844" s="315" t="s">
        <v>84</v>
      </c>
      <c r="AV844" s="313" t="s">
        <v>84</v>
      </c>
      <c r="AW844" s="313" t="s">
        <v>36</v>
      </c>
      <c r="AX844" s="313" t="s">
        <v>74</v>
      </c>
      <c r="AY844" s="315" t="s">
        <v>158</v>
      </c>
    </row>
    <row r="845" spans="2:51" s="321" customFormat="1" ht="12">
      <c r="B845" s="322"/>
      <c r="D845" s="205" t="s">
        <v>171</v>
      </c>
      <c r="E845" s="323" t="s">
        <v>3</v>
      </c>
      <c r="F845" s="324" t="s">
        <v>174</v>
      </c>
      <c r="H845" s="325">
        <v>45.606</v>
      </c>
      <c r="I845" s="9"/>
      <c r="L845" s="322"/>
      <c r="M845" s="326"/>
      <c r="N845" s="327"/>
      <c r="O845" s="327"/>
      <c r="P845" s="327"/>
      <c r="Q845" s="327"/>
      <c r="R845" s="327"/>
      <c r="S845" s="327"/>
      <c r="T845" s="328"/>
      <c r="AT845" s="323" t="s">
        <v>171</v>
      </c>
      <c r="AU845" s="323" t="s">
        <v>84</v>
      </c>
      <c r="AV845" s="321" t="s">
        <v>165</v>
      </c>
      <c r="AW845" s="321" t="s">
        <v>36</v>
      </c>
      <c r="AX845" s="321" t="s">
        <v>82</v>
      </c>
      <c r="AY845" s="323" t="s">
        <v>158</v>
      </c>
    </row>
    <row r="846" spans="1:65" s="118" customFormat="1" ht="33" customHeight="1">
      <c r="A846" s="115"/>
      <c r="B846" s="116"/>
      <c r="C846" s="214" t="s">
        <v>1040</v>
      </c>
      <c r="D846" s="214" t="s">
        <v>160</v>
      </c>
      <c r="E846" s="215" t="s">
        <v>1041</v>
      </c>
      <c r="F846" s="216" t="s">
        <v>1042</v>
      </c>
      <c r="G846" s="217" t="s">
        <v>163</v>
      </c>
      <c r="H846" s="218">
        <v>1.863</v>
      </c>
      <c r="I846" s="6"/>
      <c r="J846" s="219">
        <f>ROUND(I846*H846,1)</f>
        <v>0</v>
      </c>
      <c r="K846" s="216" t="s">
        <v>164</v>
      </c>
      <c r="L846" s="116"/>
      <c r="M846" s="220" t="s">
        <v>3</v>
      </c>
      <c r="N846" s="221" t="s">
        <v>45</v>
      </c>
      <c r="O846" s="200"/>
      <c r="P846" s="201">
        <f>O846*H846</f>
        <v>0</v>
      </c>
      <c r="Q846" s="201">
        <v>0</v>
      </c>
      <c r="R846" s="201">
        <f>Q846*H846</f>
        <v>0</v>
      </c>
      <c r="S846" s="201">
        <v>1.175</v>
      </c>
      <c r="T846" s="202">
        <f>S846*H846</f>
        <v>2.189025</v>
      </c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R846" s="203" t="s">
        <v>165</v>
      </c>
      <c r="AT846" s="203" t="s">
        <v>160</v>
      </c>
      <c r="AU846" s="203" t="s">
        <v>84</v>
      </c>
      <c r="AY846" s="106" t="s">
        <v>158</v>
      </c>
      <c r="BE846" s="204">
        <f>IF(N846="základní",J846,0)</f>
        <v>0</v>
      </c>
      <c r="BF846" s="204">
        <f>IF(N846="snížená",J846,0)</f>
        <v>0</v>
      </c>
      <c r="BG846" s="204">
        <f>IF(N846="zákl. přenesená",J846,0)</f>
        <v>0</v>
      </c>
      <c r="BH846" s="204">
        <f>IF(N846="sníž. přenesená",J846,0)</f>
        <v>0</v>
      </c>
      <c r="BI846" s="204">
        <f>IF(N846="nulová",J846,0)</f>
        <v>0</v>
      </c>
      <c r="BJ846" s="106" t="s">
        <v>82</v>
      </c>
      <c r="BK846" s="204">
        <f>ROUND(I846*H846,1)</f>
        <v>0</v>
      </c>
      <c r="BL846" s="106" t="s">
        <v>165</v>
      </c>
      <c r="BM846" s="203" t="s">
        <v>1043</v>
      </c>
    </row>
    <row r="847" spans="1:47" s="118" customFormat="1" ht="29.25">
      <c r="A847" s="115"/>
      <c r="B847" s="116"/>
      <c r="C847" s="115"/>
      <c r="D847" s="205" t="s">
        <v>167</v>
      </c>
      <c r="E847" s="115"/>
      <c r="F847" s="206" t="s">
        <v>1044</v>
      </c>
      <c r="G847" s="115"/>
      <c r="H847" s="115"/>
      <c r="I847" s="7"/>
      <c r="J847" s="115"/>
      <c r="K847" s="115"/>
      <c r="L847" s="116"/>
      <c r="M847" s="207"/>
      <c r="N847" s="208"/>
      <c r="O847" s="200"/>
      <c r="P847" s="200"/>
      <c r="Q847" s="200"/>
      <c r="R847" s="200"/>
      <c r="S847" s="200"/>
      <c r="T847" s="209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T847" s="106" t="s">
        <v>167</v>
      </c>
      <c r="AU847" s="106" t="s">
        <v>84</v>
      </c>
    </row>
    <row r="848" spans="1:47" s="118" customFormat="1" ht="12">
      <c r="A848" s="115"/>
      <c r="B848" s="116"/>
      <c r="C848" s="115"/>
      <c r="D848" s="311" t="s">
        <v>169</v>
      </c>
      <c r="E848" s="115"/>
      <c r="F848" s="312" t="s">
        <v>1045</v>
      </c>
      <c r="G848" s="115"/>
      <c r="H848" s="115"/>
      <c r="I848" s="7"/>
      <c r="J848" s="115"/>
      <c r="K848" s="115"/>
      <c r="L848" s="116"/>
      <c r="M848" s="207"/>
      <c r="N848" s="208"/>
      <c r="O848" s="200"/>
      <c r="P848" s="200"/>
      <c r="Q848" s="200"/>
      <c r="R848" s="200"/>
      <c r="S848" s="200"/>
      <c r="T848" s="209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T848" s="106" t="s">
        <v>169</v>
      </c>
      <c r="AU848" s="106" t="s">
        <v>84</v>
      </c>
    </row>
    <row r="849" spans="2:51" s="313" customFormat="1" ht="22.5">
      <c r="B849" s="314"/>
      <c r="D849" s="205" t="s">
        <v>171</v>
      </c>
      <c r="E849" s="315" t="s">
        <v>3</v>
      </c>
      <c r="F849" s="316" t="s">
        <v>1046</v>
      </c>
      <c r="H849" s="317">
        <v>1.863</v>
      </c>
      <c r="I849" s="8"/>
      <c r="L849" s="314"/>
      <c r="M849" s="318"/>
      <c r="N849" s="319"/>
      <c r="O849" s="319"/>
      <c r="P849" s="319"/>
      <c r="Q849" s="319"/>
      <c r="R849" s="319"/>
      <c r="S849" s="319"/>
      <c r="T849" s="320"/>
      <c r="AT849" s="315" t="s">
        <v>171</v>
      </c>
      <c r="AU849" s="315" t="s">
        <v>84</v>
      </c>
      <c r="AV849" s="313" t="s">
        <v>84</v>
      </c>
      <c r="AW849" s="313" t="s">
        <v>36</v>
      </c>
      <c r="AX849" s="313" t="s">
        <v>82</v>
      </c>
      <c r="AY849" s="315" t="s">
        <v>158</v>
      </c>
    </row>
    <row r="850" spans="1:65" s="118" customFormat="1" ht="24.2" customHeight="1">
      <c r="A850" s="115"/>
      <c r="B850" s="116"/>
      <c r="C850" s="214" t="s">
        <v>1047</v>
      </c>
      <c r="D850" s="214" t="s">
        <v>160</v>
      </c>
      <c r="E850" s="215" t="s">
        <v>1048</v>
      </c>
      <c r="F850" s="216" t="s">
        <v>1049</v>
      </c>
      <c r="G850" s="217" t="s">
        <v>163</v>
      </c>
      <c r="H850" s="218">
        <v>1.493</v>
      </c>
      <c r="I850" s="6"/>
      <c r="J850" s="219">
        <f>ROUND(I850*H850,1)</f>
        <v>0</v>
      </c>
      <c r="K850" s="216" t="s">
        <v>164</v>
      </c>
      <c r="L850" s="116"/>
      <c r="M850" s="220" t="s">
        <v>3</v>
      </c>
      <c r="N850" s="221" t="s">
        <v>45</v>
      </c>
      <c r="O850" s="200"/>
      <c r="P850" s="201">
        <f>O850*H850</f>
        <v>0</v>
      </c>
      <c r="Q850" s="201">
        <v>0</v>
      </c>
      <c r="R850" s="201">
        <f>Q850*H850</f>
        <v>0</v>
      </c>
      <c r="S850" s="201">
        <v>2.1</v>
      </c>
      <c r="T850" s="202">
        <f>S850*H850</f>
        <v>3.1353000000000004</v>
      </c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R850" s="203" t="s">
        <v>165</v>
      </c>
      <c r="AT850" s="203" t="s">
        <v>160</v>
      </c>
      <c r="AU850" s="203" t="s">
        <v>84</v>
      </c>
      <c r="AY850" s="106" t="s">
        <v>158</v>
      </c>
      <c r="BE850" s="204">
        <f>IF(N850="základní",J850,0)</f>
        <v>0</v>
      </c>
      <c r="BF850" s="204">
        <f>IF(N850="snížená",J850,0)</f>
        <v>0</v>
      </c>
      <c r="BG850" s="204">
        <f>IF(N850="zákl. přenesená",J850,0)</f>
        <v>0</v>
      </c>
      <c r="BH850" s="204">
        <f>IF(N850="sníž. přenesená",J850,0)</f>
        <v>0</v>
      </c>
      <c r="BI850" s="204">
        <f>IF(N850="nulová",J850,0)</f>
        <v>0</v>
      </c>
      <c r="BJ850" s="106" t="s">
        <v>82</v>
      </c>
      <c r="BK850" s="204">
        <f>ROUND(I850*H850,1)</f>
        <v>0</v>
      </c>
      <c r="BL850" s="106" t="s">
        <v>165</v>
      </c>
      <c r="BM850" s="203" t="s">
        <v>1050</v>
      </c>
    </row>
    <row r="851" spans="1:47" s="118" customFormat="1" ht="19.5">
      <c r="A851" s="115"/>
      <c r="B851" s="116"/>
      <c r="C851" s="115"/>
      <c r="D851" s="205" t="s">
        <v>167</v>
      </c>
      <c r="E851" s="115"/>
      <c r="F851" s="206" t="s">
        <v>1051</v>
      </c>
      <c r="G851" s="115"/>
      <c r="H851" s="115"/>
      <c r="I851" s="7"/>
      <c r="J851" s="115"/>
      <c r="K851" s="115"/>
      <c r="L851" s="116"/>
      <c r="M851" s="207"/>
      <c r="N851" s="208"/>
      <c r="O851" s="200"/>
      <c r="P851" s="200"/>
      <c r="Q851" s="200"/>
      <c r="R851" s="200"/>
      <c r="S851" s="200"/>
      <c r="T851" s="209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T851" s="106" t="s">
        <v>167</v>
      </c>
      <c r="AU851" s="106" t="s">
        <v>84</v>
      </c>
    </row>
    <row r="852" spans="1:47" s="118" customFormat="1" ht="12">
      <c r="A852" s="115"/>
      <c r="B852" s="116"/>
      <c r="C852" s="115"/>
      <c r="D852" s="311" t="s">
        <v>169</v>
      </c>
      <c r="E852" s="115"/>
      <c r="F852" s="312" t="s">
        <v>1052</v>
      </c>
      <c r="G852" s="115"/>
      <c r="H852" s="115"/>
      <c r="I852" s="7"/>
      <c r="J852" s="115"/>
      <c r="K852" s="115"/>
      <c r="L852" s="116"/>
      <c r="M852" s="207"/>
      <c r="N852" s="208"/>
      <c r="O852" s="200"/>
      <c r="P852" s="200"/>
      <c r="Q852" s="200"/>
      <c r="R852" s="200"/>
      <c r="S852" s="200"/>
      <c r="T852" s="209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T852" s="106" t="s">
        <v>169</v>
      </c>
      <c r="AU852" s="106" t="s">
        <v>84</v>
      </c>
    </row>
    <row r="853" spans="2:51" s="313" customFormat="1" ht="22.5">
      <c r="B853" s="314"/>
      <c r="D853" s="205" t="s">
        <v>171</v>
      </c>
      <c r="E853" s="315" t="s">
        <v>3</v>
      </c>
      <c r="F853" s="316" t="s">
        <v>1053</v>
      </c>
      <c r="H853" s="317">
        <v>0.563</v>
      </c>
      <c r="I853" s="8"/>
      <c r="L853" s="314"/>
      <c r="M853" s="318"/>
      <c r="N853" s="319"/>
      <c r="O853" s="319"/>
      <c r="P853" s="319"/>
      <c r="Q853" s="319"/>
      <c r="R853" s="319"/>
      <c r="S853" s="319"/>
      <c r="T853" s="320"/>
      <c r="AT853" s="315" t="s">
        <v>171</v>
      </c>
      <c r="AU853" s="315" t="s">
        <v>84</v>
      </c>
      <c r="AV853" s="313" t="s">
        <v>84</v>
      </c>
      <c r="AW853" s="313" t="s">
        <v>36</v>
      </c>
      <c r="AX853" s="313" t="s">
        <v>74</v>
      </c>
      <c r="AY853" s="315" t="s">
        <v>158</v>
      </c>
    </row>
    <row r="854" spans="2:51" s="313" customFormat="1" ht="22.5">
      <c r="B854" s="314"/>
      <c r="D854" s="205" t="s">
        <v>171</v>
      </c>
      <c r="E854" s="315" t="s">
        <v>3</v>
      </c>
      <c r="F854" s="316" t="s">
        <v>1054</v>
      </c>
      <c r="H854" s="317">
        <v>0.3</v>
      </c>
      <c r="I854" s="8"/>
      <c r="L854" s="314"/>
      <c r="M854" s="318"/>
      <c r="N854" s="319"/>
      <c r="O854" s="319"/>
      <c r="P854" s="319"/>
      <c r="Q854" s="319"/>
      <c r="R854" s="319"/>
      <c r="S854" s="319"/>
      <c r="T854" s="320"/>
      <c r="AT854" s="315" t="s">
        <v>171</v>
      </c>
      <c r="AU854" s="315" t="s">
        <v>84</v>
      </c>
      <c r="AV854" s="313" t="s">
        <v>84</v>
      </c>
      <c r="AW854" s="313" t="s">
        <v>36</v>
      </c>
      <c r="AX854" s="313" t="s">
        <v>74</v>
      </c>
      <c r="AY854" s="315" t="s">
        <v>158</v>
      </c>
    </row>
    <row r="855" spans="2:51" s="313" customFormat="1" ht="22.5">
      <c r="B855" s="314"/>
      <c r="D855" s="205" t="s">
        <v>171</v>
      </c>
      <c r="E855" s="315" t="s">
        <v>3</v>
      </c>
      <c r="F855" s="316" t="s">
        <v>1055</v>
      </c>
      <c r="H855" s="317">
        <v>0.18</v>
      </c>
      <c r="I855" s="8"/>
      <c r="L855" s="314"/>
      <c r="M855" s="318"/>
      <c r="N855" s="319"/>
      <c r="O855" s="319"/>
      <c r="P855" s="319"/>
      <c r="Q855" s="319"/>
      <c r="R855" s="319"/>
      <c r="S855" s="319"/>
      <c r="T855" s="320"/>
      <c r="AT855" s="315" t="s">
        <v>171</v>
      </c>
      <c r="AU855" s="315" t="s">
        <v>84</v>
      </c>
      <c r="AV855" s="313" t="s">
        <v>84</v>
      </c>
      <c r="AW855" s="313" t="s">
        <v>36</v>
      </c>
      <c r="AX855" s="313" t="s">
        <v>74</v>
      </c>
      <c r="AY855" s="315" t="s">
        <v>158</v>
      </c>
    </row>
    <row r="856" spans="2:51" s="313" customFormat="1" ht="12">
      <c r="B856" s="314"/>
      <c r="D856" s="205" t="s">
        <v>171</v>
      </c>
      <c r="E856" s="315" t="s">
        <v>3</v>
      </c>
      <c r="F856" s="316" t="s">
        <v>1056</v>
      </c>
      <c r="H856" s="317">
        <v>0.45</v>
      </c>
      <c r="I856" s="8"/>
      <c r="L856" s="314"/>
      <c r="M856" s="318"/>
      <c r="N856" s="319"/>
      <c r="O856" s="319"/>
      <c r="P856" s="319"/>
      <c r="Q856" s="319"/>
      <c r="R856" s="319"/>
      <c r="S856" s="319"/>
      <c r="T856" s="320"/>
      <c r="AT856" s="315" t="s">
        <v>171</v>
      </c>
      <c r="AU856" s="315" t="s">
        <v>84</v>
      </c>
      <c r="AV856" s="313" t="s">
        <v>84</v>
      </c>
      <c r="AW856" s="313" t="s">
        <v>36</v>
      </c>
      <c r="AX856" s="313" t="s">
        <v>74</v>
      </c>
      <c r="AY856" s="315" t="s">
        <v>158</v>
      </c>
    </row>
    <row r="857" spans="2:51" s="321" customFormat="1" ht="12">
      <c r="B857" s="322"/>
      <c r="D857" s="205" t="s">
        <v>171</v>
      </c>
      <c r="E857" s="323" t="s">
        <v>3</v>
      </c>
      <c r="F857" s="324" t="s">
        <v>1057</v>
      </c>
      <c r="H857" s="325">
        <v>1.493</v>
      </c>
      <c r="I857" s="9"/>
      <c r="L857" s="322"/>
      <c r="M857" s="326"/>
      <c r="N857" s="327"/>
      <c r="O857" s="327"/>
      <c r="P857" s="327"/>
      <c r="Q857" s="327"/>
      <c r="R857" s="327"/>
      <c r="S857" s="327"/>
      <c r="T857" s="328"/>
      <c r="AT857" s="323" t="s">
        <v>171</v>
      </c>
      <c r="AU857" s="323" t="s">
        <v>84</v>
      </c>
      <c r="AV857" s="321" t="s">
        <v>165</v>
      </c>
      <c r="AW857" s="321" t="s">
        <v>36</v>
      </c>
      <c r="AX857" s="321" t="s">
        <v>82</v>
      </c>
      <c r="AY857" s="323" t="s">
        <v>158</v>
      </c>
    </row>
    <row r="858" spans="1:65" s="118" customFormat="1" ht="21.75" customHeight="1">
      <c r="A858" s="115"/>
      <c r="B858" s="116"/>
      <c r="C858" s="214" t="s">
        <v>1058</v>
      </c>
      <c r="D858" s="214" t="s">
        <v>160</v>
      </c>
      <c r="E858" s="215" t="s">
        <v>1059</v>
      </c>
      <c r="F858" s="216" t="s">
        <v>1060</v>
      </c>
      <c r="G858" s="217" t="s">
        <v>163</v>
      </c>
      <c r="H858" s="218">
        <v>1.2</v>
      </c>
      <c r="I858" s="6"/>
      <c r="J858" s="219">
        <f>ROUND(I858*H858,1)</f>
        <v>0</v>
      </c>
      <c r="K858" s="216" t="s">
        <v>164</v>
      </c>
      <c r="L858" s="116"/>
      <c r="M858" s="220" t="s">
        <v>3</v>
      </c>
      <c r="N858" s="221" t="s">
        <v>45</v>
      </c>
      <c r="O858" s="200"/>
      <c r="P858" s="201">
        <f>O858*H858</f>
        <v>0</v>
      </c>
      <c r="Q858" s="201">
        <v>0</v>
      </c>
      <c r="R858" s="201">
        <f>Q858*H858</f>
        <v>0</v>
      </c>
      <c r="S858" s="201">
        <v>2.1</v>
      </c>
      <c r="T858" s="202">
        <f>S858*H858</f>
        <v>2.52</v>
      </c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R858" s="203" t="s">
        <v>165</v>
      </c>
      <c r="AT858" s="203" t="s">
        <v>160</v>
      </c>
      <c r="AU858" s="203" t="s">
        <v>84</v>
      </c>
      <c r="AY858" s="106" t="s">
        <v>158</v>
      </c>
      <c r="BE858" s="204">
        <f>IF(N858="základní",J858,0)</f>
        <v>0</v>
      </c>
      <c r="BF858" s="204">
        <f>IF(N858="snížená",J858,0)</f>
        <v>0</v>
      </c>
      <c r="BG858" s="204">
        <f>IF(N858="zákl. přenesená",J858,0)</f>
        <v>0</v>
      </c>
      <c r="BH858" s="204">
        <f>IF(N858="sníž. přenesená",J858,0)</f>
        <v>0</v>
      </c>
      <c r="BI858" s="204">
        <f>IF(N858="nulová",J858,0)</f>
        <v>0</v>
      </c>
      <c r="BJ858" s="106" t="s">
        <v>82</v>
      </c>
      <c r="BK858" s="204">
        <f>ROUND(I858*H858,1)</f>
        <v>0</v>
      </c>
      <c r="BL858" s="106" t="s">
        <v>165</v>
      </c>
      <c r="BM858" s="203" t="s">
        <v>1061</v>
      </c>
    </row>
    <row r="859" spans="1:47" s="118" customFormat="1" ht="19.5">
      <c r="A859" s="115"/>
      <c r="B859" s="116"/>
      <c r="C859" s="115"/>
      <c r="D859" s="205" t="s">
        <v>167</v>
      </c>
      <c r="E859" s="115"/>
      <c r="F859" s="206" t="s">
        <v>1062</v>
      </c>
      <c r="G859" s="115"/>
      <c r="H859" s="115"/>
      <c r="I859" s="7"/>
      <c r="J859" s="115"/>
      <c r="K859" s="115"/>
      <c r="L859" s="116"/>
      <c r="M859" s="207"/>
      <c r="N859" s="208"/>
      <c r="O859" s="200"/>
      <c r="P859" s="200"/>
      <c r="Q859" s="200"/>
      <c r="R859" s="200"/>
      <c r="S859" s="200"/>
      <c r="T859" s="209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T859" s="106" t="s">
        <v>167</v>
      </c>
      <c r="AU859" s="106" t="s">
        <v>84</v>
      </c>
    </row>
    <row r="860" spans="1:47" s="118" customFormat="1" ht="12">
      <c r="A860" s="115"/>
      <c r="B860" s="116"/>
      <c r="C860" s="115"/>
      <c r="D860" s="311" t="s">
        <v>169</v>
      </c>
      <c r="E860" s="115"/>
      <c r="F860" s="312" t="s">
        <v>1063</v>
      </c>
      <c r="G860" s="115"/>
      <c r="H860" s="115"/>
      <c r="I860" s="7"/>
      <c r="J860" s="115"/>
      <c r="K860" s="115"/>
      <c r="L860" s="116"/>
      <c r="M860" s="207"/>
      <c r="N860" s="208"/>
      <c r="O860" s="200"/>
      <c r="P860" s="200"/>
      <c r="Q860" s="200"/>
      <c r="R860" s="200"/>
      <c r="S860" s="200"/>
      <c r="T860" s="209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T860" s="106" t="s">
        <v>169</v>
      </c>
      <c r="AU860" s="106" t="s">
        <v>84</v>
      </c>
    </row>
    <row r="861" spans="2:51" s="313" customFormat="1" ht="22.5">
      <c r="B861" s="314"/>
      <c r="D861" s="205" t="s">
        <v>171</v>
      </c>
      <c r="E861" s="315" t="s">
        <v>3</v>
      </c>
      <c r="F861" s="316" t="s">
        <v>1064</v>
      </c>
      <c r="H861" s="317">
        <v>1.2</v>
      </c>
      <c r="I861" s="8"/>
      <c r="L861" s="314"/>
      <c r="M861" s="318"/>
      <c r="N861" s="319"/>
      <c r="O861" s="319"/>
      <c r="P861" s="319"/>
      <c r="Q861" s="319"/>
      <c r="R861" s="319"/>
      <c r="S861" s="319"/>
      <c r="T861" s="320"/>
      <c r="AT861" s="315" t="s">
        <v>171</v>
      </c>
      <c r="AU861" s="315" t="s">
        <v>84</v>
      </c>
      <c r="AV861" s="313" t="s">
        <v>84</v>
      </c>
      <c r="AW861" s="313" t="s">
        <v>36</v>
      </c>
      <c r="AX861" s="313" t="s">
        <v>82</v>
      </c>
      <c r="AY861" s="315" t="s">
        <v>158</v>
      </c>
    </row>
    <row r="862" spans="1:65" s="118" customFormat="1" ht="33" customHeight="1">
      <c r="A862" s="115"/>
      <c r="B862" s="116"/>
      <c r="C862" s="214" t="s">
        <v>1065</v>
      </c>
      <c r="D862" s="214" t="s">
        <v>160</v>
      </c>
      <c r="E862" s="215" t="s">
        <v>1066</v>
      </c>
      <c r="F862" s="216" t="s">
        <v>1067</v>
      </c>
      <c r="G862" s="217" t="s">
        <v>163</v>
      </c>
      <c r="H862" s="218">
        <v>48</v>
      </c>
      <c r="I862" s="6"/>
      <c r="J862" s="219">
        <f>ROUND(I862*H862,1)</f>
        <v>0</v>
      </c>
      <c r="K862" s="216" t="s">
        <v>362</v>
      </c>
      <c r="L862" s="116"/>
      <c r="M862" s="220" t="s">
        <v>3</v>
      </c>
      <c r="N862" s="221" t="s">
        <v>45</v>
      </c>
      <c r="O862" s="200"/>
      <c r="P862" s="201">
        <f>O862*H862</f>
        <v>0</v>
      </c>
      <c r="Q862" s="201">
        <v>0</v>
      </c>
      <c r="R862" s="201">
        <f>Q862*H862</f>
        <v>0</v>
      </c>
      <c r="S862" s="201">
        <v>1.6</v>
      </c>
      <c r="T862" s="202">
        <f>S862*H862</f>
        <v>76.80000000000001</v>
      </c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R862" s="203" t="s">
        <v>165</v>
      </c>
      <c r="AT862" s="203" t="s">
        <v>160</v>
      </c>
      <c r="AU862" s="203" t="s">
        <v>84</v>
      </c>
      <c r="AY862" s="106" t="s">
        <v>158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106" t="s">
        <v>82</v>
      </c>
      <c r="BK862" s="204">
        <f>ROUND(I862*H862,1)</f>
        <v>0</v>
      </c>
      <c r="BL862" s="106" t="s">
        <v>165</v>
      </c>
      <c r="BM862" s="203" t="s">
        <v>1068</v>
      </c>
    </row>
    <row r="863" spans="1:47" s="118" customFormat="1" ht="29.25">
      <c r="A863" s="115"/>
      <c r="B863" s="116"/>
      <c r="C863" s="115"/>
      <c r="D863" s="205" t="s">
        <v>167</v>
      </c>
      <c r="E863" s="115"/>
      <c r="F863" s="206" t="s">
        <v>1069</v>
      </c>
      <c r="G863" s="115"/>
      <c r="H863" s="115"/>
      <c r="I863" s="7"/>
      <c r="J863" s="115"/>
      <c r="K863" s="115"/>
      <c r="L863" s="116"/>
      <c r="M863" s="207"/>
      <c r="N863" s="208"/>
      <c r="O863" s="200"/>
      <c r="P863" s="200"/>
      <c r="Q863" s="200"/>
      <c r="R863" s="200"/>
      <c r="S863" s="200"/>
      <c r="T863" s="209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T863" s="106" t="s">
        <v>167</v>
      </c>
      <c r="AU863" s="106" t="s">
        <v>84</v>
      </c>
    </row>
    <row r="864" spans="2:51" s="313" customFormat="1" ht="12">
      <c r="B864" s="314"/>
      <c r="D864" s="205" t="s">
        <v>171</v>
      </c>
      <c r="E864" s="315" t="s">
        <v>3</v>
      </c>
      <c r="F864" s="316" t="s">
        <v>1070</v>
      </c>
      <c r="H864" s="317">
        <v>48</v>
      </c>
      <c r="I864" s="8"/>
      <c r="L864" s="314"/>
      <c r="M864" s="318"/>
      <c r="N864" s="319"/>
      <c r="O864" s="319"/>
      <c r="P864" s="319"/>
      <c r="Q864" s="319"/>
      <c r="R864" s="319"/>
      <c r="S864" s="319"/>
      <c r="T864" s="320"/>
      <c r="AT864" s="315" t="s">
        <v>171</v>
      </c>
      <c r="AU864" s="315" t="s">
        <v>84</v>
      </c>
      <c r="AV864" s="313" t="s">
        <v>84</v>
      </c>
      <c r="AW864" s="313" t="s">
        <v>36</v>
      </c>
      <c r="AX864" s="313" t="s">
        <v>82</v>
      </c>
      <c r="AY864" s="315" t="s">
        <v>158</v>
      </c>
    </row>
    <row r="865" spans="1:65" s="118" customFormat="1" ht="16.5" customHeight="1">
      <c r="A865" s="115"/>
      <c r="B865" s="116"/>
      <c r="C865" s="214" t="s">
        <v>1071</v>
      </c>
      <c r="D865" s="214" t="s">
        <v>160</v>
      </c>
      <c r="E865" s="215" t="s">
        <v>1072</v>
      </c>
      <c r="F865" s="216" t="s">
        <v>1073</v>
      </c>
      <c r="G865" s="217" t="s">
        <v>163</v>
      </c>
      <c r="H865" s="218">
        <v>0.48</v>
      </c>
      <c r="I865" s="6"/>
      <c r="J865" s="219">
        <f>ROUND(I865*H865,1)</f>
        <v>0</v>
      </c>
      <c r="K865" s="216" t="s">
        <v>164</v>
      </c>
      <c r="L865" s="116"/>
      <c r="M865" s="220" t="s">
        <v>3</v>
      </c>
      <c r="N865" s="221" t="s">
        <v>45</v>
      </c>
      <c r="O865" s="200"/>
      <c r="P865" s="201">
        <f>O865*H865</f>
        <v>0</v>
      </c>
      <c r="Q865" s="201">
        <v>0</v>
      </c>
      <c r="R865" s="201">
        <f>Q865*H865</f>
        <v>0</v>
      </c>
      <c r="S865" s="201">
        <v>2.4</v>
      </c>
      <c r="T865" s="202">
        <f>S865*H865</f>
        <v>1.152</v>
      </c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R865" s="203" t="s">
        <v>165</v>
      </c>
      <c r="AT865" s="203" t="s">
        <v>160</v>
      </c>
      <c r="AU865" s="203" t="s">
        <v>84</v>
      </c>
      <c r="AY865" s="106" t="s">
        <v>158</v>
      </c>
      <c r="BE865" s="204">
        <f>IF(N865="základní",J865,0)</f>
        <v>0</v>
      </c>
      <c r="BF865" s="204">
        <f>IF(N865="snížená",J865,0)</f>
        <v>0</v>
      </c>
      <c r="BG865" s="204">
        <f>IF(N865="zákl. přenesená",J865,0)</f>
        <v>0</v>
      </c>
      <c r="BH865" s="204">
        <f>IF(N865="sníž. přenesená",J865,0)</f>
        <v>0</v>
      </c>
      <c r="BI865" s="204">
        <f>IF(N865="nulová",J865,0)</f>
        <v>0</v>
      </c>
      <c r="BJ865" s="106" t="s">
        <v>82</v>
      </c>
      <c r="BK865" s="204">
        <f>ROUND(I865*H865,1)</f>
        <v>0</v>
      </c>
      <c r="BL865" s="106" t="s">
        <v>165</v>
      </c>
      <c r="BM865" s="203" t="s">
        <v>1074</v>
      </c>
    </row>
    <row r="866" spans="1:47" s="118" customFormat="1" ht="12">
      <c r="A866" s="115"/>
      <c r="B866" s="116"/>
      <c r="C866" s="115"/>
      <c r="D866" s="205" t="s">
        <v>167</v>
      </c>
      <c r="E866" s="115"/>
      <c r="F866" s="206" t="s">
        <v>1075</v>
      </c>
      <c r="G866" s="115"/>
      <c r="H866" s="115"/>
      <c r="I866" s="7"/>
      <c r="J866" s="115"/>
      <c r="K866" s="115"/>
      <c r="L866" s="116"/>
      <c r="M866" s="207"/>
      <c r="N866" s="208"/>
      <c r="O866" s="200"/>
      <c r="P866" s="200"/>
      <c r="Q866" s="200"/>
      <c r="R866" s="200"/>
      <c r="S866" s="200"/>
      <c r="T866" s="209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T866" s="106" t="s">
        <v>167</v>
      </c>
      <c r="AU866" s="106" t="s">
        <v>84</v>
      </c>
    </row>
    <row r="867" spans="1:47" s="118" customFormat="1" ht="12">
      <c r="A867" s="115"/>
      <c r="B867" s="116"/>
      <c r="C867" s="115"/>
      <c r="D867" s="311" t="s">
        <v>169</v>
      </c>
      <c r="E867" s="115"/>
      <c r="F867" s="312" t="s">
        <v>1076</v>
      </c>
      <c r="G867" s="115"/>
      <c r="H867" s="115"/>
      <c r="I867" s="7"/>
      <c r="J867" s="115"/>
      <c r="K867" s="115"/>
      <c r="L867" s="116"/>
      <c r="M867" s="207"/>
      <c r="N867" s="208"/>
      <c r="O867" s="200"/>
      <c r="P867" s="200"/>
      <c r="Q867" s="200"/>
      <c r="R867" s="200"/>
      <c r="S867" s="200"/>
      <c r="T867" s="209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T867" s="106" t="s">
        <v>169</v>
      </c>
      <c r="AU867" s="106" t="s">
        <v>84</v>
      </c>
    </row>
    <row r="868" spans="2:51" s="313" customFormat="1" ht="12">
      <c r="B868" s="314"/>
      <c r="D868" s="205" t="s">
        <v>171</v>
      </c>
      <c r="E868" s="315" t="s">
        <v>3</v>
      </c>
      <c r="F868" s="316" t="s">
        <v>1077</v>
      </c>
      <c r="H868" s="317">
        <v>0.48</v>
      </c>
      <c r="I868" s="8"/>
      <c r="L868" s="314"/>
      <c r="M868" s="318"/>
      <c r="N868" s="319"/>
      <c r="O868" s="319"/>
      <c r="P868" s="319"/>
      <c r="Q868" s="319"/>
      <c r="R868" s="319"/>
      <c r="S868" s="319"/>
      <c r="T868" s="320"/>
      <c r="AT868" s="315" t="s">
        <v>171</v>
      </c>
      <c r="AU868" s="315" t="s">
        <v>84</v>
      </c>
      <c r="AV868" s="313" t="s">
        <v>84</v>
      </c>
      <c r="AW868" s="313" t="s">
        <v>36</v>
      </c>
      <c r="AX868" s="313" t="s">
        <v>82</v>
      </c>
      <c r="AY868" s="315" t="s">
        <v>158</v>
      </c>
    </row>
    <row r="869" spans="1:65" s="118" customFormat="1" ht="37.9" customHeight="1">
      <c r="A869" s="115"/>
      <c r="B869" s="116"/>
      <c r="C869" s="214" t="s">
        <v>1078</v>
      </c>
      <c r="D869" s="214" t="s">
        <v>160</v>
      </c>
      <c r="E869" s="215" t="s">
        <v>1079</v>
      </c>
      <c r="F869" s="216" t="s">
        <v>1080</v>
      </c>
      <c r="G869" s="217" t="s">
        <v>163</v>
      </c>
      <c r="H869" s="218">
        <v>0.4</v>
      </c>
      <c r="I869" s="6"/>
      <c r="J869" s="219">
        <f>ROUND(I869*H869,1)</f>
        <v>0</v>
      </c>
      <c r="K869" s="216" t="s">
        <v>164</v>
      </c>
      <c r="L869" s="116"/>
      <c r="M869" s="220" t="s">
        <v>3</v>
      </c>
      <c r="N869" s="221" t="s">
        <v>45</v>
      </c>
      <c r="O869" s="200"/>
      <c r="P869" s="201">
        <f>O869*H869</f>
        <v>0</v>
      </c>
      <c r="Q869" s="201">
        <v>0</v>
      </c>
      <c r="R869" s="201">
        <f>Q869*H869</f>
        <v>0</v>
      </c>
      <c r="S869" s="201">
        <v>2.2</v>
      </c>
      <c r="T869" s="202">
        <f>S869*H869</f>
        <v>0.8800000000000001</v>
      </c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R869" s="203" t="s">
        <v>165</v>
      </c>
      <c r="AT869" s="203" t="s">
        <v>160</v>
      </c>
      <c r="AU869" s="203" t="s">
        <v>84</v>
      </c>
      <c r="AY869" s="106" t="s">
        <v>158</v>
      </c>
      <c r="BE869" s="204">
        <f>IF(N869="základní",J869,0)</f>
        <v>0</v>
      </c>
      <c r="BF869" s="204">
        <f>IF(N869="snížená",J869,0)</f>
        <v>0</v>
      </c>
      <c r="BG869" s="204">
        <f>IF(N869="zákl. přenesená",J869,0)</f>
        <v>0</v>
      </c>
      <c r="BH869" s="204">
        <f>IF(N869="sníž. přenesená",J869,0)</f>
        <v>0</v>
      </c>
      <c r="BI869" s="204">
        <f>IF(N869="nulová",J869,0)</f>
        <v>0</v>
      </c>
      <c r="BJ869" s="106" t="s">
        <v>82</v>
      </c>
      <c r="BK869" s="204">
        <f>ROUND(I869*H869,1)</f>
        <v>0</v>
      </c>
      <c r="BL869" s="106" t="s">
        <v>165</v>
      </c>
      <c r="BM869" s="203" t="s">
        <v>1081</v>
      </c>
    </row>
    <row r="870" spans="1:47" s="118" customFormat="1" ht="19.5">
      <c r="A870" s="115"/>
      <c r="B870" s="116"/>
      <c r="C870" s="115"/>
      <c r="D870" s="205" t="s">
        <v>167</v>
      </c>
      <c r="E870" s="115"/>
      <c r="F870" s="206" t="s">
        <v>1082</v>
      </c>
      <c r="G870" s="115"/>
      <c r="H870" s="115"/>
      <c r="I870" s="7"/>
      <c r="J870" s="115"/>
      <c r="K870" s="115"/>
      <c r="L870" s="116"/>
      <c r="M870" s="207"/>
      <c r="N870" s="208"/>
      <c r="O870" s="200"/>
      <c r="P870" s="200"/>
      <c r="Q870" s="200"/>
      <c r="R870" s="200"/>
      <c r="S870" s="200"/>
      <c r="T870" s="209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T870" s="106" t="s">
        <v>167</v>
      </c>
      <c r="AU870" s="106" t="s">
        <v>84</v>
      </c>
    </row>
    <row r="871" spans="1:47" s="118" customFormat="1" ht="12">
      <c r="A871" s="115"/>
      <c r="B871" s="116"/>
      <c r="C871" s="115"/>
      <c r="D871" s="311" t="s">
        <v>169</v>
      </c>
      <c r="E871" s="115"/>
      <c r="F871" s="312" t="s">
        <v>1083</v>
      </c>
      <c r="G871" s="115"/>
      <c r="H871" s="115"/>
      <c r="I871" s="7"/>
      <c r="J871" s="115"/>
      <c r="K871" s="115"/>
      <c r="L871" s="116"/>
      <c r="M871" s="207"/>
      <c r="N871" s="208"/>
      <c r="O871" s="200"/>
      <c r="P871" s="200"/>
      <c r="Q871" s="200"/>
      <c r="R871" s="200"/>
      <c r="S871" s="200"/>
      <c r="T871" s="209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T871" s="106" t="s">
        <v>169</v>
      </c>
      <c r="AU871" s="106" t="s">
        <v>84</v>
      </c>
    </row>
    <row r="872" spans="2:51" s="313" customFormat="1" ht="22.5">
      <c r="B872" s="314"/>
      <c r="D872" s="205" t="s">
        <v>171</v>
      </c>
      <c r="E872" s="315" t="s">
        <v>3</v>
      </c>
      <c r="F872" s="316" t="s">
        <v>1084</v>
      </c>
      <c r="H872" s="317">
        <v>0.4</v>
      </c>
      <c r="I872" s="8"/>
      <c r="L872" s="314"/>
      <c r="M872" s="318"/>
      <c r="N872" s="319"/>
      <c r="O872" s="319"/>
      <c r="P872" s="319"/>
      <c r="Q872" s="319"/>
      <c r="R872" s="319"/>
      <c r="S872" s="319"/>
      <c r="T872" s="320"/>
      <c r="AT872" s="315" t="s">
        <v>171</v>
      </c>
      <c r="AU872" s="315" t="s">
        <v>84</v>
      </c>
      <c r="AV872" s="313" t="s">
        <v>84</v>
      </c>
      <c r="AW872" s="313" t="s">
        <v>36</v>
      </c>
      <c r="AX872" s="313" t="s">
        <v>82</v>
      </c>
      <c r="AY872" s="315" t="s">
        <v>158</v>
      </c>
    </row>
    <row r="873" spans="1:65" s="118" customFormat="1" ht="37.9" customHeight="1">
      <c r="A873" s="115"/>
      <c r="B873" s="116"/>
      <c r="C873" s="214" t="s">
        <v>1085</v>
      </c>
      <c r="D873" s="214" t="s">
        <v>160</v>
      </c>
      <c r="E873" s="215" t="s">
        <v>1086</v>
      </c>
      <c r="F873" s="216" t="s">
        <v>1087</v>
      </c>
      <c r="G873" s="217" t="s">
        <v>163</v>
      </c>
      <c r="H873" s="218">
        <v>0.571</v>
      </c>
      <c r="I873" s="6"/>
      <c r="J873" s="219">
        <f>ROUND(I873*H873,1)</f>
        <v>0</v>
      </c>
      <c r="K873" s="216" t="s">
        <v>164</v>
      </c>
      <c r="L873" s="116"/>
      <c r="M873" s="220" t="s">
        <v>3</v>
      </c>
      <c r="N873" s="221" t="s">
        <v>45</v>
      </c>
      <c r="O873" s="200"/>
      <c r="P873" s="201">
        <f>O873*H873</f>
        <v>0</v>
      </c>
      <c r="Q873" s="201">
        <v>0</v>
      </c>
      <c r="R873" s="201">
        <f>Q873*H873</f>
        <v>0</v>
      </c>
      <c r="S873" s="201">
        <v>2.2</v>
      </c>
      <c r="T873" s="202">
        <f>S873*H873</f>
        <v>1.2562</v>
      </c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R873" s="203" t="s">
        <v>165</v>
      </c>
      <c r="AT873" s="203" t="s">
        <v>160</v>
      </c>
      <c r="AU873" s="203" t="s">
        <v>84</v>
      </c>
      <c r="AY873" s="106" t="s">
        <v>158</v>
      </c>
      <c r="BE873" s="204">
        <f>IF(N873="základní",J873,0)</f>
        <v>0</v>
      </c>
      <c r="BF873" s="204">
        <f>IF(N873="snížená",J873,0)</f>
        <v>0</v>
      </c>
      <c r="BG873" s="204">
        <f>IF(N873="zákl. přenesená",J873,0)</f>
        <v>0</v>
      </c>
      <c r="BH873" s="204">
        <f>IF(N873="sníž. přenesená",J873,0)</f>
        <v>0</v>
      </c>
      <c r="BI873" s="204">
        <f>IF(N873="nulová",J873,0)</f>
        <v>0</v>
      </c>
      <c r="BJ873" s="106" t="s">
        <v>82</v>
      </c>
      <c r="BK873" s="204">
        <f>ROUND(I873*H873,1)</f>
        <v>0</v>
      </c>
      <c r="BL873" s="106" t="s">
        <v>165</v>
      </c>
      <c r="BM873" s="203" t="s">
        <v>1088</v>
      </c>
    </row>
    <row r="874" spans="1:47" s="118" customFormat="1" ht="19.5">
      <c r="A874" s="115"/>
      <c r="B874" s="116"/>
      <c r="C874" s="115"/>
      <c r="D874" s="205" t="s">
        <v>167</v>
      </c>
      <c r="E874" s="115"/>
      <c r="F874" s="206" t="s">
        <v>1089</v>
      </c>
      <c r="G874" s="115"/>
      <c r="H874" s="115"/>
      <c r="I874" s="7"/>
      <c r="J874" s="115"/>
      <c r="K874" s="115"/>
      <c r="L874" s="116"/>
      <c r="M874" s="207"/>
      <c r="N874" s="208"/>
      <c r="O874" s="200"/>
      <c r="P874" s="200"/>
      <c r="Q874" s="200"/>
      <c r="R874" s="200"/>
      <c r="S874" s="200"/>
      <c r="T874" s="209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T874" s="106" t="s">
        <v>167</v>
      </c>
      <c r="AU874" s="106" t="s">
        <v>84</v>
      </c>
    </row>
    <row r="875" spans="1:47" s="118" customFormat="1" ht="12">
      <c r="A875" s="115"/>
      <c r="B875" s="116"/>
      <c r="C875" s="115"/>
      <c r="D875" s="311" t="s">
        <v>169</v>
      </c>
      <c r="E875" s="115"/>
      <c r="F875" s="312" t="s">
        <v>1090</v>
      </c>
      <c r="G875" s="115"/>
      <c r="H875" s="115"/>
      <c r="I875" s="7"/>
      <c r="J875" s="115"/>
      <c r="K875" s="115"/>
      <c r="L875" s="116"/>
      <c r="M875" s="207"/>
      <c r="N875" s="208"/>
      <c r="O875" s="200"/>
      <c r="P875" s="200"/>
      <c r="Q875" s="200"/>
      <c r="R875" s="200"/>
      <c r="S875" s="200"/>
      <c r="T875" s="209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T875" s="106" t="s">
        <v>169</v>
      </c>
      <c r="AU875" s="106" t="s">
        <v>84</v>
      </c>
    </row>
    <row r="876" spans="2:51" s="313" customFormat="1" ht="22.5">
      <c r="B876" s="314"/>
      <c r="D876" s="205" t="s">
        <v>171</v>
      </c>
      <c r="E876" s="315" t="s">
        <v>3</v>
      </c>
      <c r="F876" s="316" t="s">
        <v>1091</v>
      </c>
      <c r="H876" s="317">
        <v>0.571</v>
      </c>
      <c r="I876" s="8"/>
      <c r="L876" s="314"/>
      <c r="M876" s="318"/>
      <c r="N876" s="319"/>
      <c r="O876" s="319"/>
      <c r="P876" s="319"/>
      <c r="Q876" s="319"/>
      <c r="R876" s="319"/>
      <c r="S876" s="319"/>
      <c r="T876" s="320"/>
      <c r="AT876" s="315" t="s">
        <v>171</v>
      </c>
      <c r="AU876" s="315" t="s">
        <v>84</v>
      </c>
      <c r="AV876" s="313" t="s">
        <v>84</v>
      </c>
      <c r="AW876" s="313" t="s">
        <v>36</v>
      </c>
      <c r="AX876" s="313" t="s">
        <v>82</v>
      </c>
      <c r="AY876" s="315" t="s">
        <v>158</v>
      </c>
    </row>
    <row r="877" spans="1:65" s="118" customFormat="1" ht="16.5" customHeight="1">
      <c r="A877" s="115"/>
      <c r="B877" s="116"/>
      <c r="C877" s="214" t="s">
        <v>1092</v>
      </c>
      <c r="D877" s="214" t="s">
        <v>160</v>
      </c>
      <c r="E877" s="215" t="s">
        <v>1093</v>
      </c>
      <c r="F877" s="216" t="s">
        <v>1094</v>
      </c>
      <c r="G877" s="217" t="s">
        <v>163</v>
      </c>
      <c r="H877" s="218">
        <v>1.125</v>
      </c>
      <c r="I877" s="6"/>
      <c r="J877" s="219">
        <f>ROUND(I877*H877,1)</f>
        <v>0</v>
      </c>
      <c r="K877" s="216" t="s">
        <v>362</v>
      </c>
      <c r="L877" s="116"/>
      <c r="M877" s="220" t="s">
        <v>3</v>
      </c>
      <c r="N877" s="221" t="s">
        <v>45</v>
      </c>
      <c r="O877" s="200"/>
      <c r="P877" s="201">
        <f>O877*H877</f>
        <v>0</v>
      </c>
      <c r="Q877" s="201">
        <v>0</v>
      </c>
      <c r="R877" s="201">
        <f>Q877*H877</f>
        <v>0</v>
      </c>
      <c r="S877" s="201">
        <v>2</v>
      </c>
      <c r="T877" s="202">
        <f>S877*H877</f>
        <v>2.25</v>
      </c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R877" s="203" t="s">
        <v>165</v>
      </c>
      <c r="AT877" s="203" t="s">
        <v>160</v>
      </c>
      <c r="AU877" s="203" t="s">
        <v>84</v>
      </c>
      <c r="AY877" s="106" t="s">
        <v>158</v>
      </c>
      <c r="BE877" s="204">
        <f>IF(N877="základní",J877,0)</f>
        <v>0</v>
      </c>
      <c r="BF877" s="204">
        <f>IF(N877="snížená",J877,0)</f>
        <v>0</v>
      </c>
      <c r="BG877" s="204">
        <f>IF(N877="zákl. přenesená",J877,0)</f>
        <v>0</v>
      </c>
      <c r="BH877" s="204">
        <f>IF(N877="sníž. přenesená",J877,0)</f>
        <v>0</v>
      </c>
      <c r="BI877" s="204">
        <f>IF(N877="nulová",J877,0)</f>
        <v>0</v>
      </c>
      <c r="BJ877" s="106" t="s">
        <v>82</v>
      </c>
      <c r="BK877" s="204">
        <f>ROUND(I877*H877,1)</f>
        <v>0</v>
      </c>
      <c r="BL877" s="106" t="s">
        <v>165</v>
      </c>
      <c r="BM877" s="203" t="s">
        <v>1095</v>
      </c>
    </row>
    <row r="878" spans="1:47" s="118" customFormat="1" ht="12">
      <c r="A878" s="115"/>
      <c r="B878" s="116"/>
      <c r="C878" s="115"/>
      <c r="D878" s="205" t="s">
        <v>167</v>
      </c>
      <c r="E878" s="115"/>
      <c r="F878" s="206" t="s">
        <v>1094</v>
      </c>
      <c r="G878" s="115"/>
      <c r="H878" s="115"/>
      <c r="I878" s="7"/>
      <c r="J878" s="115"/>
      <c r="K878" s="115"/>
      <c r="L878" s="116"/>
      <c r="M878" s="207"/>
      <c r="N878" s="208"/>
      <c r="O878" s="200"/>
      <c r="P878" s="200"/>
      <c r="Q878" s="200"/>
      <c r="R878" s="200"/>
      <c r="S878" s="200"/>
      <c r="T878" s="209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T878" s="106" t="s">
        <v>167</v>
      </c>
      <c r="AU878" s="106" t="s">
        <v>84</v>
      </c>
    </row>
    <row r="879" spans="2:51" s="313" customFormat="1" ht="22.5">
      <c r="B879" s="314"/>
      <c r="D879" s="205" t="s">
        <v>171</v>
      </c>
      <c r="E879" s="315" t="s">
        <v>3</v>
      </c>
      <c r="F879" s="316" t="s">
        <v>1096</v>
      </c>
      <c r="H879" s="317">
        <v>1.125</v>
      </c>
      <c r="I879" s="8"/>
      <c r="L879" s="314"/>
      <c r="M879" s="318"/>
      <c r="N879" s="319"/>
      <c r="O879" s="319"/>
      <c r="P879" s="319"/>
      <c r="Q879" s="319"/>
      <c r="R879" s="319"/>
      <c r="S879" s="319"/>
      <c r="T879" s="320"/>
      <c r="AT879" s="315" t="s">
        <v>171</v>
      </c>
      <c r="AU879" s="315" t="s">
        <v>84</v>
      </c>
      <c r="AV879" s="313" t="s">
        <v>84</v>
      </c>
      <c r="AW879" s="313" t="s">
        <v>36</v>
      </c>
      <c r="AX879" s="313" t="s">
        <v>82</v>
      </c>
      <c r="AY879" s="315" t="s">
        <v>158</v>
      </c>
    </row>
    <row r="880" spans="1:65" s="118" customFormat="1" ht="33" customHeight="1">
      <c r="A880" s="115"/>
      <c r="B880" s="116"/>
      <c r="C880" s="214" t="s">
        <v>1097</v>
      </c>
      <c r="D880" s="214" t="s">
        <v>160</v>
      </c>
      <c r="E880" s="215" t="s">
        <v>1098</v>
      </c>
      <c r="F880" s="216" t="s">
        <v>1099</v>
      </c>
      <c r="G880" s="217" t="s">
        <v>163</v>
      </c>
      <c r="H880" s="218">
        <v>1.014</v>
      </c>
      <c r="I880" s="6"/>
      <c r="J880" s="219">
        <f>ROUND(I880*H880,1)</f>
        <v>0</v>
      </c>
      <c r="K880" s="216" t="s">
        <v>164</v>
      </c>
      <c r="L880" s="116"/>
      <c r="M880" s="220" t="s">
        <v>3</v>
      </c>
      <c r="N880" s="221" t="s">
        <v>45</v>
      </c>
      <c r="O880" s="200"/>
      <c r="P880" s="201">
        <f>O880*H880</f>
        <v>0</v>
      </c>
      <c r="Q880" s="201">
        <v>0</v>
      </c>
      <c r="R880" s="201">
        <f>Q880*H880</f>
        <v>0</v>
      </c>
      <c r="S880" s="201">
        <v>0.029</v>
      </c>
      <c r="T880" s="202">
        <f>S880*H880</f>
        <v>0.029406</v>
      </c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R880" s="203" t="s">
        <v>165</v>
      </c>
      <c r="AT880" s="203" t="s">
        <v>160</v>
      </c>
      <c r="AU880" s="203" t="s">
        <v>84</v>
      </c>
      <c r="AY880" s="106" t="s">
        <v>158</v>
      </c>
      <c r="BE880" s="204">
        <f>IF(N880="základní",J880,0)</f>
        <v>0</v>
      </c>
      <c r="BF880" s="204">
        <f>IF(N880="snížená",J880,0)</f>
        <v>0</v>
      </c>
      <c r="BG880" s="204">
        <f>IF(N880="zákl. přenesená",J880,0)</f>
        <v>0</v>
      </c>
      <c r="BH880" s="204">
        <f>IF(N880="sníž. přenesená",J880,0)</f>
        <v>0</v>
      </c>
      <c r="BI880" s="204">
        <f>IF(N880="nulová",J880,0)</f>
        <v>0</v>
      </c>
      <c r="BJ880" s="106" t="s">
        <v>82</v>
      </c>
      <c r="BK880" s="204">
        <f>ROUND(I880*H880,1)</f>
        <v>0</v>
      </c>
      <c r="BL880" s="106" t="s">
        <v>165</v>
      </c>
      <c r="BM880" s="203" t="s">
        <v>1100</v>
      </c>
    </row>
    <row r="881" spans="1:47" s="118" customFormat="1" ht="19.5">
      <c r="A881" s="115"/>
      <c r="B881" s="116"/>
      <c r="C881" s="115"/>
      <c r="D881" s="205" t="s">
        <v>167</v>
      </c>
      <c r="E881" s="115"/>
      <c r="F881" s="206" t="s">
        <v>1101</v>
      </c>
      <c r="G881" s="115"/>
      <c r="H881" s="115"/>
      <c r="I881" s="7"/>
      <c r="J881" s="115"/>
      <c r="K881" s="115"/>
      <c r="L881" s="116"/>
      <c r="M881" s="207"/>
      <c r="N881" s="208"/>
      <c r="O881" s="200"/>
      <c r="P881" s="200"/>
      <c r="Q881" s="200"/>
      <c r="R881" s="200"/>
      <c r="S881" s="200"/>
      <c r="T881" s="209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T881" s="106" t="s">
        <v>167</v>
      </c>
      <c r="AU881" s="106" t="s">
        <v>84</v>
      </c>
    </row>
    <row r="882" spans="1:47" s="118" customFormat="1" ht="12">
      <c r="A882" s="115"/>
      <c r="B882" s="116"/>
      <c r="C882" s="115"/>
      <c r="D882" s="311" t="s">
        <v>169</v>
      </c>
      <c r="E882" s="115"/>
      <c r="F882" s="312" t="s">
        <v>1102</v>
      </c>
      <c r="G882" s="115"/>
      <c r="H882" s="115"/>
      <c r="I882" s="7"/>
      <c r="J882" s="115"/>
      <c r="K882" s="115"/>
      <c r="L882" s="116"/>
      <c r="M882" s="207"/>
      <c r="N882" s="208"/>
      <c r="O882" s="200"/>
      <c r="P882" s="200"/>
      <c r="Q882" s="200"/>
      <c r="R882" s="200"/>
      <c r="S882" s="200"/>
      <c r="T882" s="209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T882" s="106" t="s">
        <v>169</v>
      </c>
      <c r="AU882" s="106" t="s">
        <v>84</v>
      </c>
    </row>
    <row r="883" spans="2:51" s="313" customFormat="1" ht="12">
      <c r="B883" s="314"/>
      <c r="D883" s="205" t="s">
        <v>171</v>
      </c>
      <c r="E883" s="315" t="s">
        <v>3</v>
      </c>
      <c r="F883" s="316" t="s">
        <v>1103</v>
      </c>
      <c r="H883" s="317">
        <v>1.014</v>
      </c>
      <c r="I883" s="8"/>
      <c r="L883" s="314"/>
      <c r="M883" s="318"/>
      <c r="N883" s="319"/>
      <c r="O883" s="319"/>
      <c r="P883" s="319"/>
      <c r="Q883" s="319"/>
      <c r="R883" s="319"/>
      <c r="S883" s="319"/>
      <c r="T883" s="320"/>
      <c r="AT883" s="315" t="s">
        <v>171</v>
      </c>
      <c r="AU883" s="315" t="s">
        <v>84</v>
      </c>
      <c r="AV883" s="313" t="s">
        <v>84</v>
      </c>
      <c r="AW883" s="313" t="s">
        <v>36</v>
      </c>
      <c r="AX883" s="313" t="s">
        <v>82</v>
      </c>
      <c r="AY883" s="315" t="s">
        <v>158</v>
      </c>
    </row>
    <row r="884" spans="1:65" s="118" customFormat="1" ht="24.2" customHeight="1">
      <c r="A884" s="115"/>
      <c r="B884" s="116"/>
      <c r="C884" s="214" t="s">
        <v>1104</v>
      </c>
      <c r="D884" s="214" t="s">
        <v>160</v>
      </c>
      <c r="E884" s="215" t="s">
        <v>1105</v>
      </c>
      <c r="F884" s="216" t="s">
        <v>1106</v>
      </c>
      <c r="G884" s="217" t="s">
        <v>102</v>
      </c>
      <c r="H884" s="218">
        <v>3</v>
      </c>
      <c r="I884" s="6"/>
      <c r="J884" s="219">
        <f>ROUND(I884*H884,1)</f>
        <v>0</v>
      </c>
      <c r="K884" s="216" t="s">
        <v>164</v>
      </c>
      <c r="L884" s="116"/>
      <c r="M884" s="220" t="s">
        <v>3</v>
      </c>
      <c r="N884" s="221" t="s">
        <v>45</v>
      </c>
      <c r="O884" s="200"/>
      <c r="P884" s="201">
        <f>O884*H884</f>
        <v>0</v>
      </c>
      <c r="Q884" s="201">
        <v>0</v>
      </c>
      <c r="R884" s="201">
        <f>Q884*H884</f>
        <v>0</v>
      </c>
      <c r="S884" s="201">
        <v>0.038</v>
      </c>
      <c r="T884" s="202">
        <f>S884*H884</f>
        <v>0.11399999999999999</v>
      </c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R884" s="203" t="s">
        <v>165</v>
      </c>
      <c r="AT884" s="203" t="s">
        <v>160</v>
      </c>
      <c r="AU884" s="203" t="s">
        <v>84</v>
      </c>
      <c r="AY884" s="106" t="s">
        <v>158</v>
      </c>
      <c r="BE884" s="204">
        <f>IF(N884="základní",J884,0)</f>
        <v>0</v>
      </c>
      <c r="BF884" s="204">
        <f>IF(N884="snížená",J884,0)</f>
        <v>0</v>
      </c>
      <c r="BG884" s="204">
        <f>IF(N884="zákl. přenesená",J884,0)</f>
        <v>0</v>
      </c>
      <c r="BH884" s="204">
        <f>IF(N884="sníž. přenesená",J884,0)</f>
        <v>0</v>
      </c>
      <c r="BI884" s="204">
        <f>IF(N884="nulová",J884,0)</f>
        <v>0</v>
      </c>
      <c r="BJ884" s="106" t="s">
        <v>82</v>
      </c>
      <c r="BK884" s="204">
        <f>ROUND(I884*H884,1)</f>
        <v>0</v>
      </c>
      <c r="BL884" s="106" t="s">
        <v>165</v>
      </c>
      <c r="BM884" s="203" t="s">
        <v>1107</v>
      </c>
    </row>
    <row r="885" spans="1:47" s="118" customFormat="1" ht="29.25">
      <c r="A885" s="115"/>
      <c r="B885" s="116"/>
      <c r="C885" s="115"/>
      <c r="D885" s="205" t="s">
        <v>167</v>
      </c>
      <c r="E885" s="115"/>
      <c r="F885" s="206" t="s">
        <v>1108</v>
      </c>
      <c r="G885" s="115"/>
      <c r="H885" s="115"/>
      <c r="I885" s="7"/>
      <c r="J885" s="115"/>
      <c r="K885" s="115"/>
      <c r="L885" s="116"/>
      <c r="M885" s="207"/>
      <c r="N885" s="208"/>
      <c r="O885" s="200"/>
      <c r="P885" s="200"/>
      <c r="Q885" s="200"/>
      <c r="R885" s="200"/>
      <c r="S885" s="200"/>
      <c r="T885" s="209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T885" s="106" t="s">
        <v>167</v>
      </c>
      <c r="AU885" s="106" t="s">
        <v>84</v>
      </c>
    </row>
    <row r="886" spans="1:47" s="118" customFormat="1" ht="12">
      <c r="A886" s="115"/>
      <c r="B886" s="116"/>
      <c r="C886" s="115"/>
      <c r="D886" s="311" t="s">
        <v>169</v>
      </c>
      <c r="E886" s="115"/>
      <c r="F886" s="312" t="s">
        <v>1109</v>
      </c>
      <c r="G886" s="115"/>
      <c r="H886" s="115"/>
      <c r="I886" s="7"/>
      <c r="J886" s="115"/>
      <c r="K886" s="115"/>
      <c r="L886" s="116"/>
      <c r="M886" s="207"/>
      <c r="N886" s="208"/>
      <c r="O886" s="200"/>
      <c r="P886" s="200"/>
      <c r="Q886" s="200"/>
      <c r="R886" s="200"/>
      <c r="S886" s="200"/>
      <c r="T886" s="209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T886" s="106" t="s">
        <v>169</v>
      </c>
      <c r="AU886" s="106" t="s">
        <v>84</v>
      </c>
    </row>
    <row r="887" spans="2:51" s="313" customFormat="1" ht="12">
      <c r="B887" s="314"/>
      <c r="D887" s="205" t="s">
        <v>171</v>
      </c>
      <c r="E887" s="315" t="s">
        <v>3</v>
      </c>
      <c r="F887" s="316" t="s">
        <v>1110</v>
      </c>
      <c r="H887" s="317">
        <v>1.5</v>
      </c>
      <c r="I887" s="8"/>
      <c r="L887" s="314"/>
      <c r="M887" s="318"/>
      <c r="N887" s="319"/>
      <c r="O887" s="319"/>
      <c r="P887" s="319"/>
      <c r="Q887" s="319"/>
      <c r="R887" s="319"/>
      <c r="S887" s="319"/>
      <c r="T887" s="320"/>
      <c r="AT887" s="315" t="s">
        <v>171</v>
      </c>
      <c r="AU887" s="315" t="s">
        <v>84</v>
      </c>
      <c r="AV887" s="313" t="s">
        <v>84</v>
      </c>
      <c r="AW887" s="313" t="s">
        <v>36</v>
      </c>
      <c r="AX887" s="313" t="s">
        <v>74</v>
      </c>
      <c r="AY887" s="315" t="s">
        <v>158</v>
      </c>
    </row>
    <row r="888" spans="2:51" s="313" customFormat="1" ht="12">
      <c r="B888" s="314"/>
      <c r="D888" s="205" t="s">
        <v>171</v>
      </c>
      <c r="E888" s="315" t="s">
        <v>3</v>
      </c>
      <c r="F888" s="316" t="s">
        <v>1111</v>
      </c>
      <c r="H888" s="317">
        <v>1.5</v>
      </c>
      <c r="I888" s="8"/>
      <c r="L888" s="314"/>
      <c r="M888" s="318"/>
      <c r="N888" s="319"/>
      <c r="O888" s="319"/>
      <c r="P888" s="319"/>
      <c r="Q888" s="319"/>
      <c r="R888" s="319"/>
      <c r="S888" s="319"/>
      <c r="T888" s="320"/>
      <c r="AT888" s="315" t="s">
        <v>171</v>
      </c>
      <c r="AU888" s="315" t="s">
        <v>84</v>
      </c>
      <c r="AV888" s="313" t="s">
        <v>84</v>
      </c>
      <c r="AW888" s="313" t="s">
        <v>36</v>
      </c>
      <c r="AX888" s="313" t="s">
        <v>74</v>
      </c>
      <c r="AY888" s="315" t="s">
        <v>158</v>
      </c>
    </row>
    <row r="889" spans="2:51" s="321" customFormat="1" ht="12">
      <c r="B889" s="322"/>
      <c r="D889" s="205" t="s">
        <v>171</v>
      </c>
      <c r="E889" s="323" t="s">
        <v>3</v>
      </c>
      <c r="F889" s="324" t="s">
        <v>174</v>
      </c>
      <c r="H889" s="325">
        <v>3</v>
      </c>
      <c r="I889" s="9"/>
      <c r="L889" s="322"/>
      <c r="M889" s="326"/>
      <c r="N889" s="327"/>
      <c r="O889" s="327"/>
      <c r="P889" s="327"/>
      <c r="Q889" s="327"/>
      <c r="R889" s="327"/>
      <c r="S889" s="327"/>
      <c r="T889" s="328"/>
      <c r="AT889" s="323" t="s">
        <v>171</v>
      </c>
      <c r="AU889" s="323" t="s">
        <v>84</v>
      </c>
      <c r="AV889" s="321" t="s">
        <v>165</v>
      </c>
      <c r="AW889" s="321" t="s">
        <v>36</v>
      </c>
      <c r="AX889" s="321" t="s">
        <v>82</v>
      </c>
      <c r="AY889" s="323" t="s">
        <v>158</v>
      </c>
    </row>
    <row r="890" spans="1:65" s="118" customFormat="1" ht="21.75" customHeight="1">
      <c r="A890" s="115"/>
      <c r="B890" s="116"/>
      <c r="C890" s="214" t="s">
        <v>1112</v>
      </c>
      <c r="D890" s="214" t="s">
        <v>160</v>
      </c>
      <c r="E890" s="215" t="s">
        <v>1113</v>
      </c>
      <c r="F890" s="216" t="s">
        <v>1114</v>
      </c>
      <c r="G890" s="217" t="s">
        <v>102</v>
      </c>
      <c r="H890" s="218">
        <v>17.139</v>
      </c>
      <c r="I890" s="6"/>
      <c r="J890" s="219">
        <f>ROUND(I890*H890,1)</f>
        <v>0</v>
      </c>
      <c r="K890" s="216" t="s">
        <v>164</v>
      </c>
      <c r="L890" s="116"/>
      <c r="M890" s="220" t="s">
        <v>3</v>
      </c>
      <c r="N890" s="221" t="s">
        <v>45</v>
      </c>
      <c r="O890" s="200"/>
      <c r="P890" s="201">
        <f>O890*H890</f>
        <v>0</v>
      </c>
      <c r="Q890" s="201">
        <v>0</v>
      </c>
      <c r="R890" s="201">
        <f>Q890*H890</f>
        <v>0</v>
      </c>
      <c r="S890" s="201">
        <v>0.076</v>
      </c>
      <c r="T890" s="202">
        <f>S890*H890</f>
        <v>1.3025639999999998</v>
      </c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R890" s="203" t="s">
        <v>165</v>
      </c>
      <c r="AT890" s="203" t="s">
        <v>160</v>
      </c>
      <c r="AU890" s="203" t="s">
        <v>84</v>
      </c>
      <c r="AY890" s="106" t="s">
        <v>158</v>
      </c>
      <c r="BE890" s="204">
        <f>IF(N890="základní",J890,0)</f>
        <v>0</v>
      </c>
      <c r="BF890" s="204">
        <f>IF(N890="snížená",J890,0)</f>
        <v>0</v>
      </c>
      <c r="BG890" s="204">
        <f>IF(N890="zákl. přenesená",J890,0)</f>
        <v>0</v>
      </c>
      <c r="BH890" s="204">
        <f>IF(N890="sníž. přenesená",J890,0)</f>
        <v>0</v>
      </c>
      <c r="BI890" s="204">
        <f>IF(N890="nulová",J890,0)</f>
        <v>0</v>
      </c>
      <c r="BJ890" s="106" t="s">
        <v>82</v>
      </c>
      <c r="BK890" s="204">
        <f>ROUND(I890*H890,1)</f>
        <v>0</v>
      </c>
      <c r="BL890" s="106" t="s">
        <v>165</v>
      </c>
      <c r="BM890" s="203" t="s">
        <v>1115</v>
      </c>
    </row>
    <row r="891" spans="1:47" s="118" customFormat="1" ht="19.5">
      <c r="A891" s="115"/>
      <c r="B891" s="116"/>
      <c r="C891" s="115"/>
      <c r="D891" s="205" t="s">
        <v>167</v>
      </c>
      <c r="E891" s="115"/>
      <c r="F891" s="206" t="s">
        <v>1116</v>
      </c>
      <c r="G891" s="115"/>
      <c r="H891" s="115"/>
      <c r="I891" s="7"/>
      <c r="J891" s="115"/>
      <c r="K891" s="115"/>
      <c r="L891" s="116"/>
      <c r="M891" s="207"/>
      <c r="N891" s="208"/>
      <c r="O891" s="200"/>
      <c r="P891" s="200"/>
      <c r="Q891" s="200"/>
      <c r="R891" s="200"/>
      <c r="S891" s="200"/>
      <c r="T891" s="209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T891" s="106" t="s">
        <v>167</v>
      </c>
      <c r="AU891" s="106" t="s">
        <v>84</v>
      </c>
    </row>
    <row r="892" spans="1:47" s="118" customFormat="1" ht="12">
      <c r="A892" s="115"/>
      <c r="B892" s="116"/>
      <c r="C892" s="115"/>
      <c r="D892" s="311" t="s">
        <v>169</v>
      </c>
      <c r="E892" s="115"/>
      <c r="F892" s="312" t="s">
        <v>1117</v>
      </c>
      <c r="G892" s="115"/>
      <c r="H892" s="115"/>
      <c r="I892" s="7"/>
      <c r="J892" s="115"/>
      <c r="K892" s="115"/>
      <c r="L892" s="116"/>
      <c r="M892" s="207"/>
      <c r="N892" s="208"/>
      <c r="O892" s="200"/>
      <c r="P892" s="200"/>
      <c r="Q892" s="200"/>
      <c r="R892" s="200"/>
      <c r="S892" s="200"/>
      <c r="T892" s="209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T892" s="106" t="s">
        <v>169</v>
      </c>
      <c r="AU892" s="106" t="s">
        <v>84</v>
      </c>
    </row>
    <row r="893" spans="2:51" s="313" customFormat="1" ht="12">
      <c r="B893" s="314"/>
      <c r="D893" s="205" t="s">
        <v>171</v>
      </c>
      <c r="E893" s="315" t="s">
        <v>3</v>
      </c>
      <c r="F893" s="316" t="s">
        <v>1118</v>
      </c>
      <c r="H893" s="317">
        <v>9.653</v>
      </c>
      <c r="I893" s="8"/>
      <c r="L893" s="314"/>
      <c r="M893" s="318"/>
      <c r="N893" s="319"/>
      <c r="O893" s="319"/>
      <c r="P893" s="319"/>
      <c r="Q893" s="319"/>
      <c r="R893" s="319"/>
      <c r="S893" s="319"/>
      <c r="T893" s="320"/>
      <c r="AT893" s="315" t="s">
        <v>171</v>
      </c>
      <c r="AU893" s="315" t="s">
        <v>84</v>
      </c>
      <c r="AV893" s="313" t="s">
        <v>84</v>
      </c>
      <c r="AW893" s="313" t="s">
        <v>36</v>
      </c>
      <c r="AX893" s="313" t="s">
        <v>74</v>
      </c>
      <c r="AY893" s="315" t="s">
        <v>158</v>
      </c>
    </row>
    <row r="894" spans="2:51" s="313" customFormat="1" ht="12">
      <c r="B894" s="314"/>
      <c r="D894" s="205" t="s">
        <v>171</v>
      </c>
      <c r="E894" s="315" t="s">
        <v>3</v>
      </c>
      <c r="F894" s="316" t="s">
        <v>1119</v>
      </c>
      <c r="H894" s="317">
        <v>4.137</v>
      </c>
      <c r="I894" s="8"/>
      <c r="L894" s="314"/>
      <c r="M894" s="318"/>
      <c r="N894" s="319"/>
      <c r="O894" s="319"/>
      <c r="P894" s="319"/>
      <c r="Q894" s="319"/>
      <c r="R894" s="319"/>
      <c r="S894" s="319"/>
      <c r="T894" s="320"/>
      <c r="AT894" s="315" t="s">
        <v>171</v>
      </c>
      <c r="AU894" s="315" t="s">
        <v>84</v>
      </c>
      <c r="AV894" s="313" t="s">
        <v>84</v>
      </c>
      <c r="AW894" s="313" t="s">
        <v>36</v>
      </c>
      <c r="AX894" s="313" t="s">
        <v>74</v>
      </c>
      <c r="AY894" s="315" t="s">
        <v>158</v>
      </c>
    </row>
    <row r="895" spans="2:51" s="313" customFormat="1" ht="12">
      <c r="B895" s="314"/>
      <c r="D895" s="205" t="s">
        <v>171</v>
      </c>
      <c r="E895" s="315" t="s">
        <v>3</v>
      </c>
      <c r="F895" s="316" t="s">
        <v>1120</v>
      </c>
      <c r="H895" s="317">
        <v>1.576</v>
      </c>
      <c r="I895" s="8"/>
      <c r="L895" s="314"/>
      <c r="M895" s="318"/>
      <c r="N895" s="319"/>
      <c r="O895" s="319"/>
      <c r="P895" s="319"/>
      <c r="Q895" s="319"/>
      <c r="R895" s="319"/>
      <c r="S895" s="319"/>
      <c r="T895" s="320"/>
      <c r="AT895" s="315" t="s">
        <v>171</v>
      </c>
      <c r="AU895" s="315" t="s">
        <v>84</v>
      </c>
      <c r="AV895" s="313" t="s">
        <v>84</v>
      </c>
      <c r="AW895" s="313" t="s">
        <v>36</v>
      </c>
      <c r="AX895" s="313" t="s">
        <v>74</v>
      </c>
      <c r="AY895" s="315" t="s">
        <v>158</v>
      </c>
    </row>
    <row r="896" spans="2:51" s="313" customFormat="1" ht="12">
      <c r="B896" s="314"/>
      <c r="D896" s="205" t="s">
        <v>171</v>
      </c>
      <c r="E896" s="315" t="s">
        <v>3</v>
      </c>
      <c r="F896" s="316" t="s">
        <v>1121</v>
      </c>
      <c r="H896" s="317">
        <v>1.773</v>
      </c>
      <c r="I896" s="8"/>
      <c r="L896" s="314"/>
      <c r="M896" s="318"/>
      <c r="N896" s="319"/>
      <c r="O896" s="319"/>
      <c r="P896" s="319"/>
      <c r="Q896" s="319"/>
      <c r="R896" s="319"/>
      <c r="S896" s="319"/>
      <c r="T896" s="320"/>
      <c r="AT896" s="315" t="s">
        <v>171</v>
      </c>
      <c r="AU896" s="315" t="s">
        <v>84</v>
      </c>
      <c r="AV896" s="313" t="s">
        <v>84</v>
      </c>
      <c r="AW896" s="313" t="s">
        <v>36</v>
      </c>
      <c r="AX896" s="313" t="s">
        <v>74</v>
      </c>
      <c r="AY896" s="315" t="s">
        <v>158</v>
      </c>
    </row>
    <row r="897" spans="2:51" s="321" customFormat="1" ht="12">
      <c r="B897" s="322"/>
      <c r="D897" s="205" t="s">
        <v>171</v>
      </c>
      <c r="E897" s="323" t="s">
        <v>3</v>
      </c>
      <c r="F897" s="324" t="s">
        <v>174</v>
      </c>
      <c r="H897" s="325">
        <v>17.139</v>
      </c>
      <c r="I897" s="9"/>
      <c r="L897" s="322"/>
      <c r="M897" s="326"/>
      <c r="N897" s="327"/>
      <c r="O897" s="327"/>
      <c r="P897" s="327"/>
      <c r="Q897" s="327"/>
      <c r="R897" s="327"/>
      <c r="S897" s="327"/>
      <c r="T897" s="328"/>
      <c r="AT897" s="323" t="s">
        <v>171</v>
      </c>
      <c r="AU897" s="323" t="s">
        <v>84</v>
      </c>
      <c r="AV897" s="321" t="s">
        <v>165</v>
      </c>
      <c r="AW897" s="321" t="s">
        <v>36</v>
      </c>
      <c r="AX897" s="321" t="s">
        <v>82</v>
      </c>
      <c r="AY897" s="323" t="s">
        <v>158</v>
      </c>
    </row>
    <row r="898" spans="1:65" s="118" customFormat="1" ht="21.75" customHeight="1">
      <c r="A898" s="115"/>
      <c r="B898" s="116"/>
      <c r="C898" s="214" t="s">
        <v>1122</v>
      </c>
      <c r="D898" s="214" t="s">
        <v>160</v>
      </c>
      <c r="E898" s="215" t="s">
        <v>1123</v>
      </c>
      <c r="F898" s="216" t="s">
        <v>1124</v>
      </c>
      <c r="G898" s="217" t="s">
        <v>102</v>
      </c>
      <c r="H898" s="218">
        <v>14.33</v>
      </c>
      <c r="I898" s="6"/>
      <c r="J898" s="219">
        <f>ROUND(I898*H898,1)</f>
        <v>0</v>
      </c>
      <c r="K898" s="216" t="s">
        <v>164</v>
      </c>
      <c r="L898" s="116"/>
      <c r="M898" s="220" t="s">
        <v>3</v>
      </c>
      <c r="N898" s="221" t="s">
        <v>45</v>
      </c>
      <c r="O898" s="200"/>
      <c r="P898" s="201">
        <f>O898*H898</f>
        <v>0</v>
      </c>
      <c r="Q898" s="201">
        <v>0</v>
      </c>
      <c r="R898" s="201">
        <f>Q898*H898</f>
        <v>0</v>
      </c>
      <c r="S898" s="201">
        <v>0.063</v>
      </c>
      <c r="T898" s="202">
        <f>S898*H898</f>
        <v>0.90279</v>
      </c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R898" s="203" t="s">
        <v>165</v>
      </c>
      <c r="AT898" s="203" t="s">
        <v>160</v>
      </c>
      <c r="AU898" s="203" t="s">
        <v>84</v>
      </c>
      <c r="AY898" s="106" t="s">
        <v>158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106" t="s">
        <v>82</v>
      </c>
      <c r="BK898" s="204">
        <f>ROUND(I898*H898,1)</f>
        <v>0</v>
      </c>
      <c r="BL898" s="106" t="s">
        <v>165</v>
      </c>
      <c r="BM898" s="203" t="s">
        <v>1125</v>
      </c>
    </row>
    <row r="899" spans="1:47" s="118" customFormat="1" ht="19.5">
      <c r="A899" s="115"/>
      <c r="B899" s="116"/>
      <c r="C899" s="115"/>
      <c r="D899" s="205" t="s">
        <v>167</v>
      </c>
      <c r="E899" s="115"/>
      <c r="F899" s="206" t="s">
        <v>1126</v>
      </c>
      <c r="G899" s="115"/>
      <c r="H899" s="115"/>
      <c r="I899" s="7"/>
      <c r="J899" s="115"/>
      <c r="K899" s="115"/>
      <c r="L899" s="116"/>
      <c r="M899" s="207"/>
      <c r="N899" s="208"/>
      <c r="O899" s="200"/>
      <c r="P899" s="200"/>
      <c r="Q899" s="200"/>
      <c r="R899" s="200"/>
      <c r="S899" s="200"/>
      <c r="T899" s="209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T899" s="106" t="s">
        <v>167</v>
      </c>
      <c r="AU899" s="106" t="s">
        <v>84</v>
      </c>
    </row>
    <row r="900" spans="1:47" s="118" customFormat="1" ht="12">
      <c r="A900" s="115"/>
      <c r="B900" s="116"/>
      <c r="C900" s="115"/>
      <c r="D900" s="311" t="s">
        <v>169</v>
      </c>
      <c r="E900" s="115"/>
      <c r="F900" s="312" t="s">
        <v>1127</v>
      </c>
      <c r="G900" s="115"/>
      <c r="H900" s="115"/>
      <c r="I900" s="7"/>
      <c r="J900" s="115"/>
      <c r="K900" s="115"/>
      <c r="L900" s="116"/>
      <c r="M900" s="207"/>
      <c r="N900" s="208"/>
      <c r="O900" s="200"/>
      <c r="P900" s="200"/>
      <c r="Q900" s="200"/>
      <c r="R900" s="200"/>
      <c r="S900" s="200"/>
      <c r="T900" s="209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T900" s="106" t="s">
        <v>169</v>
      </c>
      <c r="AU900" s="106" t="s">
        <v>84</v>
      </c>
    </row>
    <row r="901" spans="2:51" s="313" customFormat="1" ht="12">
      <c r="B901" s="314"/>
      <c r="D901" s="205" t="s">
        <v>171</v>
      </c>
      <c r="E901" s="315" t="s">
        <v>3</v>
      </c>
      <c r="F901" s="316" t="s">
        <v>1128</v>
      </c>
      <c r="H901" s="317">
        <v>8.93</v>
      </c>
      <c r="I901" s="8"/>
      <c r="L901" s="314"/>
      <c r="M901" s="318"/>
      <c r="N901" s="319"/>
      <c r="O901" s="319"/>
      <c r="P901" s="319"/>
      <c r="Q901" s="319"/>
      <c r="R901" s="319"/>
      <c r="S901" s="319"/>
      <c r="T901" s="320"/>
      <c r="AT901" s="315" t="s">
        <v>171</v>
      </c>
      <c r="AU901" s="315" t="s">
        <v>84</v>
      </c>
      <c r="AV901" s="313" t="s">
        <v>84</v>
      </c>
      <c r="AW901" s="313" t="s">
        <v>36</v>
      </c>
      <c r="AX901" s="313" t="s">
        <v>74</v>
      </c>
      <c r="AY901" s="315" t="s">
        <v>158</v>
      </c>
    </row>
    <row r="902" spans="2:51" s="313" customFormat="1" ht="12">
      <c r="B902" s="314"/>
      <c r="D902" s="205" t="s">
        <v>171</v>
      </c>
      <c r="E902" s="315" t="s">
        <v>3</v>
      </c>
      <c r="F902" s="316" t="s">
        <v>1129</v>
      </c>
      <c r="H902" s="317">
        <v>5.4</v>
      </c>
      <c r="I902" s="8"/>
      <c r="L902" s="314"/>
      <c r="M902" s="318"/>
      <c r="N902" s="319"/>
      <c r="O902" s="319"/>
      <c r="P902" s="319"/>
      <c r="Q902" s="319"/>
      <c r="R902" s="319"/>
      <c r="S902" s="319"/>
      <c r="T902" s="320"/>
      <c r="AT902" s="315" t="s">
        <v>171</v>
      </c>
      <c r="AU902" s="315" t="s">
        <v>84</v>
      </c>
      <c r="AV902" s="313" t="s">
        <v>84</v>
      </c>
      <c r="AW902" s="313" t="s">
        <v>36</v>
      </c>
      <c r="AX902" s="313" t="s">
        <v>74</v>
      </c>
      <c r="AY902" s="315" t="s">
        <v>158</v>
      </c>
    </row>
    <row r="903" spans="2:51" s="321" customFormat="1" ht="12">
      <c r="B903" s="322"/>
      <c r="D903" s="205" t="s">
        <v>171</v>
      </c>
      <c r="E903" s="323" t="s">
        <v>3</v>
      </c>
      <c r="F903" s="324" t="s">
        <v>174</v>
      </c>
      <c r="H903" s="325">
        <v>14.33</v>
      </c>
      <c r="I903" s="9"/>
      <c r="L903" s="322"/>
      <c r="M903" s="326"/>
      <c r="N903" s="327"/>
      <c r="O903" s="327"/>
      <c r="P903" s="327"/>
      <c r="Q903" s="327"/>
      <c r="R903" s="327"/>
      <c r="S903" s="327"/>
      <c r="T903" s="328"/>
      <c r="AT903" s="323" t="s">
        <v>171</v>
      </c>
      <c r="AU903" s="323" t="s">
        <v>84</v>
      </c>
      <c r="AV903" s="321" t="s">
        <v>165</v>
      </c>
      <c r="AW903" s="321" t="s">
        <v>36</v>
      </c>
      <c r="AX903" s="321" t="s">
        <v>82</v>
      </c>
      <c r="AY903" s="323" t="s">
        <v>158</v>
      </c>
    </row>
    <row r="904" spans="1:65" s="118" customFormat="1" ht="24.2" customHeight="1">
      <c r="A904" s="115"/>
      <c r="B904" s="116"/>
      <c r="C904" s="214" t="s">
        <v>1130</v>
      </c>
      <c r="D904" s="214" t="s">
        <v>160</v>
      </c>
      <c r="E904" s="215" t="s">
        <v>1131</v>
      </c>
      <c r="F904" s="216" t="s">
        <v>1132</v>
      </c>
      <c r="G904" s="217" t="s">
        <v>163</v>
      </c>
      <c r="H904" s="218">
        <v>0.054</v>
      </c>
      <c r="I904" s="6"/>
      <c r="J904" s="219">
        <f>ROUND(I904*H904,1)</f>
        <v>0</v>
      </c>
      <c r="K904" s="216" t="s">
        <v>164</v>
      </c>
      <c r="L904" s="116"/>
      <c r="M904" s="220" t="s">
        <v>3</v>
      </c>
      <c r="N904" s="221" t="s">
        <v>45</v>
      </c>
      <c r="O904" s="200"/>
      <c r="P904" s="201">
        <f>O904*H904</f>
        <v>0</v>
      </c>
      <c r="Q904" s="201">
        <v>0</v>
      </c>
      <c r="R904" s="201">
        <f>Q904*H904</f>
        <v>0</v>
      </c>
      <c r="S904" s="201">
        <v>2.4</v>
      </c>
      <c r="T904" s="202">
        <f>S904*H904</f>
        <v>0.1296</v>
      </c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R904" s="203" t="s">
        <v>165</v>
      </c>
      <c r="AT904" s="203" t="s">
        <v>160</v>
      </c>
      <c r="AU904" s="203" t="s">
        <v>84</v>
      </c>
      <c r="AY904" s="106" t="s">
        <v>158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06" t="s">
        <v>82</v>
      </c>
      <c r="BK904" s="204">
        <f>ROUND(I904*H904,1)</f>
        <v>0</v>
      </c>
      <c r="BL904" s="106" t="s">
        <v>165</v>
      </c>
      <c r="BM904" s="203" t="s">
        <v>1133</v>
      </c>
    </row>
    <row r="905" spans="1:47" s="118" customFormat="1" ht="19.5">
      <c r="A905" s="115"/>
      <c r="B905" s="116"/>
      <c r="C905" s="115"/>
      <c r="D905" s="205" t="s">
        <v>167</v>
      </c>
      <c r="E905" s="115"/>
      <c r="F905" s="206" t="s">
        <v>1134</v>
      </c>
      <c r="G905" s="115"/>
      <c r="H905" s="115"/>
      <c r="I905" s="7"/>
      <c r="J905" s="115"/>
      <c r="K905" s="115"/>
      <c r="L905" s="116"/>
      <c r="M905" s="207"/>
      <c r="N905" s="208"/>
      <c r="O905" s="200"/>
      <c r="P905" s="200"/>
      <c r="Q905" s="200"/>
      <c r="R905" s="200"/>
      <c r="S905" s="200"/>
      <c r="T905" s="209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T905" s="106" t="s">
        <v>167</v>
      </c>
      <c r="AU905" s="106" t="s">
        <v>84</v>
      </c>
    </row>
    <row r="906" spans="1:47" s="118" customFormat="1" ht="12">
      <c r="A906" s="115"/>
      <c r="B906" s="116"/>
      <c r="C906" s="115"/>
      <c r="D906" s="311" t="s">
        <v>169</v>
      </c>
      <c r="E906" s="115"/>
      <c r="F906" s="312" t="s">
        <v>1135</v>
      </c>
      <c r="G906" s="115"/>
      <c r="H906" s="115"/>
      <c r="I906" s="7"/>
      <c r="J906" s="115"/>
      <c r="K906" s="115"/>
      <c r="L906" s="116"/>
      <c r="M906" s="207"/>
      <c r="N906" s="208"/>
      <c r="O906" s="200"/>
      <c r="P906" s="200"/>
      <c r="Q906" s="200"/>
      <c r="R906" s="200"/>
      <c r="S906" s="200"/>
      <c r="T906" s="209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T906" s="106" t="s">
        <v>169</v>
      </c>
      <c r="AU906" s="106" t="s">
        <v>84</v>
      </c>
    </row>
    <row r="907" spans="2:51" s="313" customFormat="1" ht="12">
      <c r="B907" s="314"/>
      <c r="D907" s="205" t="s">
        <v>171</v>
      </c>
      <c r="E907" s="315" t="s">
        <v>3</v>
      </c>
      <c r="F907" s="316" t="s">
        <v>1136</v>
      </c>
      <c r="H907" s="317">
        <v>0.054</v>
      </c>
      <c r="I907" s="8"/>
      <c r="L907" s="314"/>
      <c r="M907" s="318"/>
      <c r="N907" s="319"/>
      <c r="O907" s="319"/>
      <c r="P907" s="319"/>
      <c r="Q907" s="319"/>
      <c r="R907" s="319"/>
      <c r="S907" s="319"/>
      <c r="T907" s="320"/>
      <c r="AT907" s="315" t="s">
        <v>171</v>
      </c>
      <c r="AU907" s="315" t="s">
        <v>84</v>
      </c>
      <c r="AV907" s="313" t="s">
        <v>84</v>
      </c>
      <c r="AW907" s="313" t="s">
        <v>36</v>
      </c>
      <c r="AX907" s="313" t="s">
        <v>82</v>
      </c>
      <c r="AY907" s="315" t="s">
        <v>158</v>
      </c>
    </row>
    <row r="908" spans="1:65" s="118" customFormat="1" ht="24.2" customHeight="1">
      <c r="A908" s="115"/>
      <c r="B908" s="116"/>
      <c r="C908" s="214" t="s">
        <v>1137</v>
      </c>
      <c r="D908" s="214" t="s">
        <v>160</v>
      </c>
      <c r="E908" s="215" t="s">
        <v>1138</v>
      </c>
      <c r="F908" s="216" t="s">
        <v>1139</v>
      </c>
      <c r="G908" s="217" t="s">
        <v>492</v>
      </c>
      <c r="H908" s="218">
        <v>2.5</v>
      </c>
      <c r="I908" s="6"/>
      <c r="J908" s="219">
        <f>ROUND(I908*H908,1)</f>
        <v>0</v>
      </c>
      <c r="K908" s="216" t="s">
        <v>164</v>
      </c>
      <c r="L908" s="116"/>
      <c r="M908" s="220" t="s">
        <v>3</v>
      </c>
      <c r="N908" s="221" t="s">
        <v>45</v>
      </c>
      <c r="O908" s="200"/>
      <c r="P908" s="201">
        <f>O908*H908</f>
        <v>0</v>
      </c>
      <c r="Q908" s="201">
        <v>0</v>
      </c>
      <c r="R908" s="201">
        <f>Q908*H908</f>
        <v>0</v>
      </c>
      <c r="S908" s="201">
        <v>0.012</v>
      </c>
      <c r="T908" s="202">
        <f>S908*H908</f>
        <v>0.03</v>
      </c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R908" s="203" t="s">
        <v>165</v>
      </c>
      <c r="AT908" s="203" t="s">
        <v>160</v>
      </c>
      <c r="AU908" s="203" t="s">
        <v>84</v>
      </c>
      <c r="AY908" s="106" t="s">
        <v>158</v>
      </c>
      <c r="BE908" s="204">
        <f>IF(N908="základní",J908,0)</f>
        <v>0</v>
      </c>
      <c r="BF908" s="204">
        <f>IF(N908="snížená",J908,0)</f>
        <v>0</v>
      </c>
      <c r="BG908" s="204">
        <f>IF(N908="zákl. přenesená",J908,0)</f>
        <v>0</v>
      </c>
      <c r="BH908" s="204">
        <f>IF(N908="sníž. přenesená",J908,0)</f>
        <v>0</v>
      </c>
      <c r="BI908" s="204">
        <f>IF(N908="nulová",J908,0)</f>
        <v>0</v>
      </c>
      <c r="BJ908" s="106" t="s">
        <v>82</v>
      </c>
      <c r="BK908" s="204">
        <f>ROUND(I908*H908,1)</f>
        <v>0</v>
      </c>
      <c r="BL908" s="106" t="s">
        <v>165</v>
      </c>
      <c r="BM908" s="203" t="s">
        <v>1140</v>
      </c>
    </row>
    <row r="909" spans="1:47" s="118" customFormat="1" ht="19.5">
      <c r="A909" s="115"/>
      <c r="B909" s="116"/>
      <c r="C909" s="115"/>
      <c r="D909" s="205" t="s">
        <v>167</v>
      </c>
      <c r="E909" s="115"/>
      <c r="F909" s="206" t="s">
        <v>1141</v>
      </c>
      <c r="G909" s="115"/>
      <c r="H909" s="115"/>
      <c r="I909" s="7"/>
      <c r="J909" s="115"/>
      <c r="K909" s="115"/>
      <c r="L909" s="116"/>
      <c r="M909" s="207"/>
      <c r="N909" s="208"/>
      <c r="O909" s="200"/>
      <c r="P909" s="200"/>
      <c r="Q909" s="200"/>
      <c r="R909" s="200"/>
      <c r="S909" s="200"/>
      <c r="T909" s="209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T909" s="106" t="s">
        <v>167</v>
      </c>
      <c r="AU909" s="106" t="s">
        <v>84</v>
      </c>
    </row>
    <row r="910" spans="1:47" s="118" customFormat="1" ht="12">
      <c r="A910" s="115"/>
      <c r="B910" s="116"/>
      <c r="C910" s="115"/>
      <c r="D910" s="311" t="s">
        <v>169</v>
      </c>
      <c r="E910" s="115"/>
      <c r="F910" s="312" t="s">
        <v>1142</v>
      </c>
      <c r="G910" s="115"/>
      <c r="H910" s="115"/>
      <c r="I910" s="7"/>
      <c r="J910" s="115"/>
      <c r="K910" s="115"/>
      <c r="L910" s="116"/>
      <c r="M910" s="207"/>
      <c r="N910" s="208"/>
      <c r="O910" s="200"/>
      <c r="P910" s="200"/>
      <c r="Q910" s="200"/>
      <c r="R910" s="200"/>
      <c r="S910" s="200"/>
      <c r="T910" s="209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T910" s="106" t="s">
        <v>169</v>
      </c>
      <c r="AU910" s="106" t="s">
        <v>84</v>
      </c>
    </row>
    <row r="911" spans="2:51" s="313" customFormat="1" ht="12">
      <c r="B911" s="314"/>
      <c r="D911" s="205" t="s">
        <v>171</v>
      </c>
      <c r="E911" s="315" t="s">
        <v>3</v>
      </c>
      <c r="F911" s="316" t="s">
        <v>1143</v>
      </c>
      <c r="H911" s="317">
        <v>2.5</v>
      </c>
      <c r="I911" s="8"/>
      <c r="L911" s="314"/>
      <c r="M911" s="318"/>
      <c r="N911" s="319"/>
      <c r="O911" s="319"/>
      <c r="P911" s="319"/>
      <c r="Q911" s="319"/>
      <c r="R911" s="319"/>
      <c r="S911" s="319"/>
      <c r="T911" s="320"/>
      <c r="AT911" s="315" t="s">
        <v>171</v>
      </c>
      <c r="AU911" s="315" t="s">
        <v>84</v>
      </c>
      <c r="AV911" s="313" t="s">
        <v>84</v>
      </c>
      <c r="AW911" s="313" t="s">
        <v>36</v>
      </c>
      <c r="AX911" s="313" t="s">
        <v>82</v>
      </c>
      <c r="AY911" s="315" t="s">
        <v>158</v>
      </c>
    </row>
    <row r="912" spans="1:65" s="118" customFormat="1" ht="24.2" customHeight="1">
      <c r="A912" s="115"/>
      <c r="B912" s="116"/>
      <c r="C912" s="214" t="s">
        <v>1144</v>
      </c>
      <c r="D912" s="214" t="s">
        <v>160</v>
      </c>
      <c r="E912" s="215" t="s">
        <v>1145</v>
      </c>
      <c r="F912" s="216" t="s">
        <v>1146</v>
      </c>
      <c r="G912" s="217" t="s">
        <v>492</v>
      </c>
      <c r="H912" s="218">
        <v>7.5</v>
      </c>
      <c r="I912" s="6"/>
      <c r="J912" s="219">
        <f>ROUND(I912*H912,1)</f>
        <v>0</v>
      </c>
      <c r="K912" s="216" t="s">
        <v>164</v>
      </c>
      <c r="L912" s="116"/>
      <c r="M912" s="220" t="s">
        <v>3</v>
      </c>
      <c r="N912" s="221" t="s">
        <v>45</v>
      </c>
      <c r="O912" s="200"/>
      <c r="P912" s="201">
        <f>O912*H912</f>
        <v>0</v>
      </c>
      <c r="Q912" s="201">
        <v>0</v>
      </c>
      <c r="R912" s="201">
        <f>Q912*H912</f>
        <v>0</v>
      </c>
      <c r="S912" s="201">
        <v>0.065</v>
      </c>
      <c r="T912" s="202">
        <f>S912*H912</f>
        <v>0.48750000000000004</v>
      </c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R912" s="203" t="s">
        <v>165</v>
      </c>
      <c r="AT912" s="203" t="s">
        <v>160</v>
      </c>
      <c r="AU912" s="203" t="s">
        <v>84</v>
      </c>
      <c r="AY912" s="106" t="s">
        <v>158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106" t="s">
        <v>82</v>
      </c>
      <c r="BK912" s="204">
        <f>ROUND(I912*H912,1)</f>
        <v>0</v>
      </c>
      <c r="BL912" s="106" t="s">
        <v>165</v>
      </c>
      <c r="BM912" s="203" t="s">
        <v>1147</v>
      </c>
    </row>
    <row r="913" spans="1:47" s="118" customFormat="1" ht="29.25">
      <c r="A913" s="115"/>
      <c r="B913" s="116"/>
      <c r="C913" s="115"/>
      <c r="D913" s="205" t="s">
        <v>167</v>
      </c>
      <c r="E913" s="115"/>
      <c r="F913" s="206" t="s">
        <v>1148</v>
      </c>
      <c r="G913" s="115"/>
      <c r="H913" s="115"/>
      <c r="I913" s="7"/>
      <c r="J913" s="115"/>
      <c r="K913" s="115"/>
      <c r="L913" s="116"/>
      <c r="M913" s="207"/>
      <c r="N913" s="208"/>
      <c r="O913" s="200"/>
      <c r="P913" s="200"/>
      <c r="Q913" s="200"/>
      <c r="R913" s="200"/>
      <c r="S913" s="200"/>
      <c r="T913" s="209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T913" s="106" t="s">
        <v>167</v>
      </c>
      <c r="AU913" s="106" t="s">
        <v>84</v>
      </c>
    </row>
    <row r="914" spans="1:47" s="118" customFormat="1" ht="12">
      <c r="A914" s="115"/>
      <c r="B914" s="116"/>
      <c r="C914" s="115"/>
      <c r="D914" s="311" t="s">
        <v>169</v>
      </c>
      <c r="E914" s="115"/>
      <c r="F914" s="312" t="s">
        <v>1149</v>
      </c>
      <c r="G914" s="115"/>
      <c r="H914" s="115"/>
      <c r="I914" s="7"/>
      <c r="J914" s="115"/>
      <c r="K914" s="115"/>
      <c r="L914" s="116"/>
      <c r="M914" s="207"/>
      <c r="N914" s="208"/>
      <c r="O914" s="200"/>
      <c r="P914" s="200"/>
      <c r="Q914" s="200"/>
      <c r="R914" s="200"/>
      <c r="S914" s="200"/>
      <c r="T914" s="209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T914" s="106" t="s">
        <v>169</v>
      </c>
      <c r="AU914" s="106" t="s">
        <v>84</v>
      </c>
    </row>
    <row r="915" spans="2:51" s="313" customFormat="1" ht="12">
      <c r="B915" s="314"/>
      <c r="D915" s="205" t="s">
        <v>171</v>
      </c>
      <c r="E915" s="315" t="s">
        <v>3</v>
      </c>
      <c r="F915" s="316" t="s">
        <v>1150</v>
      </c>
      <c r="H915" s="317">
        <v>7.5</v>
      </c>
      <c r="I915" s="8"/>
      <c r="L915" s="314"/>
      <c r="M915" s="318"/>
      <c r="N915" s="319"/>
      <c r="O915" s="319"/>
      <c r="P915" s="319"/>
      <c r="Q915" s="319"/>
      <c r="R915" s="319"/>
      <c r="S915" s="319"/>
      <c r="T915" s="320"/>
      <c r="AT915" s="315" t="s">
        <v>171</v>
      </c>
      <c r="AU915" s="315" t="s">
        <v>84</v>
      </c>
      <c r="AV915" s="313" t="s">
        <v>84</v>
      </c>
      <c r="AW915" s="313" t="s">
        <v>36</v>
      </c>
      <c r="AX915" s="313" t="s">
        <v>82</v>
      </c>
      <c r="AY915" s="315" t="s">
        <v>158</v>
      </c>
    </row>
    <row r="916" spans="1:65" s="118" customFormat="1" ht="24.2" customHeight="1">
      <c r="A916" s="115"/>
      <c r="B916" s="116"/>
      <c r="C916" s="214" t="s">
        <v>1151</v>
      </c>
      <c r="D916" s="214" t="s">
        <v>160</v>
      </c>
      <c r="E916" s="215" t="s">
        <v>1152</v>
      </c>
      <c r="F916" s="216" t="s">
        <v>1153</v>
      </c>
      <c r="G916" s="217" t="s">
        <v>492</v>
      </c>
      <c r="H916" s="218">
        <v>0.45</v>
      </c>
      <c r="I916" s="6"/>
      <c r="J916" s="219">
        <f>ROUND(I916*H916,1)</f>
        <v>0</v>
      </c>
      <c r="K916" s="216" t="s">
        <v>164</v>
      </c>
      <c r="L916" s="116"/>
      <c r="M916" s="220" t="s">
        <v>3</v>
      </c>
      <c r="N916" s="221" t="s">
        <v>45</v>
      </c>
      <c r="O916" s="200"/>
      <c r="P916" s="201">
        <f>O916*H916</f>
        <v>0</v>
      </c>
      <c r="Q916" s="201">
        <v>0.00279</v>
      </c>
      <c r="R916" s="201">
        <f>Q916*H916</f>
        <v>0.0012555</v>
      </c>
      <c r="S916" s="201">
        <v>0.056</v>
      </c>
      <c r="T916" s="202">
        <f>S916*H916</f>
        <v>0.0252</v>
      </c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R916" s="203" t="s">
        <v>165</v>
      </c>
      <c r="AT916" s="203" t="s">
        <v>160</v>
      </c>
      <c r="AU916" s="203" t="s">
        <v>84</v>
      </c>
      <c r="AY916" s="106" t="s">
        <v>158</v>
      </c>
      <c r="BE916" s="204">
        <f>IF(N916="základní",J916,0)</f>
        <v>0</v>
      </c>
      <c r="BF916" s="204">
        <f>IF(N916="snížená",J916,0)</f>
        <v>0</v>
      </c>
      <c r="BG916" s="204">
        <f>IF(N916="zákl. přenesená",J916,0)</f>
        <v>0</v>
      </c>
      <c r="BH916" s="204">
        <f>IF(N916="sníž. přenesená",J916,0)</f>
        <v>0</v>
      </c>
      <c r="BI916" s="204">
        <f>IF(N916="nulová",J916,0)</f>
        <v>0</v>
      </c>
      <c r="BJ916" s="106" t="s">
        <v>82</v>
      </c>
      <c r="BK916" s="204">
        <f>ROUND(I916*H916,1)</f>
        <v>0</v>
      </c>
      <c r="BL916" s="106" t="s">
        <v>165</v>
      </c>
      <c r="BM916" s="203" t="s">
        <v>1154</v>
      </c>
    </row>
    <row r="917" spans="1:47" s="118" customFormat="1" ht="29.25">
      <c r="A917" s="115"/>
      <c r="B917" s="116"/>
      <c r="C917" s="115"/>
      <c r="D917" s="205" t="s">
        <v>167</v>
      </c>
      <c r="E917" s="115"/>
      <c r="F917" s="206" t="s">
        <v>1155</v>
      </c>
      <c r="G917" s="115"/>
      <c r="H917" s="115"/>
      <c r="I917" s="7"/>
      <c r="J917" s="115"/>
      <c r="K917" s="115"/>
      <c r="L917" s="116"/>
      <c r="M917" s="207"/>
      <c r="N917" s="208"/>
      <c r="O917" s="200"/>
      <c r="P917" s="200"/>
      <c r="Q917" s="200"/>
      <c r="R917" s="200"/>
      <c r="S917" s="200"/>
      <c r="T917" s="209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T917" s="106" t="s">
        <v>167</v>
      </c>
      <c r="AU917" s="106" t="s">
        <v>84</v>
      </c>
    </row>
    <row r="918" spans="1:47" s="118" customFormat="1" ht="12">
      <c r="A918" s="115"/>
      <c r="B918" s="116"/>
      <c r="C918" s="115"/>
      <c r="D918" s="311" t="s">
        <v>169</v>
      </c>
      <c r="E918" s="115"/>
      <c r="F918" s="312" t="s">
        <v>1156</v>
      </c>
      <c r="G918" s="115"/>
      <c r="H918" s="115"/>
      <c r="I918" s="7"/>
      <c r="J918" s="115"/>
      <c r="K918" s="115"/>
      <c r="L918" s="116"/>
      <c r="M918" s="207"/>
      <c r="N918" s="208"/>
      <c r="O918" s="200"/>
      <c r="P918" s="200"/>
      <c r="Q918" s="200"/>
      <c r="R918" s="200"/>
      <c r="S918" s="200"/>
      <c r="T918" s="209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T918" s="106" t="s">
        <v>169</v>
      </c>
      <c r="AU918" s="106" t="s">
        <v>84</v>
      </c>
    </row>
    <row r="919" spans="2:51" s="313" customFormat="1" ht="12">
      <c r="B919" s="314"/>
      <c r="D919" s="205" t="s">
        <v>171</v>
      </c>
      <c r="E919" s="315" t="s">
        <v>3</v>
      </c>
      <c r="F919" s="316" t="s">
        <v>1157</v>
      </c>
      <c r="H919" s="317">
        <v>0.45</v>
      </c>
      <c r="I919" s="8"/>
      <c r="L919" s="314"/>
      <c r="M919" s="318"/>
      <c r="N919" s="319"/>
      <c r="O919" s="319"/>
      <c r="P919" s="319"/>
      <c r="Q919" s="319"/>
      <c r="R919" s="319"/>
      <c r="S919" s="319"/>
      <c r="T919" s="320"/>
      <c r="AT919" s="315" t="s">
        <v>171</v>
      </c>
      <c r="AU919" s="315" t="s">
        <v>84</v>
      </c>
      <c r="AV919" s="313" t="s">
        <v>84</v>
      </c>
      <c r="AW919" s="313" t="s">
        <v>36</v>
      </c>
      <c r="AX919" s="313" t="s">
        <v>82</v>
      </c>
      <c r="AY919" s="315" t="s">
        <v>158</v>
      </c>
    </row>
    <row r="920" spans="1:65" s="118" customFormat="1" ht="24.2" customHeight="1">
      <c r="A920" s="115"/>
      <c r="B920" s="116"/>
      <c r="C920" s="214" t="s">
        <v>1158</v>
      </c>
      <c r="D920" s="214" t="s">
        <v>160</v>
      </c>
      <c r="E920" s="215" t="s">
        <v>1159</v>
      </c>
      <c r="F920" s="216" t="s">
        <v>1160</v>
      </c>
      <c r="G920" s="217" t="s">
        <v>492</v>
      </c>
      <c r="H920" s="218">
        <v>23.4</v>
      </c>
      <c r="I920" s="6"/>
      <c r="J920" s="219">
        <f>ROUND(I920*H920,1)</f>
        <v>0</v>
      </c>
      <c r="K920" s="216" t="s">
        <v>164</v>
      </c>
      <c r="L920" s="116"/>
      <c r="M920" s="220" t="s">
        <v>3</v>
      </c>
      <c r="N920" s="221" t="s">
        <v>45</v>
      </c>
      <c r="O920" s="200"/>
      <c r="P920" s="201">
        <f>O920*H920</f>
        <v>0</v>
      </c>
      <c r="Q920" s="201">
        <v>3.675E-06</v>
      </c>
      <c r="R920" s="201">
        <f>Q920*H920</f>
        <v>8.599499999999999E-05</v>
      </c>
      <c r="S920" s="201">
        <v>0</v>
      </c>
      <c r="T920" s="202">
        <f>S920*H920</f>
        <v>0</v>
      </c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R920" s="203" t="s">
        <v>165</v>
      </c>
      <c r="AT920" s="203" t="s">
        <v>160</v>
      </c>
      <c r="AU920" s="203" t="s">
        <v>84</v>
      </c>
      <c r="AY920" s="106" t="s">
        <v>158</v>
      </c>
      <c r="BE920" s="204">
        <f>IF(N920="základní",J920,0)</f>
        <v>0</v>
      </c>
      <c r="BF920" s="204">
        <f>IF(N920="snížená",J920,0)</f>
        <v>0</v>
      </c>
      <c r="BG920" s="204">
        <f>IF(N920="zákl. přenesená",J920,0)</f>
        <v>0</v>
      </c>
      <c r="BH920" s="204">
        <f>IF(N920="sníž. přenesená",J920,0)</f>
        <v>0</v>
      </c>
      <c r="BI920" s="204">
        <f>IF(N920="nulová",J920,0)</f>
        <v>0</v>
      </c>
      <c r="BJ920" s="106" t="s">
        <v>82</v>
      </c>
      <c r="BK920" s="204">
        <f>ROUND(I920*H920,1)</f>
        <v>0</v>
      </c>
      <c r="BL920" s="106" t="s">
        <v>165</v>
      </c>
      <c r="BM920" s="203" t="s">
        <v>1161</v>
      </c>
    </row>
    <row r="921" spans="1:47" s="118" customFormat="1" ht="19.5">
      <c r="A921" s="115"/>
      <c r="B921" s="116"/>
      <c r="C921" s="115"/>
      <c r="D921" s="205" t="s">
        <v>167</v>
      </c>
      <c r="E921" s="115"/>
      <c r="F921" s="206" t="s">
        <v>1162</v>
      </c>
      <c r="G921" s="115"/>
      <c r="H921" s="115"/>
      <c r="I921" s="7"/>
      <c r="J921" s="115"/>
      <c r="K921" s="115"/>
      <c r="L921" s="116"/>
      <c r="M921" s="207"/>
      <c r="N921" s="208"/>
      <c r="O921" s="200"/>
      <c r="P921" s="200"/>
      <c r="Q921" s="200"/>
      <c r="R921" s="200"/>
      <c r="S921" s="200"/>
      <c r="T921" s="209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T921" s="106" t="s">
        <v>167</v>
      </c>
      <c r="AU921" s="106" t="s">
        <v>84</v>
      </c>
    </row>
    <row r="922" spans="1:47" s="118" customFormat="1" ht="12">
      <c r="A922" s="115"/>
      <c r="B922" s="116"/>
      <c r="C922" s="115"/>
      <c r="D922" s="311" t="s">
        <v>169</v>
      </c>
      <c r="E922" s="115"/>
      <c r="F922" s="312" t="s">
        <v>1163</v>
      </c>
      <c r="G922" s="115"/>
      <c r="H922" s="115"/>
      <c r="I922" s="7"/>
      <c r="J922" s="115"/>
      <c r="K922" s="115"/>
      <c r="L922" s="116"/>
      <c r="M922" s="207"/>
      <c r="N922" s="208"/>
      <c r="O922" s="200"/>
      <c r="P922" s="200"/>
      <c r="Q922" s="200"/>
      <c r="R922" s="200"/>
      <c r="S922" s="200"/>
      <c r="T922" s="209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T922" s="106" t="s">
        <v>169</v>
      </c>
      <c r="AU922" s="106" t="s">
        <v>84</v>
      </c>
    </row>
    <row r="923" spans="2:51" s="313" customFormat="1" ht="12">
      <c r="B923" s="314"/>
      <c r="D923" s="205" t="s">
        <v>171</v>
      </c>
      <c r="E923" s="315" t="s">
        <v>3</v>
      </c>
      <c r="F923" s="316" t="s">
        <v>1164</v>
      </c>
      <c r="H923" s="317">
        <v>11</v>
      </c>
      <c r="I923" s="8"/>
      <c r="L923" s="314"/>
      <c r="M923" s="318"/>
      <c r="N923" s="319"/>
      <c r="O923" s="319"/>
      <c r="P923" s="319"/>
      <c r="Q923" s="319"/>
      <c r="R923" s="319"/>
      <c r="S923" s="319"/>
      <c r="T923" s="320"/>
      <c r="AT923" s="315" t="s">
        <v>171</v>
      </c>
      <c r="AU923" s="315" t="s">
        <v>84</v>
      </c>
      <c r="AV923" s="313" t="s">
        <v>84</v>
      </c>
      <c r="AW923" s="313" t="s">
        <v>36</v>
      </c>
      <c r="AX923" s="313" t="s">
        <v>74</v>
      </c>
      <c r="AY923" s="315" t="s">
        <v>158</v>
      </c>
    </row>
    <row r="924" spans="2:51" s="313" customFormat="1" ht="22.5">
      <c r="B924" s="314"/>
      <c r="D924" s="205" t="s">
        <v>171</v>
      </c>
      <c r="E924" s="315" t="s">
        <v>3</v>
      </c>
      <c r="F924" s="316" t="s">
        <v>1165</v>
      </c>
      <c r="H924" s="317">
        <v>12.4</v>
      </c>
      <c r="I924" s="8"/>
      <c r="L924" s="314"/>
      <c r="M924" s="318"/>
      <c r="N924" s="319"/>
      <c r="O924" s="319"/>
      <c r="P924" s="319"/>
      <c r="Q924" s="319"/>
      <c r="R924" s="319"/>
      <c r="S924" s="319"/>
      <c r="T924" s="320"/>
      <c r="AT924" s="315" t="s">
        <v>171</v>
      </c>
      <c r="AU924" s="315" t="s">
        <v>84</v>
      </c>
      <c r="AV924" s="313" t="s">
        <v>84</v>
      </c>
      <c r="AW924" s="313" t="s">
        <v>36</v>
      </c>
      <c r="AX924" s="313" t="s">
        <v>74</v>
      </c>
      <c r="AY924" s="315" t="s">
        <v>158</v>
      </c>
    </row>
    <row r="925" spans="2:51" s="321" customFormat="1" ht="12">
      <c r="B925" s="322"/>
      <c r="D925" s="205" t="s">
        <v>171</v>
      </c>
      <c r="E925" s="323" t="s">
        <v>3</v>
      </c>
      <c r="F925" s="324" t="s">
        <v>174</v>
      </c>
      <c r="H925" s="325">
        <v>23.4</v>
      </c>
      <c r="I925" s="9"/>
      <c r="L925" s="322"/>
      <c r="M925" s="326"/>
      <c r="N925" s="327"/>
      <c r="O925" s="327"/>
      <c r="P925" s="327"/>
      <c r="Q925" s="327"/>
      <c r="R925" s="327"/>
      <c r="S925" s="327"/>
      <c r="T925" s="328"/>
      <c r="AT925" s="323" t="s">
        <v>171</v>
      </c>
      <c r="AU925" s="323" t="s">
        <v>84</v>
      </c>
      <c r="AV925" s="321" t="s">
        <v>165</v>
      </c>
      <c r="AW925" s="321" t="s">
        <v>36</v>
      </c>
      <c r="AX925" s="321" t="s">
        <v>82</v>
      </c>
      <c r="AY925" s="323" t="s">
        <v>158</v>
      </c>
    </row>
    <row r="926" spans="1:65" s="118" customFormat="1" ht="37.9" customHeight="1">
      <c r="A926" s="115"/>
      <c r="B926" s="116"/>
      <c r="C926" s="214" t="s">
        <v>1166</v>
      </c>
      <c r="D926" s="214" t="s">
        <v>160</v>
      </c>
      <c r="E926" s="215" t="s">
        <v>1167</v>
      </c>
      <c r="F926" s="216" t="s">
        <v>1168</v>
      </c>
      <c r="G926" s="217" t="s">
        <v>102</v>
      </c>
      <c r="H926" s="218">
        <v>21.588</v>
      </c>
      <c r="I926" s="6"/>
      <c r="J926" s="219">
        <f>ROUND(I926*H926,1)</f>
        <v>0</v>
      </c>
      <c r="K926" s="216" t="s">
        <v>164</v>
      </c>
      <c r="L926" s="116"/>
      <c r="M926" s="220" t="s">
        <v>3</v>
      </c>
      <c r="N926" s="221" t="s">
        <v>45</v>
      </c>
      <c r="O926" s="200"/>
      <c r="P926" s="201">
        <f>O926*H926</f>
        <v>0</v>
      </c>
      <c r="Q926" s="201">
        <v>0</v>
      </c>
      <c r="R926" s="201">
        <f>Q926*H926</f>
        <v>0</v>
      </c>
      <c r="S926" s="201">
        <v>0.046</v>
      </c>
      <c r="T926" s="202">
        <f>S926*H926</f>
        <v>0.993048</v>
      </c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R926" s="203" t="s">
        <v>165</v>
      </c>
      <c r="AT926" s="203" t="s">
        <v>160</v>
      </c>
      <c r="AU926" s="203" t="s">
        <v>84</v>
      </c>
      <c r="AY926" s="106" t="s">
        <v>158</v>
      </c>
      <c r="BE926" s="204">
        <f>IF(N926="základní",J926,0)</f>
        <v>0</v>
      </c>
      <c r="BF926" s="204">
        <f>IF(N926="snížená",J926,0)</f>
        <v>0</v>
      </c>
      <c r="BG926" s="204">
        <f>IF(N926="zákl. přenesená",J926,0)</f>
        <v>0</v>
      </c>
      <c r="BH926" s="204">
        <f>IF(N926="sníž. přenesená",J926,0)</f>
        <v>0</v>
      </c>
      <c r="BI926" s="204">
        <f>IF(N926="nulová",J926,0)</f>
        <v>0</v>
      </c>
      <c r="BJ926" s="106" t="s">
        <v>82</v>
      </c>
      <c r="BK926" s="204">
        <f>ROUND(I926*H926,1)</f>
        <v>0</v>
      </c>
      <c r="BL926" s="106" t="s">
        <v>165</v>
      </c>
      <c r="BM926" s="203" t="s">
        <v>1169</v>
      </c>
    </row>
    <row r="927" spans="1:47" s="118" customFormat="1" ht="29.25">
      <c r="A927" s="115"/>
      <c r="B927" s="116"/>
      <c r="C927" s="115"/>
      <c r="D927" s="205" t="s">
        <v>167</v>
      </c>
      <c r="E927" s="115"/>
      <c r="F927" s="206" t="s">
        <v>1170</v>
      </c>
      <c r="G927" s="115"/>
      <c r="H927" s="115"/>
      <c r="I927" s="7"/>
      <c r="J927" s="115"/>
      <c r="K927" s="115"/>
      <c r="L927" s="116"/>
      <c r="M927" s="207"/>
      <c r="N927" s="208"/>
      <c r="O927" s="200"/>
      <c r="P927" s="200"/>
      <c r="Q927" s="200"/>
      <c r="R927" s="200"/>
      <c r="S927" s="200"/>
      <c r="T927" s="209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T927" s="106" t="s">
        <v>167</v>
      </c>
      <c r="AU927" s="106" t="s">
        <v>84</v>
      </c>
    </row>
    <row r="928" spans="1:47" s="118" customFormat="1" ht="12">
      <c r="A928" s="115"/>
      <c r="B928" s="116"/>
      <c r="C928" s="115"/>
      <c r="D928" s="311" t="s">
        <v>169</v>
      </c>
      <c r="E928" s="115"/>
      <c r="F928" s="312" t="s">
        <v>1171</v>
      </c>
      <c r="G928" s="115"/>
      <c r="H928" s="115"/>
      <c r="I928" s="7"/>
      <c r="J928" s="115"/>
      <c r="K928" s="115"/>
      <c r="L928" s="116"/>
      <c r="M928" s="207"/>
      <c r="N928" s="208"/>
      <c r="O928" s="200"/>
      <c r="P928" s="200"/>
      <c r="Q928" s="200"/>
      <c r="R928" s="200"/>
      <c r="S928" s="200"/>
      <c r="T928" s="209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T928" s="106" t="s">
        <v>169</v>
      </c>
      <c r="AU928" s="106" t="s">
        <v>84</v>
      </c>
    </row>
    <row r="929" spans="2:51" s="313" customFormat="1" ht="12">
      <c r="B929" s="314"/>
      <c r="D929" s="205" t="s">
        <v>171</v>
      </c>
      <c r="E929" s="315" t="s">
        <v>3</v>
      </c>
      <c r="F929" s="316" t="s">
        <v>1172</v>
      </c>
      <c r="H929" s="317">
        <v>21.588</v>
      </c>
      <c r="I929" s="8"/>
      <c r="L929" s="314"/>
      <c r="M929" s="318"/>
      <c r="N929" s="319"/>
      <c r="O929" s="319"/>
      <c r="P929" s="319"/>
      <c r="Q929" s="319"/>
      <c r="R929" s="319"/>
      <c r="S929" s="319"/>
      <c r="T929" s="320"/>
      <c r="AT929" s="315" t="s">
        <v>171</v>
      </c>
      <c r="AU929" s="315" t="s">
        <v>84</v>
      </c>
      <c r="AV929" s="313" t="s">
        <v>84</v>
      </c>
      <c r="AW929" s="313" t="s">
        <v>36</v>
      </c>
      <c r="AX929" s="313" t="s">
        <v>82</v>
      </c>
      <c r="AY929" s="315" t="s">
        <v>158</v>
      </c>
    </row>
    <row r="930" spans="1:65" s="118" customFormat="1" ht="33" customHeight="1">
      <c r="A930" s="115"/>
      <c r="B930" s="116"/>
      <c r="C930" s="214" t="s">
        <v>1173</v>
      </c>
      <c r="D930" s="214" t="s">
        <v>160</v>
      </c>
      <c r="E930" s="215" t="s">
        <v>1174</v>
      </c>
      <c r="F930" s="216" t="s">
        <v>1175</v>
      </c>
      <c r="G930" s="217" t="s">
        <v>492</v>
      </c>
      <c r="H930" s="218">
        <v>3.6</v>
      </c>
      <c r="I930" s="6"/>
      <c r="J930" s="219">
        <f>ROUND(I930*H930,1)</f>
        <v>0</v>
      </c>
      <c r="K930" s="216" t="s">
        <v>164</v>
      </c>
      <c r="L930" s="116"/>
      <c r="M930" s="220" t="s">
        <v>3</v>
      </c>
      <c r="N930" s="221" t="s">
        <v>45</v>
      </c>
      <c r="O930" s="200"/>
      <c r="P930" s="201">
        <f>O930*H930</f>
        <v>0</v>
      </c>
      <c r="Q930" s="201">
        <v>0.0003915</v>
      </c>
      <c r="R930" s="201">
        <f>Q930*H930</f>
        <v>0.0014093999999999999</v>
      </c>
      <c r="S930" s="201">
        <v>0</v>
      </c>
      <c r="T930" s="202">
        <f>S930*H930</f>
        <v>0</v>
      </c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R930" s="203" t="s">
        <v>165</v>
      </c>
      <c r="AT930" s="203" t="s">
        <v>160</v>
      </c>
      <c r="AU930" s="203" t="s">
        <v>84</v>
      </c>
      <c r="AY930" s="106" t="s">
        <v>158</v>
      </c>
      <c r="BE930" s="204">
        <f>IF(N930="základní",J930,0)</f>
        <v>0</v>
      </c>
      <c r="BF930" s="204">
        <f>IF(N930="snížená",J930,0)</f>
        <v>0</v>
      </c>
      <c r="BG930" s="204">
        <f>IF(N930="zákl. přenesená",J930,0)</f>
        <v>0</v>
      </c>
      <c r="BH930" s="204">
        <f>IF(N930="sníž. přenesená",J930,0)</f>
        <v>0</v>
      </c>
      <c r="BI930" s="204">
        <f>IF(N930="nulová",J930,0)</f>
        <v>0</v>
      </c>
      <c r="BJ930" s="106" t="s">
        <v>82</v>
      </c>
      <c r="BK930" s="204">
        <f>ROUND(I930*H930,1)</f>
        <v>0</v>
      </c>
      <c r="BL930" s="106" t="s">
        <v>165</v>
      </c>
      <c r="BM930" s="203" t="s">
        <v>1176</v>
      </c>
    </row>
    <row r="931" spans="1:47" s="118" customFormat="1" ht="29.25">
      <c r="A931" s="115"/>
      <c r="B931" s="116"/>
      <c r="C931" s="115"/>
      <c r="D931" s="205" t="s">
        <v>167</v>
      </c>
      <c r="E931" s="115"/>
      <c r="F931" s="206" t="s">
        <v>1177</v>
      </c>
      <c r="G931" s="115"/>
      <c r="H931" s="115"/>
      <c r="I931" s="7"/>
      <c r="J931" s="115"/>
      <c r="K931" s="115"/>
      <c r="L931" s="116"/>
      <c r="M931" s="207"/>
      <c r="N931" s="208"/>
      <c r="O931" s="200"/>
      <c r="P931" s="200"/>
      <c r="Q931" s="200"/>
      <c r="R931" s="200"/>
      <c r="S931" s="200"/>
      <c r="T931" s="209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T931" s="106" t="s">
        <v>167</v>
      </c>
      <c r="AU931" s="106" t="s">
        <v>84</v>
      </c>
    </row>
    <row r="932" spans="1:47" s="118" customFormat="1" ht="12">
      <c r="A932" s="115"/>
      <c r="B932" s="116"/>
      <c r="C932" s="115"/>
      <c r="D932" s="311" t="s">
        <v>169</v>
      </c>
      <c r="E932" s="115"/>
      <c r="F932" s="312" t="s">
        <v>1178</v>
      </c>
      <c r="G932" s="115"/>
      <c r="H932" s="115"/>
      <c r="I932" s="7"/>
      <c r="J932" s="115"/>
      <c r="K932" s="115"/>
      <c r="L932" s="116"/>
      <c r="M932" s="207"/>
      <c r="N932" s="208"/>
      <c r="O932" s="200"/>
      <c r="P932" s="200"/>
      <c r="Q932" s="200"/>
      <c r="R932" s="200"/>
      <c r="S932" s="200"/>
      <c r="T932" s="209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T932" s="106" t="s">
        <v>169</v>
      </c>
      <c r="AU932" s="106" t="s">
        <v>84</v>
      </c>
    </row>
    <row r="933" spans="2:51" s="313" customFormat="1" ht="12">
      <c r="B933" s="314"/>
      <c r="D933" s="205" t="s">
        <v>171</v>
      </c>
      <c r="E933" s="315" t="s">
        <v>3</v>
      </c>
      <c r="F933" s="316" t="s">
        <v>1179</v>
      </c>
      <c r="H933" s="317">
        <v>2.4</v>
      </c>
      <c r="I933" s="8"/>
      <c r="L933" s="314"/>
      <c r="M933" s="318"/>
      <c r="N933" s="319"/>
      <c r="O933" s="319"/>
      <c r="P933" s="319"/>
      <c r="Q933" s="319"/>
      <c r="R933" s="319"/>
      <c r="S933" s="319"/>
      <c r="T933" s="320"/>
      <c r="AT933" s="315" t="s">
        <v>171</v>
      </c>
      <c r="AU933" s="315" t="s">
        <v>84</v>
      </c>
      <c r="AV933" s="313" t="s">
        <v>84</v>
      </c>
      <c r="AW933" s="313" t="s">
        <v>36</v>
      </c>
      <c r="AX933" s="313" t="s">
        <v>74</v>
      </c>
      <c r="AY933" s="315" t="s">
        <v>158</v>
      </c>
    </row>
    <row r="934" spans="2:51" s="313" customFormat="1" ht="12">
      <c r="B934" s="314"/>
      <c r="D934" s="205" t="s">
        <v>171</v>
      </c>
      <c r="E934" s="315" t="s">
        <v>3</v>
      </c>
      <c r="F934" s="316" t="s">
        <v>1180</v>
      </c>
      <c r="H934" s="317">
        <v>1.2</v>
      </c>
      <c r="I934" s="8"/>
      <c r="L934" s="314"/>
      <c r="M934" s="318"/>
      <c r="N934" s="319"/>
      <c r="O934" s="319"/>
      <c r="P934" s="319"/>
      <c r="Q934" s="319"/>
      <c r="R934" s="319"/>
      <c r="S934" s="319"/>
      <c r="T934" s="320"/>
      <c r="AT934" s="315" t="s">
        <v>171</v>
      </c>
      <c r="AU934" s="315" t="s">
        <v>84</v>
      </c>
      <c r="AV934" s="313" t="s">
        <v>84</v>
      </c>
      <c r="AW934" s="313" t="s">
        <v>36</v>
      </c>
      <c r="AX934" s="313" t="s">
        <v>74</v>
      </c>
      <c r="AY934" s="315" t="s">
        <v>158</v>
      </c>
    </row>
    <row r="935" spans="2:51" s="321" customFormat="1" ht="12">
      <c r="B935" s="322"/>
      <c r="D935" s="205" t="s">
        <v>171</v>
      </c>
      <c r="E935" s="323" t="s">
        <v>3</v>
      </c>
      <c r="F935" s="324" t="s">
        <v>174</v>
      </c>
      <c r="H935" s="325">
        <v>3.6</v>
      </c>
      <c r="I935" s="9"/>
      <c r="L935" s="322"/>
      <c r="M935" s="326"/>
      <c r="N935" s="327"/>
      <c r="O935" s="327"/>
      <c r="P935" s="327"/>
      <c r="Q935" s="327"/>
      <c r="R935" s="327"/>
      <c r="S935" s="327"/>
      <c r="T935" s="328"/>
      <c r="AT935" s="323" t="s">
        <v>171</v>
      </c>
      <c r="AU935" s="323" t="s">
        <v>84</v>
      </c>
      <c r="AV935" s="321" t="s">
        <v>165</v>
      </c>
      <c r="AW935" s="321" t="s">
        <v>36</v>
      </c>
      <c r="AX935" s="321" t="s">
        <v>82</v>
      </c>
      <c r="AY935" s="323" t="s">
        <v>158</v>
      </c>
    </row>
    <row r="936" spans="1:65" s="118" customFormat="1" ht="24.2" customHeight="1">
      <c r="A936" s="115"/>
      <c r="B936" s="116"/>
      <c r="C936" s="191" t="s">
        <v>1181</v>
      </c>
      <c r="D936" s="191" t="s">
        <v>783</v>
      </c>
      <c r="E936" s="192" t="s">
        <v>1182</v>
      </c>
      <c r="F936" s="193" t="s">
        <v>1183</v>
      </c>
      <c r="G936" s="194" t="s">
        <v>229</v>
      </c>
      <c r="H936" s="195">
        <v>0.002</v>
      </c>
      <c r="I936" s="11"/>
      <c r="J936" s="196">
        <f>ROUND(I936*H936,1)</f>
        <v>0</v>
      </c>
      <c r="K936" s="193" t="s">
        <v>164</v>
      </c>
      <c r="L936" s="197"/>
      <c r="M936" s="198" t="s">
        <v>3</v>
      </c>
      <c r="N936" s="199" t="s">
        <v>45</v>
      </c>
      <c r="O936" s="200"/>
      <c r="P936" s="201">
        <f>O936*H936</f>
        <v>0</v>
      </c>
      <c r="Q936" s="201">
        <v>1</v>
      </c>
      <c r="R936" s="201">
        <f>Q936*H936</f>
        <v>0.002</v>
      </c>
      <c r="S936" s="201">
        <v>0</v>
      </c>
      <c r="T936" s="202">
        <f>S936*H936</f>
        <v>0</v>
      </c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R936" s="203" t="s">
        <v>218</v>
      </c>
      <c r="AT936" s="203" t="s">
        <v>783</v>
      </c>
      <c r="AU936" s="203" t="s">
        <v>84</v>
      </c>
      <c r="AY936" s="106" t="s">
        <v>158</v>
      </c>
      <c r="BE936" s="204">
        <f>IF(N936="základní",J936,0)</f>
        <v>0</v>
      </c>
      <c r="BF936" s="204">
        <f>IF(N936="snížená",J936,0)</f>
        <v>0</v>
      </c>
      <c r="BG936" s="204">
        <f>IF(N936="zákl. přenesená",J936,0)</f>
        <v>0</v>
      </c>
      <c r="BH936" s="204">
        <f>IF(N936="sníž. přenesená",J936,0)</f>
        <v>0</v>
      </c>
      <c r="BI936" s="204">
        <f>IF(N936="nulová",J936,0)</f>
        <v>0</v>
      </c>
      <c r="BJ936" s="106" t="s">
        <v>82</v>
      </c>
      <c r="BK936" s="204">
        <f>ROUND(I936*H936,1)</f>
        <v>0</v>
      </c>
      <c r="BL936" s="106" t="s">
        <v>165</v>
      </c>
      <c r="BM936" s="203" t="s">
        <v>1184</v>
      </c>
    </row>
    <row r="937" spans="1:47" s="118" customFormat="1" ht="19.5">
      <c r="A937" s="115"/>
      <c r="B937" s="116"/>
      <c r="C937" s="115"/>
      <c r="D937" s="205" t="s">
        <v>167</v>
      </c>
      <c r="E937" s="115"/>
      <c r="F937" s="206" t="s">
        <v>1183</v>
      </c>
      <c r="G937" s="115"/>
      <c r="H937" s="115"/>
      <c r="I937" s="7"/>
      <c r="J937" s="115"/>
      <c r="K937" s="115"/>
      <c r="L937" s="116"/>
      <c r="M937" s="207"/>
      <c r="N937" s="208"/>
      <c r="O937" s="200"/>
      <c r="P937" s="200"/>
      <c r="Q937" s="200"/>
      <c r="R937" s="200"/>
      <c r="S937" s="200"/>
      <c r="T937" s="209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T937" s="106" t="s">
        <v>167</v>
      </c>
      <c r="AU937" s="106" t="s">
        <v>84</v>
      </c>
    </row>
    <row r="938" spans="2:51" s="313" customFormat="1" ht="12">
      <c r="B938" s="314"/>
      <c r="D938" s="205" t="s">
        <v>171</v>
      </c>
      <c r="E938" s="315" t="s">
        <v>3</v>
      </c>
      <c r="F938" s="316" t="s">
        <v>1185</v>
      </c>
      <c r="H938" s="317">
        <v>0.002</v>
      </c>
      <c r="I938" s="8"/>
      <c r="L938" s="314"/>
      <c r="M938" s="318"/>
      <c r="N938" s="319"/>
      <c r="O938" s="319"/>
      <c r="P938" s="319"/>
      <c r="Q938" s="319"/>
      <c r="R938" s="319"/>
      <c r="S938" s="319"/>
      <c r="T938" s="320"/>
      <c r="AT938" s="315" t="s">
        <v>171</v>
      </c>
      <c r="AU938" s="315" t="s">
        <v>84</v>
      </c>
      <c r="AV938" s="313" t="s">
        <v>84</v>
      </c>
      <c r="AW938" s="313" t="s">
        <v>36</v>
      </c>
      <c r="AX938" s="313" t="s">
        <v>82</v>
      </c>
      <c r="AY938" s="315" t="s">
        <v>158</v>
      </c>
    </row>
    <row r="939" spans="2:63" s="180" customFormat="1" ht="22.9" customHeight="1">
      <c r="B939" s="181"/>
      <c r="D939" s="182" t="s">
        <v>73</v>
      </c>
      <c r="E939" s="212" t="s">
        <v>923</v>
      </c>
      <c r="F939" s="212" t="s">
        <v>1186</v>
      </c>
      <c r="I939" s="5"/>
      <c r="J939" s="213">
        <f>BK939</f>
        <v>0</v>
      </c>
      <c r="L939" s="181"/>
      <c r="M939" s="185"/>
      <c r="N939" s="186"/>
      <c r="O939" s="186"/>
      <c r="P939" s="187">
        <f>SUM(P940:P987)</f>
        <v>0</v>
      </c>
      <c r="Q939" s="186"/>
      <c r="R939" s="187">
        <f>SUM(R940:R987)</f>
        <v>0.1251138</v>
      </c>
      <c r="S939" s="186"/>
      <c r="T939" s="188">
        <f>SUM(T940:T987)</f>
        <v>0</v>
      </c>
      <c r="AR939" s="182" t="s">
        <v>82</v>
      </c>
      <c r="AT939" s="189" t="s">
        <v>73</v>
      </c>
      <c r="AU939" s="189" t="s">
        <v>82</v>
      </c>
      <c r="AY939" s="182" t="s">
        <v>158</v>
      </c>
      <c r="BK939" s="190">
        <f>SUM(BK940:BK987)</f>
        <v>0</v>
      </c>
    </row>
    <row r="940" spans="1:65" s="118" customFormat="1" ht="37.9" customHeight="1">
      <c r="A940" s="115"/>
      <c r="B940" s="116"/>
      <c r="C940" s="214" t="s">
        <v>1187</v>
      </c>
      <c r="D940" s="214" t="s">
        <v>160</v>
      </c>
      <c r="E940" s="215" t="s">
        <v>1188</v>
      </c>
      <c r="F940" s="216" t="s">
        <v>1189</v>
      </c>
      <c r="G940" s="217" t="s">
        <v>102</v>
      </c>
      <c r="H940" s="218">
        <v>576.3</v>
      </c>
      <c r="I940" s="6"/>
      <c r="J940" s="219">
        <f>ROUND(I940*H940,1)</f>
        <v>0</v>
      </c>
      <c r="K940" s="216" t="s">
        <v>164</v>
      </c>
      <c r="L940" s="116"/>
      <c r="M940" s="220" t="s">
        <v>3</v>
      </c>
      <c r="N940" s="221" t="s">
        <v>45</v>
      </c>
      <c r="O940" s="200"/>
      <c r="P940" s="201">
        <f>O940*H940</f>
        <v>0</v>
      </c>
      <c r="Q940" s="201">
        <v>0</v>
      </c>
      <c r="R940" s="201">
        <f>Q940*H940</f>
        <v>0</v>
      </c>
      <c r="S940" s="201">
        <v>0</v>
      </c>
      <c r="T940" s="202">
        <f>S940*H940</f>
        <v>0</v>
      </c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R940" s="203" t="s">
        <v>165</v>
      </c>
      <c r="AT940" s="203" t="s">
        <v>160</v>
      </c>
      <c r="AU940" s="203" t="s">
        <v>84</v>
      </c>
      <c r="AY940" s="106" t="s">
        <v>158</v>
      </c>
      <c r="BE940" s="204">
        <f>IF(N940="základní",J940,0)</f>
        <v>0</v>
      </c>
      <c r="BF940" s="204">
        <f>IF(N940="snížená",J940,0)</f>
        <v>0</v>
      </c>
      <c r="BG940" s="204">
        <f>IF(N940="zákl. přenesená",J940,0)</f>
        <v>0</v>
      </c>
      <c r="BH940" s="204">
        <f>IF(N940="sníž. přenesená",J940,0)</f>
        <v>0</v>
      </c>
      <c r="BI940" s="204">
        <f>IF(N940="nulová",J940,0)</f>
        <v>0</v>
      </c>
      <c r="BJ940" s="106" t="s">
        <v>82</v>
      </c>
      <c r="BK940" s="204">
        <f>ROUND(I940*H940,1)</f>
        <v>0</v>
      </c>
      <c r="BL940" s="106" t="s">
        <v>165</v>
      </c>
      <c r="BM940" s="203" t="s">
        <v>1190</v>
      </c>
    </row>
    <row r="941" spans="1:47" s="118" customFormat="1" ht="29.25">
      <c r="A941" s="115"/>
      <c r="B941" s="116"/>
      <c r="C941" s="115"/>
      <c r="D941" s="205" t="s">
        <v>167</v>
      </c>
      <c r="E941" s="115"/>
      <c r="F941" s="206" t="s">
        <v>1191</v>
      </c>
      <c r="G941" s="115"/>
      <c r="H941" s="115"/>
      <c r="I941" s="7"/>
      <c r="J941" s="115"/>
      <c r="K941" s="115"/>
      <c r="L941" s="116"/>
      <c r="M941" s="207"/>
      <c r="N941" s="208"/>
      <c r="O941" s="200"/>
      <c r="P941" s="200"/>
      <c r="Q941" s="200"/>
      <c r="R941" s="200"/>
      <c r="S941" s="200"/>
      <c r="T941" s="209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T941" s="106" t="s">
        <v>167</v>
      </c>
      <c r="AU941" s="106" t="s">
        <v>84</v>
      </c>
    </row>
    <row r="942" spans="1:47" s="118" customFormat="1" ht="12">
      <c r="A942" s="115"/>
      <c r="B942" s="116"/>
      <c r="C942" s="115"/>
      <c r="D942" s="311" t="s">
        <v>169</v>
      </c>
      <c r="E942" s="115"/>
      <c r="F942" s="312" t="s">
        <v>1192</v>
      </c>
      <c r="G942" s="115"/>
      <c r="H942" s="115"/>
      <c r="I942" s="7"/>
      <c r="J942" s="115"/>
      <c r="K942" s="115"/>
      <c r="L942" s="116"/>
      <c r="M942" s="207"/>
      <c r="N942" s="208"/>
      <c r="O942" s="200"/>
      <c r="P942" s="200"/>
      <c r="Q942" s="200"/>
      <c r="R942" s="200"/>
      <c r="S942" s="200"/>
      <c r="T942" s="209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T942" s="106" t="s">
        <v>169</v>
      </c>
      <c r="AU942" s="106" t="s">
        <v>84</v>
      </c>
    </row>
    <row r="943" spans="2:51" s="313" customFormat="1" ht="12">
      <c r="B943" s="314"/>
      <c r="D943" s="205" t="s">
        <v>171</v>
      </c>
      <c r="E943" s="315" t="s">
        <v>3</v>
      </c>
      <c r="F943" s="316" t="s">
        <v>1193</v>
      </c>
      <c r="H943" s="317">
        <v>252</v>
      </c>
      <c r="I943" s="8"/>
      <c r="L943" s="314"/>
      <c r="M943" s="318"/>
      <c r="N943" s="319"/>
      <c r="O943" s="319"/>
      <c r="P943" s="319"/>
      <c r="Q943" s="319"/>
      <c r="R943" s="319"/>
      <c r="S943" s="319"/>
      <c r="T943" s="320"/>
      <c r="AT943" s="315" t="s">
        <v>171</v>
      </c>
      <c r="AU943" s="315" t="s">
        <v>84</v>
      </c>
      <c r="AV943" s="313" t="s">
        <v>84</v>
      </c>
      <c r="AW943" s="313" t="s">
        <v>36</v>
      </c>
      <c r="AX943" s="313" t="s">
        <v>74</v>
      </c>
      <c r="AY943" s="315" t="s">
        <v>158</v>
      </c>
    </row>
    <row r="944" spans="2:51" s="313" customFormat="1" ht="12">
      <c r="B944" s="314"/>
      <c r="D944" s="205" t="s">
        <v>171</v>
      </c>
      <c r="E944" s="315" t="s">
        <v>3</v>
      </c>
      <c r="F944" s="316" t="s">
        <v>1194</v>
      </c>
      <c r="H944" s="317">
        <v>64.5</v>
      </c>
      <c r="I944" s="8"/>
      <c r="L944" s="314"/>
      <c r="M944" s="318"/>
      <c r="N944" s="319"/>
      <c r="O944" s="319"/>
      <c r="P944" s="319"/>
      <c r="Q944" s="319"/>
      <c r="R944" s="319"/>
      <c r="S944" s="319"/>
      <c r="T944" s="320"/>
      <c r="AT944" s="315" t="s">
        <v>171</v>
      </c>
      <c r="AU944" s="315" t="s">
        <v>84</v>
      </c>
      <c r="AV944" s="313" t="s">
        <v>84</v>
      </c>
      <c r="AW944" s="313" t="s">
        <v>36</v>
      </c>
      <c r="AX944" s="313" t="s">
        <v>74</v>
      </c>
      <c r="AY944" s="315" t="s">
        <v>158</v>
      </c>
    </row>
    <row r="945" spans="2:51" s="313" customFormat="1" ht="12">
      <c r="B945" s="314"/>
      <c r="D945" s="205" t="s">
        <v>171</v>
      </c>
      <c r="E945" s="315" t="s">
        <v>3</v>
      </c>
      <c r="F945" s="316" t="s">
        <v>1195</v>
      </c>
      <c r="H945" s="317">
        <v>188.1</v>
      </c>
      <c r="I945" s="8"/>
      <c r="L945" s="314"/>
      <c r="M945" s="318"/>
      <c r="N945" s="319"/>
      <c r="O945" s="319"/>
      <c r="P945" s="319"/>
      <c r="Q945" s="319"/>
      <c r="R945" s="319"/>
      <c r="S945" s="319"/>
      <c r="T945" s="320"/>
      <c r="AT945" s="315" t="s">
        <v>171</v>
      </c>
      <c r="AU945" s="315" t="s">
        <v>84</v>
      </c>
      <c r="AV945" s="313" t="s">
        <v>84</v>
      </c>
      <c r="AW945" s="313" t="s">
        <v>36</v>
      </c>
      <c r="AX945" s="313" t="s">
        <v>74</v>
      </c>
      <c r="AY945" s="315" t="s">
        <v>158</v>
      </c>
    </row>
    <row r="946" spans="2:51" s="313" customFormat="1" ht="22.5">
      <c r="B946" s="314"/>
      <c r="D946" s="205" t="s">
        <v>171</v>
      </c>
      <c r="E946" s="315" t="s">
        <v>3</v>
      </c>
      <c r="F946" s="316" t="s">
        <v>1196</v>
      </c>
      <c r="H946" s="317">
        <v>71.7</v>
      </c>
      <c r="I946" s="8"/>
      <c r="L946" s="314"/>
      <c r="M946" s="318"/>
      <c r="N946" s="319"/>
      <c r="O946" s="319"/>
      <c r="P946" s="319"/>
      <c r="Q946" s="319"/>
      <c r="R946" s="319"/>
      <c r="S946" s="319"/>
      <c r="T946" s="320"/>
      <c r="AT946" s="315" t="s">
        <v>171</v>
      </c>
      <c r="AU946" s="315" t="s">
        <v>84</v>
      </c>
      <c r="AV946" s="313" t="s">
        <v>84</v>
      </c>
      <c r="AW946" s="313" t="s">
        <v>36</v>
      </c>
      <c r="AX946" s="313" t="s">
        <v>74</v>
      </c>
      <c r="AY946" s="315" t="s">
        <v>158</v>
      </c>
    </row>
    <row r="947" spans="2:51" s="321" customFormat="1" ht="12">
      <c r="B947" s="322"/>
      <c r="D947" s="205" t="s">
        <v>171</v>
      </c>
      <c r="E947" s="323" t="s">
        <v>3</v>
      </c>
      <c r="F947" s="324" t="s">
        <v>174</v>
      </c>
      <c r="H947" s="325">
        <v>576.3</v>
      </c>
      <c r="I947" s="9"/>
      <c r="L947" s="322"/>
      <c r="M947" s="326"/>
      <c r="N947" s="327"/>
      <c r="O947" s="327"/>
      <c r="P947" s="327"/>
      <c r="Q947" s="327"/>
      <c r="R947" s="327"/>
      <c r="S947" s="327"/>
      <c r="T947" s="328"/>
      <c r="AT947" s="323" t="s">
        <v>171</v>
      </c>
      <c r="AU947" s="323" t="s">
        <v>84</v>
      </c>
      <c r="AV947" s="321" t="s">
        <v>165</v>
      </c>
      <c r="AW947" s="321" t="s">
        <v>36</v>
      </c>
      <c r="AX947" s="321" t="s">
        <v>82</v>
      </c>
      <c r="AY947" s="323" t="s">
        <v>158</v>
      </c>
    </row>
    <row r="948" spans="1:65" s="118" customFormat="1" ht="33" customHeight="1">
      <c r="A948" s="115"/>
      <c r="B948" s="116"/>
      <c r="C948" s="214" t="s">
        <v>1197</v>
      </c>
      <c r="D948" s="214" t="s">
        <v>160</v>
      </c>
      <c r="E948" s="215" t="s">
        <v>1198</v>
      </c>
      <c r="F948" s="216" t="s">
        <v>1199</v>
      </c>
      <c r="G948" s="217" t="s">
        <v>102</v>
      </c>
      <c r="H948" s="218">
        <v>34001.7</v>
      </c>
      <c r="I948" s="6"/>
      <c r="J948" s="219">
        <f>ROUND(I948*H948,1)</f>
        <v>0</v>
      </c>
      <c r="K948" s="216" t="s">
        <v>164</v>
      </c>
      <c r="L948" s="116"/>
      <c r="M948" s="220" t="s">
        <v>3</v>
      </c>
      <c r="N948" s="221" t="s">
        <v>45</v>
      </c>
      <c r="O948" s="200"/>
      <c r="P948" s="201">
        <f>O948*H948</f>
        <v>0</v>
      </c>
      <c r="Q948" s="201">
        <v>0</v>
      </c>
      <c r="R948" s="201">
        <f>Q948*H948</f>
        <v>0</v>
      </c>
      <c r="S948" s="201">
        <v>0</v>
      </c>
      <c r="T948" s="202">
        <f>S948*H948</f>
        <v>0</v>
      </c>
      <c r="U948" s="115"/>
      <c r="V948" s="115"/>
      <c r="W948" s="115"/>
      <c r="X948" s="115"/>
      <c r="Y948" s="115"/>
      <c r="Z948" s="115"/>
      <c r="AA948" s="115"/>
      <c r="AB948" s="115"/>
      <c r="AC948" s="115"/>
      <c r="AD948" s="115"/>
      <c r="AE948" s="115"/>
      <c r="AR948" s="203" t="s">
        <v>165</v>
      </c>
      <c r="AT948" s="203" t="s">
        <v>160</v>
      </c>
      <c r="AU948" s="203" t="s">
        <v>84</v>
      </c>
      <c r="AY948" s="106" t="s">
        <v>158</v>
      </c>
      <c r="BE948" s="204">
        <f>IF(N948="základní",J948,0)</f>
        <v>0</v>
      </c>
      <c r="BF948" s="204">
        <f>IF(N948="snížená",J948,0)</f>
        <v>0</v>
      </c>
      <c r="BG948" s="204">
        <f>IF(N948="zákl. přenesená",J948,0)</f>
        <v>0</v>
      </c>
      <c r="BH948" s="204">
        <f>IF(N948="sníž. přenesená",J948,0)</f>
        <v>0</v>
      </c>
      <c r="BI948" s="204">
        <f>IF(N948="nulová",J948,0)</f>
        <v>0</v>
      </c>
      <c r="BJ948" s="106" t="s">
        <v>82</v>
      </c>
      <c r="BK948" s="204">
        <f>ROUND(I948*H948,1)</f>
        <v>0</v>
      </c>
      <c r="BL948" s="106" t="s">
        <v>165</v>
      </c>
      <c r="BM948" s="203" t="s">
        <v>1200</v>
      </c>
    </row>
    <row r="949" spans="1:47" s="118" customFormat="1" ht="29.25">
      <c r="A949" s="115"/>
      <c r="B949" s="116"/>
      <c r="C949" s="115"/>
      <c r="D949" s="205" t="s">
        <v>167</v>
      </c>
      <c r="E949" s="115"/>
      <c r="F949" s="206" t="s">
        <v>1201</v>
      </c>
      <c r="G949" s="115"/>
      <c r="H949" s="115"/>
      <c r="I949" s="7"/>
      <c r="J949" s="115"/>
      <c r="K949" s="115"/>
      <c r="L949" s="116"/>
      <c r="M949" s="207"/>
      <c r="N949" s="208"/>
      <c r="O949" s="200"/>
      <c r="P949" s="200"/>
      <c r="Q949" s="200"/>
      <c r="R949" s="200"/>
      <c r="S949" s="200"/>
      <c r="T949" s="209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T949" s="106" t="s">
        <v>167</v>
      </c>
      <c r="AU949" s="106" t="s">
        <v>84</v>
      </c>
    </row>
    <row r="950" spans="1:47" s="118" customFormat="1" ht="12">
      <c r="A950" s="115"/>
      <c r="B950" s="116"/>
      <c r="C950" s="115"/>
      <c r="D950" s="311" t="s">
        <v>169</v>
      </c>
      <c r="E950" s="115"/>
      <c r="F950" s="312" t="s">
        <v>1202</v>
      </c>
      <c r="G950" s="115"/>
      <c r="H950" s="115"/>
      <c r="I950" s="7"/>
      <c r="J950" s="115"/>
      <c r="K950" s="115"/>
      <c r="L950" s="116"/>
      <c r="M950" s="207"/>
      <c r="N950" s="208"/>
      <c r="O950" s="200"/>
      <c r="P950" s="200"/>
      <c r="Q950" s="200"/>
      <c r="R950" s="200"/>
      <c r="S950" s="200"/>
      <c r="T950" s="209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T950" s="106" t="s">
        <v>169</v>
      </c>
      <c r="AU950" s="106" t="s">
        <v>84</v>
      </c>
    </row>
    <row r="951" spans="2:51" s="313" customFormat="1" ht="12">
      <c r="B951" s="314"/>
      <c r="D951" s="205" t="s">
        <v>171</v>
      </c>
      <c r="E951" s="315" t="s">
        <v>3</v>
      </c>
      <c r="F951" s="316" t="s">
        <v>1203</v>
      </c>
      <c r="H951" s="317">
        <v>34001.7</v>
      </c>
      <c r="I951" s="8"/>
      <c r="L951" s="314"/>
      <c r="M951" s="318"/>
      <c r="N951" s="319"/>
      <c r="O951" s="319"/>
      <c r="P951" s="319"/>
      <c r="Q951" s="319"/>
      <c r="R951" s="319"/>
      <c r="S951" s="319"/>
      <c r="T951" s="320"/>
      <c r="AT951" s="315" t="s">
        <v>171</v>
      </c>
      <c r="AU951" s="315" t="s">
        <v>84</v>
      </c>
      <c r="AV951" s="313" t="s">
        <v>84</v>
      </c>
      <c r="AW951" s="313" t="s">
        <v>36</v>
      </c>
      <c r="AX951" s="313" t="s">
        <v>82</v>
      </c>
      <c r="AY951" s="315" t="s">
        <v>158</v>
      </c>
    </row>
    <row r="952" spans="1:65" s="118" customFormat="1" ht="37.9" customHeight="1">
      <c r="A952" s="115"/>
      <c r="B952" s="116"/>
      <c r="C952" s="214" t="s">
        <v>1204</v>
      </c>
      <c r="D952" s="214" t="s">
        <v>160</v>
      </c>
      <c r="E952" s="215" t="s">
        <v>1205</v>
      </c>
      <c r="F952" s="216" t="s">
        <v>1206</v>
      </c>
      <c r="G952" s="217" t="s">
        <v>102</v>
      </c>
      <c r="H952" s="218">
        <v>576.3</v>
      </c>
      <c r="I952" s="6"/>
      <c r="J952" s="219">
        <f>ROUND(I952*H952,1)</f>
        <v>0</v>
      </c>
      <c r="K952" s="216" t="s">
        <v>164</v>
      </c>
      <c r="L952" s="116"/>
      <c r="M952" s="220" t="s">
        <v>3</v>
      </c>
      <c r="N952" s="221" t="s">
        <v>45</v>
      </c>
      <c r="O952" s="200"/>
      <c r="P952" s="201">
        <f>O952*H952</f>
        <v>0</v>
      </c>
      <c r="Q952" s="201">
        <v>0</v>
      </c>
      <c r="R952" s="201">
        <f>Q952*H952</f>
        <v>0</v>
      </c>
      <c r="S952" s="201">
        <v>0</v>
      </c>
      <c r="T952" s="202">
        <f>S952*H952</f>
        <v>0</v>
      </c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R952" s="203" t="s">
        <v>165</v>
      </c>
      <c r="AT952" s="203" t="s">
        <v>160</v>
      </c>
      <c r="AU952" s="203" t="s">
        <v>84</v>
      </c>
      <c r="AY952" s="106" t="s">
        <v>158</v>
      </c>
      <c r="BE952" s="204">
        <f>IF(N952="základní",J952,0)</f>
        <v>0</v>
      </c>
      <c r="BF952" s="204">
        <f>IF(N952="snížená",J952,0)</f>
        <v>0</v>
      </c>
      <c r="BG952" s="204">
        <f>IF(N952="zákl. přenesená",J952,0)</f>
        <v>0</v>
      </c>
      <c r="BH952" s="204">
        <f>IF(N952="sníž. přenesená",J952,0)</f>
        <v>0</v>
      </c>
      <c r="BI952" s="204">
        <f>IF(N952="nulová",J952,0)</f>
        <v>0</v>
      </c>
      <c r="BJ952" s="106" t="s">
        <v>82</v>
      </c>
      <c r="BK952" s="204">
        <f>ROUND(I952*H952,1)</f>
        <v>0</v>
      </c>
      <c r="BL952" s="106" t="s">
        <v>165</v>
      </c>
      <c r="BM952" s="203" t="s">
        <v>1207</v>
      </c>
    </row>
    <row r="953" spans="1:47" s="118" customFormat="1" ht="29.25">
      <c r="A953" s="115"/>
      <c r="B953" s="116"/>
      <c r="C953" s="115"/>
      <c r="D953" s="205" t="s">
        <v>167</v>
      </c>
      <c r="E953" s="115"/>
      <c r="F953" s="206" t="s">
        <v>1208</v>
      </c>
      <c r="G953" s="115"/>
      <c r="H953" s="115"/>
      <c r="I953" s="7"/>
      <c r="J953" s="115"/>
      <c r="K953" s="115"/>
      <c r="L953" s="116"/>
      <c r="M953" s="207"/>
      <c r="N953" s="208"/>
      <c r="O953" s="200"/>
      <c r="P953" s="200"/>
      <c r="Q953" s="200"/>
      <c r="R953" s="200"/>
      <c r="S953" s="200"/>
      <c r="T953" s="209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T953" s="106" t="s">
        <v>167</v>
      </c>
      <c r="AU953" s="106" t="s">
        <v>84</v>
      </c>
    </row>
    <row r="954" spans="1:47" s="118" customFormat="1" ht="12">
      <c r="A954" s="115"/>
      <c r="B954" s="116"/>
      <c r="C954" s="115"/>
      <c r="D954" s="311" t="s">
        <v>169</v>
      </c>
      <c r="E954" s="115"/>
      <c r="F954" s="312" t="s">
        <v>1209</v>
      </c>
      <c r="G954" s="115"/>
      <c r="H954" s="115"/>
      <c r="I954" s="7"/>
      <c r="J954" s="115"/>
      <c r="K954" s="115"/>
      <c r="L954" s="116"/>
      <c r="M954" s="207"/>
      <c r="N954" s="208"/>
      <c r="O954" s="200"/>
      <c r="P954" s="200"/>
      <c r="Q954" s="200"/>
      <c r="R954" s="200"/>
      <c r="S954" s="200"/>
      <c r="T954" s="209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T954" s="106" t="s">
        <v>169</v>
      </c>
      <c r="AU954" s="106" t="s">
        <v>84</v>
      </c>
    </row>
    <row r="955" spans="1:65" s="118" customFormat="1" ht="24.2" customHeight="1">
      <c r="A955" s="115"/>
      <c r="B955" s="116"/>
      <c r="C955" s="214" t="s">
        <v>1210</v>
      </c>
      <c r="D955" s="214" t="s">
        <v>160</v>
      </c>
      <c r="E955" s="215" t="s">
        <v>1211</v>
      </c>
      <c r="F955" s="216" t="s">
        <v>1212</v>
      </c>
      <c r="G955" s="217" t="s">
        <v>163</v>
      </c>
      <c r="H955" s="218">
        <v>25.12</v>
      </c>
      <c r="I955" s="6"/>
      <c r="J955" s="219">
        <f>ROUND(I955*H955,1)</f>
        <v>0</v>
      </c>
      <c r="K955" s="216" t="s">
        <v>164</v>
      </c>
      <c r="L955" s="116"/>
      <c r="M955" s="220" t="s">
        <v>3</v>
      </c>
      <c r="N955" s="221" t="s">
        <v>45</v>
      </c>
      <c r="O955" s="200"/>
      <c r="P955" s="201">
        <f>O955*H955</f>
        <v>0</v>
      </c>
      <c r="Q955" s="201">
        <v>0</v>
      </c>
      <c r="R955" s="201">
        <f>Q955*H955</f>
        <v>0</v>
      </c>
      <c r="S955" s="201">
        <v>0</v>
      </c>
      <c r="T955" s="202">
        <f>S955*H955</f>
        <v>0</v>
      </c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R955" s="203" t="s">
        <v>165</v>
      </c>
      <c r="AT955" s="203" t="s">
        <v>160</v>
      </c>
      <c r="AU955" s="203" t="s">
        <v>84</v>
      </c>
      <c r="AY955" s="106" t="s">
        <v>158</v>
      </c>
      <c r="BE955" s="204">
        <f>IF(N955="základní",J955,0)</f>
        <v>0</v>
      </c>
      <c r="BF955" s="204">
        <f>IF(N955="snížená",J955,0)</f>
        <v>0</v>
      </c>
      <c r="BG955" s="204">
        <f>IF(N955="zákl. přenesená",J955,0)</f>
        <v>0</v>
      </c>
      <c r="BH955" s="204">
        <f>IF(N955="sníž. přenesená",J955,0)</f>
        <v>0</v>
      </c>
      <c r="BI955" s="204">
        <f>IF(N955="nulová",J955,0)</f>
        <v>0</v>
      </c>
      <c r="BJ955" s="106" t="s">
        <v>82</v>
      </c>
      <c r="BK955" s="204">
        <f>ROUND(I955*H955,1)</f>
        <v>0</v>
      </c>
      <c r="BL955" s="106" t="s">
        <v>165</v>
      </c>
      <c r="BM955" s="203" t="s">
        <v>1213</v>
      </c>
    </row>
    <row r="956" spans="1:47" s="118" customFormat="1" ht="29.25">
      <c r="A956" s="115"/>
      <c r="B956" s="116"/>
      <c r="C956" s="115"/>
      <c r="D956" s="205" t="s">
        <v>167</v>
      </c>
      <c r="E956" s="115"/>
      <c r="F956" s="206" t="s">
        <v>1214</v>
      </c>
      <c r="G956" s="115"/>
      <c r="H956" s="115"/>
      <c r="I956" s="7"/>
      <c r="J956" s="115"/>
      <c r="K956" s="115"/>
      <c r="L956" s="116"/>
      <c r="M956" s="207"/>
      <c r="N956" s="208"/>
      <c r="O956" s="200"/>
      <c r="P956" s="200"/>
      <c r="Q956" s="200"/>
      <c r="R956" s="200"/>
      <c r="S956" s="200"/>
      <c r="T956" s="209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T956" s="106" t="s">
        <v>167</v>
      </c>
      <c r="AU956" s="106" t="s">
        <v>84</v>
      </c>
    </row>
    <row r="957" spans="1:47" s="118" customFormat="1" ht="12">
      <c r="A957" s="115"/>
      <c r="B957" s="116"/>
      <c r="C957" s="115"/>
      <c r="D957" s="311" t="s">
        <v>169</v>
      </c>
      <c r="E957" s="115"/>
      <c r="F957" s="312" t="s">
        <v>1215</v>
      </c>
      <c r="G957" s="115"/>
      <c r="H957" s="115"/>
      <c r="I957" s="7"/>
      <c r="J957" s="115"/>
      <c r="K957" s="115"/>
      <c r="L957" s="116"/>
      <c r="M957" s="207"/>
      <c r="N957" s="208"/>
      <c r="O957" s="200"/>
      <c r="P957" s="200"/>
      <c r="Q957" s="200"/>
      <c r="R957" s="200"/>
      <c r="S957" s="200"/>
      <c r="T957" s="209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T957" s="106" t="s">
        <v>169</v>
      </c>
      <c r="AU957" s="106" t="s">
        <v>84</v>
      </c>
    </row>
    <row r="958" spans="2:51" s="313" customFormat="1" ht="12">
      <c r="B958" s="314"/>
      <c r="D958" s="205" t="s">
        <v>171</v>
      </c>
      <c r="E958" s="315" t="s">
        <v>3</v>
      </c>
      <c r="F958" s="316" t="s">
        <v>1216</v>
      </c>
      <c r="H958" s="317">
        <v>25.12</v>
      </c>
      <c r="I958" s="8"/>
      <c r="L958" s="314"/>
      <c r="M958" s="318"/>
      <c r="N958" s="319"/>
      <c r="O958" s="319"/>
      <c r="P958" s="319"/>
      <c r="Q958" s="319"/>
      <c r="R958" s="319"/>
      <c r="S958" s="319"/>
      <c r="T958" s="320"/>
      <c r="AT958" s="315" t="s">
        <v>171</v>
      </c>
      <c r="AU958" s="315" t="s">
        <v>84</v>
      </c>
      <c r="AV958" s="313" t="s">
        <v>84</v>
      </c>
      <c r="AW958" s="313" t="s">
        <v>36</v>
      </c>
      <c r="AX958" s="313" t="s">
        <v>82</v>
      </c>
      <c r="AY958" s="315" t="s">
        <v>158</v>
      </c>
    </row>
    <row r="959" spans="1:65" s="118" customFormat="1" ht="33" customHeight="1">
      <c r="A959" s="115"/>
      <c r="B959" s="116"/>
      <c r="C959" s="214" t="s">
        <v>1217</v>
      </c>
      <c r="D959" s="214" t="s">
        <v>160</v>
      </c>
      <c r="E959" s="215" t="s">
        <v>1218</v>
      </c>
      <c r="F959" s="216" t="s">
        <v>1219</v>
      </c>
      <c r="G959" s="217" t="s">
        <v>163</v>
      </c>
      <c r="H959" s="218">
        <v>1482.08</v>
      </c>
      <c r="I959" s="6"/>
      <c r="J959" s="219">
        <f>ROUND(I959*H959,1)</f>
        <v>0</v>
      </c>
      <c r="K959" s="216" t="s">
        <v>164</v>
      </c>
      <c r="L959" s="116"/>
      <c r="M959" s="220" t="s">
        <v>3</v>
      </c>
      <c r="N959" s="221" t="s">
        <v>45</v>
      </c>
      <c r="O959" s="200"/>
      <c r="P959" s="201">
        <f>O959*H959</f>
        <v>0</v>
      </c>
      <c r="Q959" s="201">
        <v>0</v>
      </c>
      <c r="R959" s="201">
        <f>Q959*H959</f>
        <v>0</v>
      </c>
      <c r="S959" s="201">
        <v>0</v>
      </c>
      <c r="T959" s="202">
        <f>S959*H959</f>
        <v>0</v>
      </c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R959" s="203" t="s">
        <v>165</v>
      </c>
      <c r="AT959" s="203" t="s">
        <v>160</v>
      </c>
      <c r="AU959" s="203" t="s">
        <v>84</v>
      </c>
      <c r="AY959" s="106" t="s">
        <v>158</v>
      </c>
      <c r="BE959" s="204">
        <f>IF(N959="základní",J959,0)</f>
        <v>0</v>
      </c>
      <c r="BF959" s="204">
        <f>IF(N959="snížená",J959,0)</f>
        <v>0</v>
      </c>
      <c r="BG959" s="204">
        <f>IF(N959="zákl. přenesená",J959,0)</f>
        <v>0</v>
      </c>
      <c r="BH959" s="204">
        <f>IF(N959="sníž. přenesená",J959,0)</f>
        <v>0</v>
      </c>
      <c r="BI959" s="204">
        <f>IF(N959="nulová",J959,0)</f>
        <v>0</v>
      </c>
      <c r="BJ959" s="106" t="s">
        <v>82</v>
      </c>
      <c r="BK959" s="204">
        <f>ROUND(I959*H959,1)</f>
        <v>0</v>
      </c>
      <c r="BL959" s="106" t="s">
        <v>165</v>
      </c>
      <c r="BM959" s="203" t="s">
        <v>1220</v>
      </c>
    </row>
    <row r="960" spans="1:47" s="118" customFormat="1" ht="29.25">
      <c r="A960" s="115"/>
      <c r="B960" s="116"/>
      <c r="C960" s="115"/>
      <c r="D960" s="205" t="s">
        <v>167</v>
      </c>
      <c r="E960" s="115"/>
      <c r="F960" s="206" t="s">
        <v>1221</v>
      </c>
      <c r="G960" s="115"/>
      <c r="H960" s="115"/>
      <c r="I960" s="7"/>
      <c r="J960" s="115"/>
      <c r="K960" s="115"/>
      <c r="L960" s="116"/>
      <c r="M960" s="207"/>
      <c r="N960" s="208"/>
      <c r="O960" s="200"/>
      <c r="P960" s="200"/>
      <c r="Q960" s="200"/>
      <c r="R960" s="200"/>
      <c r="S960" s="200"/>
      <c r="T960" s="209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T960" s="106" t="s">
        <v>167</v>
      </c>
      <c r="AU960" s="106" t="s">
        <v>84</v>
      </c>
    </row>
    <row r="961" spans="1:47" s="118" customFormat="1" ht="12">
      <c r="A961" s="115"/>
      <c r="B961" s="116"/>
      <c r="C961" s="115"/>
      <c r="D961" s="311" t="s">
        <v>169</v>
      </c>
      <c r="E961" s="115"/>
      <c r="F961" s="312" t="s">
        <v>1222</v>
      </c>
      <c r="G961" s="115"/>
      <c r="H961" s="115"/>
      <c r="I961" s="7"/>
      <c r="J961" s="115"/>
      <c r="K961" s="115"/>
      <c r="L961" s="116"/>
      <c r="M961" s="207"/>
      <c r="N961" s="208"/>
      <c r="O961" s="200"/>
      <c r="P961" s="200"/>
      <c r="Q961" s="200"/>
      <c r="R961" s="200"/>
      <c r="S961" s="200"/>
      <c r="T961" s="209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T961" s="106" t="s">
        <v>169</v>
      </c>
      <c r="AU961" s="106" t="s">
        <v>84</v>
      </c>
    </row>
    <row r="962" spans="2:51" s="313" customFormat="1" ht="12">
      <c r="B962" s="314"/>
      <c r="D962" s="205" t="s">
        <v>171</v>
      </c>
      <c r="E962" s="315" t="s">
        <v>3</v>
      </c>
      <c r="F962" s="316" t="s">
        <v>1223</v>
      </c>
      <c r="H962" s="317">
        <v>1482.08</v>
      </c>
      <c r="I962" s="8"/>
      <c r="L962" s="314"/>
      <c r="M962" s="318"/>
      <c r="N962" s="319"/>
      <c r="O962" s="319"/>
      <c r="P962" s="319"/>
      <c r="Q962" s="319"/>
      <c r="R962" s="319"/>
      <c r="S962" s="319"/>
      <c r="T962" s="320"/>
      <c r="AT962" s="315" t="s">
        <v>171</v>
      </c>
      <c r="AU962" s="315" t="s">
        <v>84</v>
      </c>
      <c r="AV962" s="313" t="s">
        <v>84</v>
      </c>
      <c r="AW962" s="313" t="s">
        <v>36</v>
      </c>
      <c r="AX962" s="313" t="s">
        <v>82</v>
      </c>
      <c r="AY962" s="315" t="s">
        <v>158</v>
      </c>
    </row>
    <row r="963" spans="1:65" s="118" customFormat="1" ht="33" customHeight="1">
      <c r="A963" s="115"/>
      <c r="B963" s="116"/>
      <c r="C963" s="214" t="s">
        <v>1224</v>
      </c>
      <c r="D963" s="214" t="s">
        <v>160</v>
      </c>
      <c r="E963" s="215" t="s">
        <v>1225</v>
      </c>
      <c r="F963" s="216" t="s">
        <v>1226</v>
      </c>
      <c r="G963" s="217" t="s">
        <v>163</v>
      </c>
      <c r="H963" s="218">
        <v>25.12</v>
      </c>
      <c r="I963" s="6"/>
      <c r="J963" s="219">
        <f>ROUND(I963*H963,1)</f>
        <v>0</v>
      </c>
      <c r="K963" s="216" t="s">
        <v>164</v>
      </c>
      <c r="L963" s="116"/>
      <c r="M963" s="220" t="s">
        <v>3</v>
      </c>
      <c r="N963" s="221" t="s">
        <v>45</v>
      </c>
      <c r="O963" s="200"/>
      <c r="P963" s="201">
        <f>O963*H963</f>
        <v>0</v>
      </c>
      <c r="Q963" s="201">
        <v>0</v>
      </c>
      <c r="R963" s="201">
        <f>Q963*H963</f>
        <v>0</v>
      </c>
      <c r="S963" s="201">
        <v>0</v>
      </c>
      <c r="T963" s="202">
        <f>S963*H963</f>
        <v>0</v>
      </c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R963" s="203" t="s">
        <v>165</v>
      </c>
      <c r="AT963" s="203" t="s">
        <v>160</v>
      </c>
      <c r="AU963" s="203" t="s">
        <v>84</v>
      </c>
      <c r="AY963" s="106" t="s">
        <v>158</v>
      </c>
      <c r="BE963" s="204">
        <f>IF(N963="základní",J963,0)</f>
        <v>0</v>
      </c>
      <c r="BF963" s="204">
        <f>IF(N963="snížená",J963,0)</f>
        <v>0</v>
      </c>
      <c r="BG963" s="204">
        <f>IF(N963="zákl. přenesená",J963,0)</f>
        <v>0</v>
      </c>
      <c r="BH963" s="204">
        <f>IF(N963="sníž. přenesená",J963,0)</f>
        <v>0</v>
      </c>
      <c r="BI963" s="204">
        <f>IF(N963="nulová",J963,0)</f>
        <v>0</v>
      </c>
      <c r="BJ963" s="106" t="s">
        <v>82</v>
      </c>
      <c r="BK963" s="204">
        <f>ROUND(I963*H963,1)</f>
        <v>0</v>
      </c>
      <c r="BL963" s="106" t="s">
        <v>165</v>
      </c>
      <c r="BM963" s="203" t="s">
        <v>1227</v>
      </c>
    </row>
    <row r="964" spans="1:47" s="118" customFormat="1" ht="29.25">
      <c r="A964" s="115"/>
      <c r="B964" s="116"/>
      <c r="C964" s="115"/>
      <c r="D964" s="205" t="s">
        <v>167</v>
      </c>
      <c r="E964" s="115"/>
      <c r="F964" s="206" t="s">
        <v>1228</v>
      </c>
      <c r="G964" s="115"/>
      <c r="H964" s="115"/>
      <c r="I964" s="7"/>
      <c r="J964" s="115"/>
      <c r="K964" s="115"/>
      <c r="L964" s="116"/>
      <c r="M964" s="207"/>
      <c r="N964" s="208"/>
      <c r="O964" s="200"/>
      <c r="P964" s="200"/>
      <c r="Q964" s="200"/>
      <c r="R964" s="200"/>
      <c r="S964" s="200"/>
      <c r="T964" s="209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T964" s="106" t="s">
        <v>167</v>
      </c>
      <c r="AU964" s="106" t="s">
        <v>84</v>
      </c>
    </row>
    <row r="965" spans="1:47" s="118" customFormat="1" ht="12">
      <c r="A965" s="115"/>
      <c r="B965" s="116"/>
      <c r="C965" s="115"/>
      <c r="D965" s="311" t="s">
        <v>169</v>
      </c>
      <c r="E965" s="115"/>
      <c r="F965" s="312" t="s">
        <v>1229</v>
      </c>
      <c r="G965" s="115"/>
      <c r="H965" s="115"/>
      <c r="I965" s="7"/>
      <c r="J965" s="115"/>
      <c r="K965" s="115"/>
      <c r="L965" s="116"/>
      <c r="M965" s="207"/>
      <c r="N965" s="208"/>
      <c r="O965" s="200"/>
      <c r="P965" s="200"/>
      <c r="Q965" s="200"/>
      <c r="R965" s="200"/>
      <c r="S965" s="200"/>
      <c r="T965" s="209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T965" s="106" t="s">
        <v>169</v>
      </c>
      <c r="AU965" s="106" t="s">
        <v>84</v>
      </c>
    </row>
    <row r="966" spans="2:51" s="313" customFormat="1" ht="12">
      <c r="B966" s="314"/>
      <c r="D966" s="205" t="s">
        <v>171</v>
      </c>
      <c r="E966" s="315" t="s">
        <v>3</v>
      </c>
      <c r="F966" s="316" t="s">
        <v>1216</v>
      </c>
      <c r="H966" s="317">
        <v>25.12</v>
      </c>
      <c r="I966" s="8"/>
      <c r="L966" s="314"/>
      <c r="M966" s="318"/>
      <c r="N966" s="319"/>
      <c r="O966" s="319"/>
      <c r="P966" s="319"/>
      <c r="Q966" s="319"/>
      <c r="R966" s="319"/>
      <c r="S966" s="319"/>
      <c r="T966" s="320"/>
      <c r="AT966" s="315" t="s">
        <v>171</v>
      </c>
      <c r="AU966" s="315" t="s">
        <v>84</v>
      </c>
      <c r="AV966" s="313" t="s">
        <v>84</v>
      </c>
      <c r="AW966" s="313" t="s">
        <v>36</v>
      </c>
      <c r="AX966" s="313" t="s">
        <v>82</v>
      </c>
      <c r="AY966" s="315" t="s">
        <v>158</v>
      </c>
    </row>
    <row r="967" spans="1:65" s="118" customFormat="1" ht="16.5" customHeight="1">
      <c r="A967" s="115"/>
      <c r="B967" s="116"/>
      <c r="C967" s="214" t="s">
        <v>1230</v>
      </c>
      <c r="D967" s="214" t="s">
        <v>160</v>
      </c>
      <c r="E967" s="215" t="s">
        <v>1231</v>
      </c>
      <c r="F967" s="216" t="s">
        <v>1232</v>
      </c>
      <c r="G967" s="217" t="s">
        <v>102</v>
      </c>
      <c r="H967" s="218">
        <v>576.3</v>
      </c>
      <c r="I967" s="6"/>
      <c r="J967" s="219">
        <f>ROUND(I967*H967,1)</f>
        <v>0</v>
      </c>
      <c r="K967" s="216" t="s">
        <v>164</v>
      </c>
      <c r="L967" s="116"/>
      <c r="M967" s="220" t="s">
        <v>3</v>
      </c>
      <c r="N967" s="221" t="s">
        <v>45</v>
      </c>
      <c r="O967" s="200"/>
      <c r="P967" s="201">
        <f>O967*H967</f>
        <v>0</v>
      </c>
      <c r="Q967" s="201">
        <v>0</v>
      </c>
      <c r="R967" s="201">
        <f>Q967*H967</f>
        <v>0</v>
      </c>
      <c r="S967" s="201">
        <v>0</v>
      </c>
      <c r="T967" s="202">
        <f>S967*H967</f>
        <v>0</v>
      </c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R967" s="203" t="s">
        <v>165</v>
      </c>
      <c r="AT967" s="203" t="s">
        <v>160</v>
      </c>
      <c r="AU967" s="203" t="s">
        <v>84</v>
      </c>
      <c r="AY967" s="106" t="s">
        <v>158</v>
      </c>
      <c r="BE967" s="204">
        <f>IF(N967="základní",J967,0)</f>
        <v>0</v>
      </c>
      <c r="BF967" s="204">
        <f>IF(N967="snížená",J967,0)</f>
        <v>0</v>
      </c>
      <c r="BG967" s="204">
        <f>IF(N967="zákl. přenesená",J967,0)</f>
        <v>0</v>
      </c>
      <c r="BH967" s="204">
        <f>IF(N967="sníž. přenesená",J967,0)</f>
        <v>0</v>
      </c>
      <c r="BI967" s="204">
        <f>IF(N967="nulová",J967,0)</f>
        <v>0</v>
      </c>
      <c r="BJ967" s="106" t="s">
        <v>82</v>
      </c>
      <c r="BK967" s="204">
        <f>ROUND(I967*H967,1)</f>
        <v>0</v>
      </c>
      <c r="BL967" s="106" t="s">
        <v>165</v>
      </c>
      <c r="BM967" s="203" t="s">
        <v>1233</v>
      </c>
    </row>
    <row r="968" spans="1:47" s="118" customFormat="1" ht="19.5">
      <c r="A968" s="115"/>
      <c r="B968" s="116"/>
      <c r="C968" s="115"/>
      <c r="D968" s="205" t="s">
        <v>167</v>
      </c>
      <c r="E968" s="115"/>
      <c r="F968" s="206" t="s">
        <v>1234</v>
      </c>
      <c r="G968" s="115"/>
      <c r="H968" s="115"/>
      <c r="I968" s="7"/>
      <c r="J968" s="115"/>
      <c r="K968" s="115"/>
      <c r="L968" s="116"/>
      <c r="M968" s="207"/>
      <c r="N968" s="208"/>
      <c r="O968" s="200"/>
      <c r="P968" s="200"/>
      <c r="Q968" s="200"/>
      <c r="R968" s="200"/>
      <c r="S968" s="200"/>
      <c r="T968" s="209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T968" s="106" t="s">
        <v>167</v>
      </c>
      <c r="AU968" s="106" t="s">
        <v>84</v>
      </c>
    </row>
    <row r="969" spans="1:47" s="118" customFormat="1" ht="12">
      <c r="A969" s="115"/>
      <c r="B969" s="116"/>
      <c r="C969" s="115"/>
      <c r="D969" s="311" t="s">
        <v>169</v>
      </c>
      <c r="E969" s="115"/>
      <c r="F969" s="312" t="s">
        <v>1235</v>
      </c>
      <c r="G969" s="115"/>
      <c r="H969" s="115"/>
      <c r="I969" s="7"/>
      <c r="J969" s="115"/>
      <c r="K969" s="115"/>
      <c r="L969" s="116"/>
      <c r="M969" s="207"/>
      <c r="N969" s="208"/>
      <c r="O969" s="200"/>
      <c r="P969" s="200"/>
      <c r="Q969" s="200"/>
      <c r="R969" s="200"/>
      <c r="S969" s="200"/>
      <c r="T969" s="209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T969" s="106" t="s">
        <v>169</v>
      </c>
      <c r="AU969" s="106" t="s">
        <v>84</v>
      </c>
    </row>
    <row r="970" spans="2:51" s="313" customFormat="1" ht="12">
      <c r="B970" s="314"/>
      <c r="D970" s="205" t="s">
        <v>171</v>
      </c>
      <c r="E970" s="315" t="s">
        <v>3</v>
      </c>
      <c r="F970" s="316" t="s">
        <v>1193</v>
      </c>
      <c r="H970" s="317">
        <v>252</v>
      </c>
      <c r="I970" s="8"/>
      <c r="L970" s="314"/>
      <c r="M970" s="318"/>
      <c r="N970" s="319"/>
      <c r="O970" s="319"/>
      <c r="P970" s="319"/>
      <c r="Q970" s="319"/>
      <c r="R970" s="319"/>
      <c r="S970" s="319"/>
      <c r="T970" s="320"/>
      <c r="AT970" s="315" t="s">
        <v>171</v>
      </c>
      <c r="AU970" s="315" t="s">
        <v>84</v>
      </c>
      <c r="AV970" s="313" t="s">
        <v>84</v>
      </c>
      <c r="AW970" s="313" t="s">
        <v>36</v>
      </c>
      <c r="AX970" s="313" t="s">
        <v>74</v>
      </c>
      <c r="AY970" s="315" t="s">
        <v>158</v>
      </c>
    </row>
    <row r="971" spans="2:51" s="313" customFormat="1" ht="12">
      <c r="B971" s="314"/>
      <c r="D971" s="205" t="s">
        <v>171</v>
      </c>
      <c r="E971" s="315" t="s">
        <v>3</v>
      </c>
      <c r="F971" s="316" t="s">
        <v>1194</v>
      </c>
      <c r="H971" s="317">
        <v>64.5</v>
      </c>
      <c r="I971" s="8"/>
      <c r="L971" s="314"/>
      <c r="M971" s="318"/>
      <c r="N971" s="319"/>
      <c r="O971" s="319"/>
      <c r="P971" s="319"/>
      <c r="Q971" s="319"/>
      <c r="R971" s="319"/>
      <c r="S971" s="319"/>
      <c r="T971" s="320"/>
      <c r="AT971" s="315" t="s">
        <v>171</v>
      </c>
      <c r="AU971" s="315" t="s">
        <v>84</v>
      </c>
      <c r="AV971" s="313" t="s">
        <v>84</v>
      </c>
      <c r="AW971" s="313" t="s">
        <v>36</v>
      </c>
      <c r="AX971" s="313" t="s">
        <v>74</v>
      </c>
      <c r="AY971" s="315" t="s">
        <v>158</v>
      </c>
    </row>
    <row r="972" spans="2:51" s="313" customFormat="1" ht="12">
      <c r="B972" s="314"/>
      <c r="D972" s="205" t="s">
        <v>171</v>
      </c>
      <c r="E972" s="315" t="s">
        <v>3</v>
      </c>
      <c r="F972" s="316" t="s">
        <v>1195</v>
      </c>
      <c r="H972" s="317">
        <v>188.1</v>
      </c>
      <c r="I972" s="8"/>
      <c r="L972" s="314"/>
      <c r="M972" s="318"/>
      <c r="N972" s="319"/>
      <c r="O972" s="319"/>
      <c r="P972" s="319"/>
      <c r="Q972" s="319"/>
      <c r="R972" s="319"/>
      <c r="S972" s="319"/>
      <c r="T972" s="320"/>
      <c r="AT972" s="315" t="s">
        <v>171</v>
      </c>
      <c r="AU972" s="315" t="s">
        <v>84</v>
      </c>
      <c r="AV972" s="313" t="s">
        <v>84</v>
      </c>
      <c r="AW972" s="313" t="s">
        <v>36</v>
      </c>
      <c r="AX972" s="313" t="s">
        <v>74</v>
      </c>
      <c r="AY972" s="315" t="s">
        <v>158</v>
      </c>
    </row>
    <row r="973" spans="2:51" s="313" customFormat="1" ht="22.5">
      <c r="B973" s="314"/>
      <c r="D973" s="205" t="s">
        <v>171</v>
      </c>
      <c r="E973" s="315" t="s">
        <v>3</v>
      </c>
      <c r="F973" s="316" t="s">
        <v>1196</v>
      </c>
      <c r="H973" s="317">
        <v>71.7</v>
      </c>
      <c r="I973" s="8"/>
      <c r="L973" s="314"/>
      <c r="M973" s="318"/>
      <c r="N973" s="319"/>
      <c r="O973" s="319"/>
      <c r="P973" s="319"/>
      <c r="Q973" s="319"/>
      <c r="R973" s="319"/>
      <c r="S973" s="319"/>
      <c r="T973" s="320"/>
      <c r="AT973" s="315" t="s">
        <v>171</v>
      </c>
      <c r="AU973" s="315" t="s">
        <v>84</v>
      </c>
      <c r="AV973" s="313" t="s">
        <v>84</v>
      </c>
      <c r="AW973" s="313" t="s">
        <v>36</v>
      </c>
      <c r="AX973" s="313" t="s">
        <v>74</v>
      </c>
      <c r="AY973" s="315" t="s">
        <v>158</v>
      </c>
    </row>
    <row r="974" spans="2:51" s="321" customFormat="1" ht="12">
      <c r="B974" s="322"/>
      <c r="D974" s="205" t="s">
        <v>171</v>
      </c>
      <c r="E974" s="323" t="s">
        <v>3</v>
      </c>
      <c r="F974" s="324" t="s">
        <v>174</v>
      </c>
      <c r="H974" s="325">
        <v>576.3</v>
      </c>
      <c r="I974" s="9"/>
      <c r="L974" s="322"/>
      <c r="M974" s="326"/>
      <c r="N974" s="327"/>
      <c r="O974" s="327"/>
      <c r="P974" s="327"/>
      <c r="Q974" s="327"/>
      <c r="R974" s="327"/>
      <c r="S974" s="327"/>
      <c r="T974" s="328"/>
      <c r="AT974" s="323" t="s">
        <v>171</v>
      </c>
      <c r="AU974" s="323" t="s">
        <v>84</v>
      </c>
      <c r="AV974" s="321" t="s">
        <v>165</v>
      </c>
      <c r="AW974" s="321" t="s">
        <v>36</v>
      </c>
      <c r="AX974" s="321" t="s">
        <v>82</v>
      </c>
      <c r="AY974" s="323" t="s">
        <v>158</v>
      </c>
    </row>
    <row r="975" spans="1:65" s="118" customFormat="1" ht="21.75" customHeight="1">
      <c r="A975" s="115"/>
      <c r="B975" s="116"/>
      <c r="C975" s="214" t="s">
        <v>1236</v>
      </c>
      <c r="D975" s="214" t="s">
        <v>160</v>
      </c>
      <c r="E975" s="215" t="s">
        <v>1237</v>
      </c>
      <c r="F975" s="216" t="s">
        <v>1238</v>
      </c>
      <c r="G975" s="217" t="s">
        <v>102</v>
      </c>
      <c r="H975" s="218">
        <v>34001.7</v>
      </c>
      <c r="I975" s="6"/>
      <c r="J975" s="219">
        <f>ROUND(I975*H975,1)</f>
        <v>0</v>
      </c>
      <c r="K975" s="216" t="s">
        <v>164</v>
      </c>
      <c r="L975" s="116"/>
      <c r="M975" s="220" t="s">
        <v>3</v>
      </c>
      <c r="N975" s="221" t="s">
        <v>45</v>
      </c>
      <c r="O975" s="200"/>
      <c r="P975" s="201">
        <f>O975*H975</f>
        <v>0</v>
      </c>
      <c r="Q975" s="201">
        <v>0</v>
      </c>
      <c r="R975" s="201">
        <f>Q975*H975</f>
        <v>0</v>
      </c>
      <c r="S975" s="201">
        <v>0</v>
      </c>
      <c r="T975" s="202">
        <f>S975*H975</f>
        <v>0</v>
      </c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R975" s="203" t="s">
        <v>165</v>
      </c>
      <c r="AT975" s="203" t="s">
        <v>160</v>
      </c>
      <c r="AU975" s="203" t="s">
        <v>84</v>
      </c>
      <c r="AY975" s="106" t="s">
        <v>158</v>
      </c>
      <c r="BE975" s="204">
        <f>IF(N975="základní",J975,0)</f>
        <v>0</v>
      </c>
      <c r="BF975" s="204">
        <f>IF(N975="snížená",J975,0)</f>
        <v>0</v>
      </c>
      <c r="BG975" s="204">
        <f>IF(N975="zákl. přenesená",J975,0)</f>
        <v>0</v>
      </c>
      <c r="BH975" s="204">
        <f>IF(N975="sníž. přenesená",J975,0)</f>
        <v>0</v>
      </c>
      <c r="BI975" s="204">
        <f>IF(N975="nulová",J975,0)</f>
        <v>0</v>
      </c>
      <c r="BJ975" s="106" t="s">
        <v>82</v>
      </c>
      <c r="BK975" s="204">
        <f>ROUND(I975*H975,1)</f>
        <v>0</v>
      </c>
      <c r="BL975" s="106" t="s">
        <v>165</v>
      </c>
      <c r="BM975" s="203" t="s">
        <v>1239</v>
      </c>
    </row>
    <row r="976" spans="1:47" s="118" customFormat="1" ht="19.5">
      <c r="A976" s="115"/>
      <c r="B976" s="116"/>
      <c r="C976" s="115"/>
      <c r="D976" s="205" t="s">
        <v>167</v>
      </c>
      <c r="E976" s="115"/>
      <c r="F976" s="206" t="s">
        <v>1240</v>
      </c>
      <c r="G976" s="115"/>
      <c r="H976" s="115"/>
      <c r="I976" s="7"/>
      <c r="J976" s="115"/>
      <c r="K976" s="115"/>
      <c r="L976" s="116"/>
      <c r="M976" s="207"/>
      <c r="N976" s="208"/>
      <c r="O976" s="200"/>
      <c r="P976" s="200"/>
      <c r="Q976" s="200"/>
      <c r="R976" s="200"/>
      <c r="S976" s="200"/>
      <c r="T976" s="209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T976" s="106" t="s">
        <v>167</v>
      </c>
      <c r="AU976" s="106" t="s">
        <v>84</v>
      </c>
    </row>
    <row r="977" spans="1:47" s="118" customFormat="1" ht="12">
      <c r="A977" s="115"/>
      <c r="B977" s="116"/>
      <c r="C977" s="115"/>
      <c r="D977" s="311" t="s">
        <v>169</v>
      </c>
      <c r="E977" s="115"/>
      <c r="F977" s="312" t="s">
        <v>1241</v>
      </c>
      <c r="G977" s="115"/>
      <c r="H977" s="115"/>
      <c r="I977" s="7"/>
      <c r="J977" s="115"/>
      <c r="K977" s="115"/>
      <c r="L977" s="116"/>
      <c r="M977" s="207"/>
      <c r="N977" s="208"/>
      <c r="O977" s="200"/>
      <c r="P977" s="200"/>
      <c r="Q977" s="200"/>
      <c r="R977" s="200"/>
      <c r="S977" s="200"/>
      <c r="T977" s="209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T977" s="106" t="s">
        <v>169</v>
      </c>
      <c r="AU977" s="106" t="s">
        <v>84</v>
      </c>
    </row>
    <row r="978" spans="2:51" s="313" customFormat="1" ht="12">
      <c r="B978" s="314"/>
      <c r="D978" s="205" t="s">
        <v>171</v>
      </c>
      <c r="E978" s="315" t="s">
        <v>3</v>
      </c>
      <c r="F978" s="316" t="s">
        <v>1242</v>
      </c>
      <c r="H978" s="317">
        <v>34001.7</v>
      </c>
      <c r="I978" s="8"/>
      <c r="L978" s="314"/>
      <c r="M978" s="318"/>
      <c r="N978" s="319"/>
      <c r="O978" s="319"/>
      <c r="P978" s="319"/>
      <c r="Q978" s="319"/>
      <c r="R978" s="319"/>
      <c r="S978" s="319"/>
      <c r="T978" s="320"/>
      <c r="AT978" s="315" t="s">
        <v>171</v>
      </c>
      <c r="AU978" s="315" t="s">
        <v>84</v>
      </c>
      <c r="AV978" s="313" t="s">
        <v>84</v>
      </c>
      <c r="AW978" s="313" t="s">
        <v>36</v>
      </c>
      <c r="AX978" s="313" t="s">
        <v>82</v>
      </c>
      <c r="AY978" s="315" t="s">
        <v>158</v>
      </c>
    </row>
    <row r="979" spans="1:65" s="118" customFormat="1" ht="21.75" customHeight="1">
      <c r="A979" s="115"/>
      <c r="B979" s="116"/>
      <c r="C979" s="214" t="s">
        <v>1243</v>
      </c>
      <c r="D979" s="214" t="s">
        <v>160</v>
      </c>
      <c r="E979" s="215" t="s">
        <v>1244</v>
      </c>
      <c r="F979" s="216" t="s">
        <v>1245</v>
      </c>
      <c r="G979" s="217" t="s">
        <v>102</v>
      </c>
      <c r="H979" s="218">
        <v>576.3</v>
      </c>
      <c r="I979" s="6"/>
      <c r="J979" s="219">
        <f>ROUND(I979*H979,1)</f>
        <v>0</v>
      </c>
      <c r="K979" s="216" t="s">
        <v>164</v>
      </c>
      <c r="L979" s="116"/>
      <c r="M979" s="220" t="s">
        <v>3</v>
      </c>
      <c r="N979" s="221" t="s">
        <v>45</v>
      </c>
      <c r="O979" s="200"/>
      <c r="P979" s="201">
        <f>O979*H979</f>
        <v>0</v>
      </c>
      <c r="Q979" s="201">
        <v>0</v>
      </c>
      <c r="R979" s="201">
        <f>Q979*H979</f>
        <v>0</v>
      </c>
      <c r="S979" s="201">
        <v>0</v>
      </c>
      <c r="T979" s="202">
        <f>S979*H979</f>
        <v>0</v>
      </c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R979" s="203" t="s">
        <v>165</v>
      </c>
      <c r="AT979" s="203" t="s">
        <v>160</v>
      </c>
      <c r="AU979" s="203" t="s">
        <v>84</v>
      </c>
      <c r="AY979" s="106" t="s">
        <v>158</v>
      </c>
      <c r="BE979" s="204">
        <f>IF(N979="základní",J979,0)</f>
        <v>0</v>
      </c>
      <c r="BF979" s="204">
        <f>IF(N979="snížená",J979,0)</f>
        <v>0</v>
      </c>
      <c r="BG979" s="204">
        <f>IF(N979="zákl. přenesená",J979,0)</f>
        <v>0</v>
      </c>
      <c r="BH979" s="204">
        <f>IF(N979="sníž. přenesená",J979,0)</f>
        <v>0</v>
      </c>
      <c r="BI979" s="204">
        <f>IF(N979="nulová",J979,0)</f>
        <v>0</v>
      </c>
      <c r="BJ979" s="106" t="s">
        <v>82</v>
      </c>
      <c r="BK979" s="204">
        <f>ROUND(I979*H979,1)</f>
        <v>0</v>
      </c>
      <c r="BL979" s="106" t="s">
        <v>165</v>
      </c>
      <c r="BM979" s="203" t="s">
        <v>1246</v>
      </c>
    </row>
    <row r="980" spans="1:47" s="118" customFormat="1" ht="19.5">
      <c r="A980" s="115"/>
      <c r="B980" s="116"/>
      <c r="C980" s="115"/>
      <c r="D980" s="205" t="s">
        <v>167</v>
      </c>
      <c r="E980" s="115"/>
      <c r="F980" s="206" t="s">
        <v>1247</v>
      </c>
      <c r="G980" s="115"/>
      <c r="H980" s="115"/>
      <c r="I980" s="7"/>
      <c r="J980" s="115"/>
      <c r="K980" s="115"/>
      <c r="L980" s="116"/>
      <c r="M980" s="207"/>
      <c r="N980" s="208"/>
      <c r="O980" s="200"/>
      <c r="P980" s="200"/>
      <c r="Q980" s="200"/>
      <c r="R980" s="200"/>
      <c r="S980" s="200"/>
      <c r="T980" s="209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T980" s="106" t="s">
        <v>167</v>
      </c>
      <c r="AU980" s="106" t="s">
        <v>84</v>
      </c>
    </row>
    <row r="981" spans="1:47" s="118" customFormat="1" ht="12">
      <c r="A981" s="115"/>
      <c r="B981" s="116"/>
      <c r="C981" s="115"/>
      <c r="D981" s="311" t="s">
        <v>169</v>
      </c>
      <c r="E981" s="115"/>
      <c r="F981" s="312" t="s">
        <v>1248</v>
      </c>
      <c r="G981" s="115"/>
      <c r="H981" s="115"/>
      <c r="I981" s="7"/>
      <c r="J981" s="115"/>
      <c r="K981" s="115"/>
      <c r="L981" s="116"/>
      <c r="M981" s="207"/>
      <c r="N981" s="208"/>
      <c r="O981" s="200"/>
      <c r="P981" s="200"/>
      <c r="Q981" s="200"/>
      <c r="R981" s="200"/>
      <c r="S981" s="200"/>
      <c r="T981" s="209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T981" s="106" t="s">
        <v>169</v>
      </c>
      <c r="AU981" s="106" t="s">
        <v>84</v>
      </c>
    </row>
    <row r="982" spans="1:65" s="118" customFormat="1" ht="37.9" customHeight="1">
      <c r="A982" s="115"/>
      <c r="B982" s="116"/>
      <c r="C982" s="214" t="s">
        <v>1249</v>
      </c>
      <c r="D982" s="214" t="s">
        <v>160</v>
      </c>
      <c r="E982" s="215" t="s">
        <v>1250</v>
      </c>
      <c r="F982" s="216" t="s">
        <v>1251</v>
      </c>
      <c r="G982" s="217" t="s">
        <v>102</v>
      </c>
      <c r="H982" s="218">
        <v>595.78</v>
      </c>
      <c r="I982" s="6"/>
      <c r="J982" s="219">
        <f>ROUND(I982*H982,1)</f>
        <v>0</v>
      </c>
      <c r="K982" s="216" t="s">
        <v>164</v>
      </c>
      <c r="L982" s="116"/>
      <c r="M982" s="220" t="s">
        <v>3</v>
      </c>
      <c r="N982" s="221" t="s">
        <v>45</v>
      </c>
      <c r="O982" s="200"/>
      <c r="P982" s="201">
        <f>O982*H982</f>
        <v>0</v>
      </c>
      <c r="Q982" s="201">
        <v>0.00021</v>
      </c>
      <c r="R982" s="201">
        <f>Q982*H982</f>
        <v>0.1251138</v>
      </c>
      <c r="S982" s="201">
        <v>0</v>
      </c>
      <c r="T982" s="202">
        <f>S982*H982</f>
        <v>0</v>
      </c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R982" s="203" t="s">
        <v>165</v>
      </c>
      <c r="AT982" s="203" t="s">
        <v>160</v>
      </c>
      <c r="AU982" s="203" t="s">
        <v>84</v>
      </c>
      <c r="AY982" s="106" t="s">
        <v>158</v>
      </c>
      <c r="BE982" s="204">
        <f>IF(N982="základní",J982,0)</f>
        <v>0</v>
      </c>
      <c r="BF982" s="204">
        <f>IF(N982="snížená",J982,0)</f>
        <v>0</v>
      </c>
      <c r="BG982" s="204">
        <f>IF(N982="zákl. přenesená",J982,0)</f>
        <v>0</v>
      </c>
      <c r="BH982" s="204">
        <f>IF(N982="sníž. přenesená",J982,0)</f>
        <v>0</v>
      </c>
      <c r="BI982" s="204">
        <f>IF(N982="nulová",J982,0)</f>
        <v>0</v>
      </c>
      <c r="BJ982" s="106" t="s">
        <v>82</v>
      </c>
      <c r="BK982" s="204">
        <f>ROUND(I982*H982,1)</f>
        <v>0</v>
      </c>
      <c r="BL982" s="106" t="s">
        <v>165</v>
      </c>
      <c r="BM982" s="203" t="s">
        <v>1252</v>
      </c>
    </row>
    <row r="983" spans="1:47" s="118" customFormat="1" ht="19.5">
      <c r="A983" s="115"/>
      <c r="B983" s="116"/>
      <c r="C983" s="115"/>
      <c r="D983" s="205" t="s">
        <v>167</v>
      </c>
      <c r="E983" s="115"/>
      <c r="F983" s="206" t="s">
        <v>1253</v>
      </c>
      <c r="G983" s="115"/>
      <c r="H983" s="115"/>
      <c r="I983" s="7"/>
      <c r="J983" s="115"/>
      <c r="K983" s="115"/>
      <c r="L983" s="116"/>
      <c r="M983" s="207"/>
      <c r="N983" s="208"/>
      <c r="O983" s="200"/>
      <c r="P983" s="200"/>
      <c r="Q983" s="200"/>
      <c r="R983" s="200"/>
      <c r="S983" s="200"/>
      <c r="T983" s="209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T983" s="106" t="s">
        <v>167</v>
      </c>
      <c r="AU983" s="106" t="s">
        <v>84</v>
      </c>
    </row>
    <row r="984" spans="1:47" s="118" customFormat="1" ht="12">
      <c r="A984" s="115"/>
      <c r="B984" s="116"/>
      <c r="C984" s="115"/>
      <c r="D984" s="311" t="s">
        <v>169</v>
      </c>
      <c r="E984" s="115"/>
      <c r="F984" s="312" t="s">
        <v>1254</v>
      </c>
      <c r="G984" s="115"/>
      <c r="H984" s="115"/>
      <c r="I984" s="7"/>
      <c r="J984" s="115"/>
      <c r="K984" s="115"/>
      <c r="L984" s="116"/>
      <c r="M984" s="207"/>
      <c r="N984" s="208"/>
      <c r="O984" s="200"/>
      <c r="P984" s="200"/>
      <c r="Q984" s="200"/>
      <c r="R984" s="200"/>
      <c r="S984" s="200"/>
      <c r="T984" s="209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T984" s="106" t="s">
        <v>169</v>
      </c>
      <c r="AU984" s="106" t="s">
        <v>84</v>
      </c>
    </row>
    <row r="985" spans="2:51" s="313" customFormat="1" ht="12">
      <c r="B985" s="314"/>
      <c r="D985" s="205" t="s">
        <v>171</v>
      </c>
      <c r="E985" s="315" t="s">
        <v>3</v>
      </c>
      <c r="F985" s="316" t="s">
        <v>1255</v>
      </c>
      <c r="H985" s="317">
        <v>316.87</v>
      </c>
      <c r="I985" s="8"/>
      <c r="L985" s="314"/>
      <c r="M985" s="318"/>
      <c r="N985" s="319"/>
      <c r="O985" s="319"/>
      <c r="P985" s="319"/>
      <c r="Q985" s="319"/>
      <c r="R985" s="319"/>
      <c r="S985" s="319"/>
      <c r="T985" s="320"/>
      <c r="AT985" s="315" t="s">
        <v>171</v>
      </c>
      <c r="AU985" s="315" t="s">
        <v>84</v>
      </c>
      <c r="AV985" s="313" t="s">
        <v>84</v>
      </c>
      <c r="AW985" s="313" t="s">
        <v>36</v>
      </c>
      <c r="AX985" s="313" t="s">
        <v>74</v>
      </c>
      <c r="AY985" s="315" t="s">
        <v>158</v>
      </c>
    </row>
    <row r="986" spans="2:51" s="313" customFormat="1" ht="12">
      <c r="B986" s="314"/>
      <c r="D986" s="205" t="s">
        <v>171</v>
      </c>
      <c r="E986" s="315" t="s">
        <v>3</v>
      </c>
      <c r="F986" s="316" t="s">
        <v>1256</v>
      </c>
      <c r="H986" s="317">
        <v>278.91</v>
      </c>
      <c r="I986" s="8"/>
      <c r="L986" s="314"/>
      <c r="M986" s="318"/>
      <c r="N986" s="319"/>
      <c r="O986" s="319"/>
      <c r="P986" s="319"/>
      <c r="Q986" s="319"/>
      <c r="R986" s="319"/>
      <c r="S986" s="319"/>
      <c r="T986" s="320"/>
      <c r="AT986" s="315" t="s">
        <v>171</v>
      </c>
      <c r="AU986" s="315" t="s">
        <v>84</v>
      </c>
      <c r="AV986" s="313" t="s">
        <v>84</v>
      </c>
      <c r="AW986" s="313" t="s">
        <v>36</v>
      </c>
      <c r="AX986" s="313" t="s">
        <v>74</v>
      </c>
      <c r="AY986" s="315" t="s">
        <v>158</v>
      </c>
    </row>
    <row r="987" spans="2:51" s="321" customFormat="1" ht="12">
      <c r="B987" s="322"/>
      <c r="D987" s="205" t="s">
        <v>171</v>
      </c>
      <c r="E987" s="323" t="s">
        <v>3</v>
      </c>
      <c r="F987" s="324" t="s">
        <v>174</v>
      </c>
      <c r="H987" s="325">
        <v>595.78</v>
      </c>
      <c r="I987" s="9"/>
      <c r="L987" s="322"/>
      <c r="M987" s="326"/>
      <c r="N987" s="327"/>
      <c r="O987" s="327"/>
      <c r="P987" s="327"/>
      <c r="Q987" s="327"/>
      <c r="R987" s="327"/>
      <c r="S987" s="327"/>
      <c r="T987" s="328"/>
      <c r="AT987" s="323" t="s">
        <v>171</v>
      </c>
      <c r="AU987" s="323" t="s">
        <v>84</v>
      </c>
      <c r="AV987" s="321" t="s">
        <v>165</v>
      </c>
      <c r="AW987" s="321" t="s">
        <v>36</v>
      </c>
      <c r="AX987" s="321" t="s">
        <v>82</v>
      </c>
      <c r="AY987" s="323" t="s">
        <v>158</v>
      </c>
    </row>
    <row r="988" spans="2:63" s="180" customFormat="1" ht="22.9" customHeight="1">
      <c r="B988" s="181"/>
      <c r="D988" s="182" t="s">
        <v>73</v>
      </c>
      <c r="E988" s="212" t="s">
        <v>1257</v>
      </c>
      <c r="F988" s="212" t="s">
        <v>1258</v>
      </c>
      <c r="I988" s="5"/>
      <c r="J988" s="213">
        <f>BK988</f>
        <v>0</v>
      </c>
      <c r="L988" s="181"/>
      <c r="M988" s="185"/>
      <c r="N988" s="186"/>
      <c r="O988" s="186"/>
      <c r="P988" s="187">
        <f>SUM(P989:P1042)</f>
        <v>0</v>
      </c>
      <c r="Q988" s="186"/>
      <c r="R988" s="187">
        <f>SUM(R989:R1042)</f>
        <v>0</v>
      </c>
      <c r="S988" s="186"/>
      <c r="T988" s="188">
        <f>SUM(T989:T1042)</f>
        <v>0</v>
      </c>
      <c r="AR988" s="182" t="s">
        <v>82</v>
      </c>
      <c r="AT988" s="189" t="s">
        <v>73</v>
      </c>
      <c r="AU988" s="189" t="s">
        <v>82</v>
      </c>
      <c r="AY988" s="182" t="s">
        <v>158</v>
      </c>
      <c r="BK988" s="190">
        <f>SUM(BK989:BK1042)</f>
        <v>0</v>
      </c>
    </row>
    <row r="989" spans="1:65" s="118" customFormat="1" ht="24.2" customHeight="1">
      <c r="A989" s="115"/>
      <c r="B989" s="116"/>
      <c r="C989" s="214" t="s">
        <v>1259</v>
      </c>
      <c r="D989" s="214" t="s">
        <v>160</v>
      </c>
      <c r="E989" s="215" t="s">
        <v>1260</v>
      </c>
      <c r="F989" s="216" t="s">
        <v>1261</v>
      </c>
      <c r="G989" s="217" t="s">
        <v>229</v>
      </c>
      <c r="H989" s="218">
        <v>19.594</v>
      </c>
      <c r="I989" s="6"/>
      <c r="J989" s="219">
        <f>ROUND(I989*H989,1)</f>
        <v>0</v>
      </c>
      <c r="K989" s="216" t="s">
        <v>164</v>
      </c>
      <c r="L989" s="116"/>
      <c r="M989" s="220" t="s">
        <v>3</v>
      </c>
      <c r="N989" s="221" t="s">
        <v>45</v>
      </c>
      <c r="O989" s="200"/>
      <c r="P989" s="201">
        <f>O989*H989</f>
        <v>0</v>
      </c>
      <c r="Q989" s="201">
        <v>0</v>
      </c>
      <c r="R989" s="201">
        <f>Q989*H989</f>
        <v>0</v>
      </c>
      <c r="S989" s="201">
        <v>0</v>
      </c>
      <c r="T989" s="202">
        <f>S989*H989</f>
        <v>0</v>
      </c>
      <c r="U989" s="115"/>
      <c r="V989" s="115"/>
      <c r="W989" s="115"/>
      <c r="X989" s="115"/>
      <c r="Y989" s="115"/>
      <c r="Z989" s="115"/>
      <c r="AA989" s="115"/>
      <c r="AB989" s="115"/>
      <c r="AC989" s="115"/>
      <c r="AD989" s="115"/>
      <c r="AE989" s="115"/>
      <c r="AR989" s="203" t="s">
        <v>165</v>
      </c>
      <c r="AT989" s="203" t="s">
        <v>160</v>
      </c>
      <c r="AU989" s="203" t="s">
        <v>84</v>
      </c>
      <c r="AY989" s="106" t="s">
        <v>158</v>
      </c>
      <c r="BE989" s="204">
        <f>IF(N989="základní",J989,0)</f>
        <v>0</v>
      </c>
      <c r="BF989" s="204">
        <f>IF(N989="snížená",J989,0)</f>
        <v>0</v>
      </c>
      <c r="BG989" s="204">
        <f>IF(N989="zákl. přenesená",J989,0)</f>
        <v>0</v>
      </c>
      <c r="BH989" s="204">
        <f>IF(N989="sníž. přenesená",J989,0)</f>
        <v>0</v>
      </c>
      <c r="BI989" s="204">
        <f>IF(N989="nulová",J989,0)</f>
        <v>0</v>
      </c>
      <c r="BJ989" s="106" t="s">
        <v>82</v>
      </c>
      <c r="BK989" s="204">
        <f>ROUND(I989*H989,1)</f>
        <v>0</v>
      </c>
      <c r="BL989" s="106" t="s">
        <v>165</v>
      </c>
      <c r="BM989" s="203" t="s">
        <v>1262</v>
      </c>
    </row>
    <row r="990" spans="1:47" s="118" customFormat="1" ht="29.25">
      <c r="A990" s="115"/>
      <c r="B990" s="116"/>
      <c r="C990" s="115"/>
      <c r="D990" s="205" t="s">
        <v>167</v>
      </c>
      <c r="E990" s="115"/>
      <c r="F990" s="206" t="s">
        <v>1263</v>
      </c>
      <c r="G990" s="115"/>
      <c r="H990" s="115"/>
      <c r="I990" s="7"/>
      <c r="J990" s="115"/>
      <c r="K990" s="115"/>
      <c r="L990" s="116"/>
      <c r="M990" s="207"/>
      <c r="N990" s="208"/>
      <c r="O990" s="200"/>
      <c r="P990" s="200"/>
      <c r="Q990" s="200"/>
      <c r="R990" s="200"/>
      <c r="S990" s="200"/>
      <c r="T990" s="209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T990" s="106" t="s">
        <v>167</v>
      </c>
      <c r="AU990" s="106" t="s">
        <v>84</v>
      </c>
    </row>
    <row r="991" spans="1:47" s="118" customFormat="1" ht="12">
      <c r="A991" s="115"/>
      <c r="B991" s="116"/>
      <c r="C991" s="115"/>
      <c r="D991" s="311" t="s">
        <v>169</v>
      </c>
      <c r="E991" s="115"/>
      <c r="F991" s="312" t="s">
        <v>1264</v>
      </c>
      <c r="G991" s="115"/>
      <c r="H991" s="115"/>
      <c r="I991" s="7"/>
      <c r="J991" s="115"/>
      <c r="K991" s="115"/>
      <c r="L991" s="116"/>
      <c r="M991" s="207"/>
      <c r="N991" s="208"/>
      <c r="O991" s="200"/>
      <c r="P991" s="200"/>
      <c r="Q991" s="200"/>
      <c r="R991" s="200"/>
      <c r="S991" s="200"/>
      <c r="T991" s="209"/>
      <c r="U991" s="115"/>
      <c r="V991" s="115"/>
      <c r="W991" s="115"/>
      <c r="X991" s="115"/>
      <c r="Y991" s="115"/>
      <c r="Z991" s="115"/>
      <c r="AA991" s="115"/>
      <c r="AB991" s="115"/>
      <c r="AC991" s="115"/>
      <c r="AD991" s="115"/>
      <c r="AE991" s="115"/>
      <c r="AT991" s="106" t="s">
        <v>169</v>
      </c>
      <c r="AU991" s="106" t="s">
        <v>84</v>
      </c>
    </row>
    <row r="992" spans="2:51" s="313" customFormat="1" ht="22.5">
      <c r="B992" s="314"/>
      <c r="D992" s="205" t="s">
        <v>171</v>
      </c>
      <c r="E992" s="315" t="s">
        <v>3</v>
      </c>
      <c r="F992" s="316" t="s">
        <v>1265</v>
      </c>
      <c r="H992" s="317">
        <v>19.594</v>
      </c>
      <c r="I992" s="8"/>
      <c r="L992" s="314"/>
      <c r="M992" s="318"/>
      <c r="N992" s="319"/>
      <c r="O992" s="319"/>
      <c r="P992" s="319"/>
      <c r="Q992" s="319"/>
      <c r="R992" s="319"/>
      <c r="S992" s="319"/>
      <c r="T992" s="320"/>
      <c r="AT992" s="315" t="s">
        <v>171</v>
      </c>
      <c r="AU992" s="315" t="s">
        <v>84</v>
      </c>
      <c r="AV992" s="313" t="s">
        <v>84</v>
      </c>
      <c r="AW992" s="313" t="s">
        <v>36</v>
      </c>
      <c r="AX992" s="313" t="s">
        <v>82</v>
      </c>
      <c r="AY992" s="315" t="s">
        <v>158</v>
      </c>
    </row>
    <row r="993" spans="1:65" s="118" customFormat="1" ht="24.2" customHeight="1">
      <c r="A993" s="115"/>
      <c r="B993" s="116"/>
      <c r="C993" s="214" t="s">
        <v>1266</v>
      </c>
      <c r="D993" s="214" t="s">
        <v>160</v>
      </c>
      <c r="E993" s="215" t="s">
        <v>1267</v>
      </c>
      <c r="F993" s="216" t="s">
        <v>1268</v>
      </c>
      <c r="G993" s="217" t="s">
        <v>229</v>
      </c>
      <c r="H993" s="218">
        <v>27.214</v>
      </c>
      <c r="I993" s="6"/>
      <c r="J993" s="219">
        <f>ROUND(I993*H993,1)</f>
        <v>0</v>
      </c>
      <c r="K993" s="216" t="s">
        <v>164</v>
      </c>
      <c r="L993" s="116"/>
      <c r="M993" s="220" t="s">
        <v>3</v>
      </c>
      <c r="N993" s="221" t="s">
        <v>45</v>
      </c>
      <c r="O993" s="200"/>
      <c r="P993" s="201">
        <f>O993*H993</f>
        <v>0</v>
      </c>
      <c r="Q993" s="201">
        <v>0</v>
      </c>
      <c r="R993" s="201">
        <f>Q993*H993</f>
        <v>0</v>
      </c>
      <c r="S993" s="201">
        <v>0</v>
      </c>
      <c r="T993" s="202">
        <f>S993*H993</f>
        <v>0</v>
      </c>
      <c r="U993" s="115"/>
      <c r="V993" s="115"/>
      <c r="W993" s="115"/>
      <c r="X993" s="115"/>
      <c r="Y993" s="115"/>
      <c r="Z993" s="115"/>
      <c r="AA993" s="115"/>
      <c r="AB993" s="115"/>
      <c r="AC993" s="115"/>
      <c r="AD993" s="115"/>
      <c r="AE993" s="115"/>
      <c r="AR993" s="203" t="s">
        <v>165</v>
      </c>
      <c r="AT993" s="203" t="s">
        <v>160</v>
      </c>
      <c r="AU993" s="203" t="s">
        <v>84</v>
      </c>
      <c r="AY993" s="106" t="s">
        <v>158</v>
      </c>
      <c r="BE993" s="204">
        <f>IF(N993="základní",J993,0)</f>
        <v>0</v>
      </c>
      <c r="BF993" s="204">
        <f>IF(N993="snížená",J993,0)</f>
        <v>0</v>
      </c>
      <c r="BG993" s="204">
        <f>IF(N993="zákl. přenesená",J993,0)</f>
        <v>0</v>
      </c>
      <c r="BH993" s="204">
        <f>IF(N993="sníž. přenesená",J993,0)</f>
        <v>0</v>
      </c>
      <c r="BI993" s="204">
        <f>IF(N993="nulová",J993,0)</f>
        <v>0</v>
      </c>
      <c r="BJ993" s="106" t="s">
        <v>82</v>
      </c>
      <c r="BK993" s="204">
        <f>ROUND(I993*H993,1)</f>
        <v>0</v>
      </c>
      <c r="BL993" s="106" t="s">
        <v>165</v>
      </c>
      <c r="BM993" s="203" t="s">
        <v>1269</v>
      </c>
    </row>
    <row r="994" spans="1:47" s="118" customFormat="1" ht="19.5">
      <c r="A994" s="115"/>
      <c r="B994" s="116"/>
      <c r="C994" s="115"/>
      <c r="D994" s="205" t="s">
        <v>167</v>
      </c>
      <c r="E994" s="115"/>
      <c r="F994" s="206" t="s">
        <v>1270</v>
      </c>
      <c r="G994" s="115"/>
      <c r="H994" s="115"/>
      <c r="I994" s="7"/>
      <c r="J994" s="115"/>
      <c r="K994" s="115"/>
      <c r="L994" s="116"/>
      <c r="M994" s="207"/>
      <c r="N994" s="208"/>
      <c r="O994" s="200"/>
      <c r="P994" s="200"/>
      <c r="Q994" s="200"/>
      <c r="R994" s="200"/>
      <c r="S994" s="200"/>
      <c r="T994" s="209"/>
      <c r="U994" s="115"/>
      <c r="V994" s="115"/>
      <c r="W994" s="115"/>
      <c r="X994" s="115"/>
      <c r="Y994" s="115"/>
      <c r="Z994" s="115"/>
      <c r="AA994" s="115"/>
      <c r="AB994" s="115"/>
      <c r="AC994" s="115"/>
      <c r="AD994" s="115"/>
      <c r="AE994" s="115"/>
      <c r="AT994" s="106" t="s">
        <v>167</v>
      </c>
      <c r="AU994" s="106" t="s">
        <v>84</v>
      </c>
    </row>
    <row r="995" spans="1:47" s="118" customFormat="1" ht="12">
      <c r="A995" s="115"/>
      <c r="B995" s="116"/>
      <c r="C995" s="115"/>
      <c r="D995" s="311" t="s">
        <v>169</v>
      </c>
      <c r="E995" s="115"/>
      <c r="F995" s="312" t="s">
        <v>1271</v>
      </c>
      <c r="G995" s="115"/>
      <c r="H995" s="115"/>
      <c r="I995" s="7"/>
      <c r="J995" s="115"/>
      <c r="K995" s="115"/>
      <c r="L995" s="116"/>
      <c r="M995" s="207"/>
      <c r="N995" s="208"/>
      <c r="O995" s="200"/>
      <c r="P995" s="200"/>
      <c r="Q995" s="200"/>
      <c r="R995" s="200"/>
      <c r="S995" s="200"/>
      <c r="T995" s="209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  <c r="AE995" s="115"/>
      <c r="AT995" s="106" t="s">
        <v>169</v>
      </c>
      <c r="AU995" s="106" t="s">
        <v>84</v>
      </c>
    </row>
    <row r="996" spans="2:51" s="313" customFormat="1" ht="22.5">
      <c r="B996" s="314"/>
      <c r="D996" s="205" t="s">
        <v>171</v>
      </c>
      <c r="E996" s="315" t="s">
        <v>3</v>
      </c>
      <c r="F996" s="316" t="s">
        <v>1272</v>
      </c>
      <c r="H996" s="317">
        <v>27.214</v>
      </c>
      <c r="I996" s="8"/>
      <c r="L996" s="314"/>
      <c r="M996" s="318"/>
      <c r="N996" s="319"/>
      <c r="O996" s="319"/>
      <c r="P996" s="319"/>
      <c r="Q996" s="319"/>
      <c r="R996" s="319"/>
      <c r="S996" s="319"/>
      <c r="T996" s="320"/>
      <c r="AT996" s="315" t="s">
        <v>171</v>
      </c>
      <c r="AU996" s="315" t="s">
        <v>84</v>
      </c>
      <c r="AV996" s="313" t="s">
        <v>84</v>
      </c>
      <c r="AW996" s="313" t="s">
        <v>36</v>
      </c>
      <c r="AX996" s="313" t="s">
        <v>82</v>
      </c>
      <c r="AY996" s="315" t="s">
        <v>158</v>
      </c>
    </row>
    <row r="997" spans="1:65" s="118" customFormat="1" ht="37.9" customHeight="1">
      <c r="A997" s="115"/>
      <c r="B997" s="116"/>
      <c r="C997" s="214" t="s">
        <v>1273</v>
      </c>
      <c r="D997" s="214" t="s">
        <v>160</v>
      </c>
      <c r="E997" s="215" t="s">
        <v>1274</v>
      </c>
      <c r="F997" s="216" t="s">
        <v>1275</v>
      </c>
      <c r="G997" s="217" t="s">
        <v>229</v>
      </c>
      <c r="H997" s="218">
        <v>63.358</v>
      </c>
      <c r="I997" s="6"/>
      <c r="J997" s="219">
        <f>ROUND(I997*H997,1)</f>
        <v>0</v>
      </c>
      <c r="K997" s="216" t="s">
        <v>164</v>
      </c>
      <c r="L997" s="116"/>
      <c r="M997" s="220" t="s">
        <v>3</v>
      </c>
      <c r="N997" s="221" t="s">
        <v>45</v>
      </c>
      <c r="O997" s="200"/>
      <c r="P997" s="201">
        <f>O997*H997</f>
        <v>0</v>
      </c>
      <c r="Q997" s="201">
        <v>0</v>
      </c>
      <c r="R997" s="201">
        <f>Q997*H997</f>
        <v>0</v>
      </c>
      <c r="S997" s="201">
        <v>0</v>
      </c>
      <c r="T997" s="202">
        <f>S997*H997</f>
        <v>0</v>
      </c>
      <c r="U997" s="115"/>
      <c r="V997" s="115"/>
      <c r="W997" s="115"/>
      <c r="X997" s="115"/>
      <c r="Y997" s="115"/>
      <c r="Z997" s="115"/>
      <c r="AA997" s="115"/>
      <c r="AB997" s="115"/>
      <c r="AC997" s="115"/>
      <c r="AD997" s="115"/>
      <c r="AE997" s="115"/>
      <c r="AR997" s="203" t="s">
        <v>165</v>
      </c>
      <c r="AT997" s="203" t="s">
        <v>160</v>
      </c>
      <c r="AU997" s="203" t="s">
        <v>84</v>
      </c>
      <c r="AY997" s="106" t="s">
        <v>158</v>
      </c>
      <c r="BE997" s="204">
        <f>IF(N997="základní",J997,0)</f>
        <v>0</v>
      </c>
      <c r="BF997" s="204">
        <f>IF(N997="snížená",J997,0)</f>
        <v>0</v>
      </c>
      <c r="BG997" s="204">
        <f>IF(N997="zákl. přenesená",J997,0)</f>
        <v>0</v>
      </c>
      <c r="BH997" s="204">
        <f>IF(N997="sníž. přenesená",J997,0)</f>
        <v>0</v>
      </c>
      <c r="BI997" s="204">
        <f>IF(N997="nulová",J997,0)</f>
        <v>0</v>
      </c>
      <c r="BJ997" s="106" t="s">
        <v>82</v>
      </c>
      <c r="BK997" s="204">
        <f>ROUND(I997*H997,1)</f>
        <v>0</v>
      </c>
      <c r="BL997" s="106" t="s">
        <v>165</v>
      </c>
      <c r="BM997" s="203" t="s">
        <v>1276</v>
      </c>
    </row>
    <row r="998" spans="1:47" s="118" customFormat="1" ht="29.25">
      <c r="A998" s="115"/>
      <c r="B998" s="116"/>
      <c r="C998" s="115"/>
      <c r="D998" s="205" t="s">
        <v>167</v>
      </c>
      <c r="E998" s="115"/>
      <c r="F998" s="206" t="s">
        <v>1277</v>
      </c>
      <c r="G998" s="115"/>
      <c r="H998" s="115"/>
      <c r="I998" s="7"/>
      <c r="J998" s="115"/>
      <c r="K998" s="115"/>
      <c r="L998" s="116"/>
      <c r="M998" s="207"/>
      <c r="N998" s="208"/>
      <c r="O998" s="200"/>
      <c r="P998" s="200"/>
      <c r="Q998" s="200"/>
      <c r="R998" s="200"/>
      <c r="S998" s="200"/>
      <c r="T998" s="209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T998" s="106" t="s">
        <v>167</v>
      </c>
      <c r="AU998" s="106" t="s">
        <v>84</v>
      </c>
    </row>
    <row r="999" spans="1:47" s="118" customFormat="1" ht="12">
      <c r="A999" s="115"/>
      <c r="B999" s="116"/>
      <c r="C999" s="115"/>
      <c r="D999" s="311" t="s">
        <v>169</v>
      </c>
      <c r="E999" s="115"/>
      <c r="F999" s="312" t="s">
        <v>1278</v>
      </c>
      <c r="G999" s="115"/>
      <c r="H999" s="115"/>
      <c r="I999" s="7"/>
      <c r="J999" s="115"/>
      <c r="K999" s="115"/>
      <c r="L999" s="116"/>
      <c r="M999" s="207"/>
      <c r="N999" s="208"/>
      <c r="O999" s="200"/>
      <c r="P999" s="200"/>
      <c r="Q999" s="200"/>
      <c r="R999" s="200"/>
      <c r="S999" s="200"/>
      <c r="T999" s="209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T999" s="106" t="s">
        <v>169</v>
      </c>
      <c r="AU999" s="106" t="s">
        <v>84</v>
      </c>
    </row>
    <row r="1000" spans="2:51" s="313" customFormat="1" ht="12">
      <c r="B1000" s="314"/>
      <c r="D1000" s="205" t="s">
        <v>171</v>
      </c>
      <c r="F1000" s="316" t="s">
        <v>1279</v>
      </c>
      <c r="H1000" s="317">
        <v>63.358</v>
      </c>
      <c r="I1000" s="8"/>
      <c r="L1000" s="314"/>
      <c r="M1000" s="318"/>
      <c r="N1000" s="319"/>
      <c r="O1000" s="319"/>
      <c r="P1000" s="319"/>
      <c r="Q1000" s="319"/>
      <c r="R1000" s="319"/>
      <c r="S1000" s="319"/>
      <c r="T1000" s="320"/>
      <c r="AT1000" s="315" t="s">
        <v>171</v>
      </c>
      <c r="AU1000" s="315" t="s">
        <v>84</v>
      </c>
      <c r="AV1000" s="313" t="s">
        <v>84</v>
      </c>
      <c r="AW1000" s="313" t="s">
        <v>4</v>
      </c>
      <c r="AX1000" s="313" t="s">
        <v>82</v>
      </c>
      <c r="AY1000" s="315" t="s">
        <v>158</v>
      </c>
    </row>
    <row r="1001" spans="1:65" s="118" customFormat="1" ht="37.9" customHeight="1">
      <c r="A1001" s="115"/>
      <c r="B1001" s="116"/>
      <c r="C1001" s="214" t="s">
        <v>1280</v>
      </c>
      <c r="D1001" s="214" t="s">
        <v>160</v>
      </c>
      <c r="E1001" s="215" t="s">
        <v>1281</v>
      </c>
      <c r="F1001" s="216" t="s">
        <v>1282</v>
      </c>
      <c r="G1001" s="217" t="s">
        <v>229</v>
      </c>
      <c r="H1001" s="218">
        <v>63.358</v>
      </c>
      <c r="I1001" s="6"/>
      <c r="J1001" s="219">
        <f>ROUND(I1001*H1001,1)</f>
        <v>0</v>
      </c>
      <c r="K1001" s="216" t="s">
        <v>164</v>
      </c>
      <c r="L1001" s="116"/>
      <c r="M1001" s="220" t="s">
        <v>3</v>
      </c>
      <c r="N1001" s="221" t="s">
        <v>45</v>
      </c>
      <c r="O1001" s="200"/>
      <c r="P1001" s="201">
        <f>O1001*H1001</f>
        <v>0</v>
      </c>
      <c r="Q1001" s="201">
        <v>0</v>
      </c>
      <c r="R1001" s="201">
        <f>Q1001*H1001</f>
        <v>0</v>
      </c>
      <c r="S1001" s="201">
        <v>0</v>
      </c>
      <c r="T1001" s="202">
        <f>S1001*H1001</f>
        <v>0</v>
      </c>
      <c r="U1001" s="115"/>
      <c r="V1001" s="115"/>
      <c r="W1001" s="115"/>
      <c r="X1001" s="115"/>
      <c r="Y1001" s="115"/>
      <c r="Z1001" s="115"/>
      <c r="AA1001" s="115"/>
      <c r="AB1001" s="115"/>
      <c r="AC1001" s="115"/>
      <c r="AD1001" s="115"/>
      <c r="AE1001" s="115"/>
      <c r="AR1001" s="203" t="s">
        <v>165</v>
      </c>
      <c r="AT1001" s="203" t="s">
        <v>160</v>
      </c>
      <c r="AU1001" s="203" t="s">
        <v>84</v>
      </c>
      <c r="AY1001" s="106" t="s">
        <v>158</v>
      </c>
      <c r="BE1001" s="204">
        <f>IF(N1001="základní",J1001,0)</f>
        <v>0</v>
      </c>
      <c r="BF1001" s="204">
        <f>IF(N1001="snížená",J1001,0)</f>
        <v>0</v>
      </c>
      <c r="BG1001" s="204">
        <f>IF(N1001="zákl. přenesená",J1001,0)</f>
        <v>0</v>
      </c>
      <c r="BH1001" s="204">
        <f>IF(N1001="sníž. přenesená",J1001,0)</f>
        <v>0</v>
      </c>
      <c r="BI1001" s="204">
        <f>IF(N1001="nulová",J1001,0)</f>
        <v>0</v>
      </c>
      <c r="BJ1001" s="106" t="s">
        <v>82</v>
      </c>
      <c r="BK1001" s="204">
        <f>ROUND(I1001*H1001,1)</f>
        <v>0</v>
      </c>
      <c r="BL1001" s="106" t="s">
        <v>165</v>
      </c>
      <c r="BM1001" s="203" t="s">
        <v>1283</v>
      </c>
    </row>
    <row r="1002" spans="1:47" s="118" customFormat="1" ht="29.25">
      <c r="A1002" s="115"/>
      <c r="B1002" s="116"/>
      <c r="C1002" s="115"/>
      <c r="D1002" s="205" t="s">
        <v>167</v>
      </c>
      <c r="E1002" s="115"/>
      <c r="F1002" s="206" t="s">
        <v>1284</v>
      </c>
      <c r="G1002" s="115"/>
      <c r="H1002" s="115"/>
      <c r="I1002" s="7"/>
      <c r="J1002" s="115"/>
      <c r="K1002" s="115"/>
      <c r="L1002" s="116"/>
      <c r="M1002" s="207"/>
      <c r="N1002" s="208"/>
      <c r="O1002" s="200"/>
      <c r="P1002" s="200"/>
      <c r="Q1002" s="200"/>
      <c r="R1002" s="200"/>
      <c r="S1002" s="200"/>
      <c r="T1002" s="209"/>
      <c r="U1002" s="115"/>
      <c r="V1002" s="115"/>
      <c r="W1002" s="115"/>
      <c r="X1002" s="115"/>
      <c r="Y1002" s="115"/>
      <c r="Z1002" s="115"/>
      <c r="AA1002" s="115"/>
      <c r="AB1002" s="115"/>
      <c r="AC1002" s="115"/>
      <c r="AD1002" s="115"/>
      <c r="AE1002" s="115"/>
      <c r="AT1002" s="106" t="s">
        <v>167</v>
      </c>
      <c r="AU1002" s="106" t="s">
        <v>84</v>
      </c>
    </row>
    <row r="1003" spans="1:47" s="118" customFormat="1" ht="12">
      <c r="A1003" s="115"/>
      <c r="B1003" s="116"/>
      <c r="C1003" s="115"/>
      <c r="D1003" s="311" t="s">
        <v>169</v>
      </c>
      <c r="E1003" s="115"/>
      <c r="F1003" s="312" t="s">
        <v>1285</v>
      </c>
      <c r="G1003" s="115"/>
      <c r="H1003" s="115"/>
      <c r="I1003" s="7"/>
      <c r="J1003" s="115"/>
      <c r="K1003" s="115"/>
      <c r="L1003" s="116"/>
      <c r="M1003" s="207"/>
      <c r="N1003" s="208"/>
      <c r="O1003" s="200"/>
      <c r="P1003" s="200"/>
      <c r="Q1003" s="200"/>
      <c r="R1003" s="200"/>
      <c r="S1003" s="200"/>
      <c r="T1003" s="209"/>
      <c r="U1003" s="115"/>
      <c r="V1003" s="115"/>
      <c r="W1003" s="115"/>
      <c r="X1003" s="115"/>
      <c r="Y1003" s="115"/>
      <c r="Z1003" s="115"/>
      <c r="AA1003" s="115"/>
      <c r="AB1003" s="115"/>
      <c r="AC1003" s="115"/>
      <c r="AD1003" s="115"/>
      <c r="AE1003" s="115"/>
      <c r="AT1003" s="106" t="s">
        <v>169</v>
      </c>
      <c r="AU1003" s="106" t="s">
        <v>84</v>
      </c>
    </row>
    <row r="1004" spans="2:51" s="313" customFormat="1" ht="12">
      <c r="B1004" s="314"/>
      <c r="D1004" s="205" t="s">
        <v>171</v>
      </c>
      <c r="F1004" s="316" t="s">
        <v>1279</v>
      </c>
      <c r="H1004" s="317">
        <v>63.358</v>
      </c>
      <c r="I1004" s="8"/>
      <c r="L1004" s="314"/>
      <c r="M1004" s="318"/>
      <c r="N1004" s="319"/>
      <c r="O1004" s="319"/>
      <c r="P1004" s="319"/>
      <c r="Q1004" s="319"/>
      <c r="R1004" s="319"/>
      <c r="S1004" s="319"/>
      <c r="T1004" s="320"/>
      <c r="AT1004" s="315" t="s">
        <v>171</v>
      </c>
      <c r="AU1004" s="315" t="s">
        <v>84</v>
      </c>
      <c r="AV1004" s="313" t="s">
        <v>84</v>
      </c>
      <c r="AW1004" s="313" t="s">
        <v>4</v>
      </c>
      <c r="AX1004" s="313" t="s">
        <v>82</v>
      </c>
      <c r="AY1004" s="315" t="s">
        <v>158</v>
      </c>
    </row>
    <row r="1005" spans="1:65" s="118" customFormat="1" ht="24.2" customHeight="1">
      <c r="A1005" s="115"/>
      <c r="B1005" s="116"/>
      <c r="C1005" s="214" t="s">
        <v>1286</v>
      </c>
      <c r="D1005" s="214" t="s">
        <v>160</v>
      </c>
      <c r="E1005" s="215" t="s">
        <v>1287</v>
      </c>
      <c r="F1005" s="216" t="s">
        <v>1288</v>
      </c>
      <c r="G1005" s="217" t="s">
        <v>229</v>
      </c>
      <c r="H1005" s="218">
        <v>80.25</v>
      </c>
      <c r="I1005" s="6"/>
      <c r="J1005" s="219">
        <f>ROUND(I1005*H1005,1)</f>
        <v>0</v>
      </c>
      <c r="K1005" s="216" t="s">
        <v>164</v>
      </c>
      <c r="L1005" s="116"/>
      <c r="M1005" s="220" t="s">
        <v>3</v>
      </c>
      <c r="N1005" s="221" t="s">
        <v>45</v>
      </c>
      <c r="O1005" s="200"/>
      <c r="P1005" s="201">
        <f>O1005*H1005</f>
        <v>0</v>
      </c>
      <c r="Q1005" s="201">
        <v>0</v>
      </c>
      <c r="R1005" s="201">
        <f>Q1005*H1005</f>
        <v>0</v>
      </c>
      <c r="S1005" s="201">
        <v>0</v>
      </c>
      <c r="T1005" s="202">
        <f>S1005*H1005</f>
        <v>0</v>
      </c>
      <c r="U1005" s="115"/>
      <c r="V1005" s="115"/>
      <c r="W1005" s="115"/>
      <c r="X1005" s="115"/>
      <c r="Y1005" s="115"/>
      <c r="Z1005" s="115"/>
      <c r="AA1005" s="115"/>
      <c r="AB1005" s="115"/>
      <c r="AC1005" s="115"/>
      <c r="AD1005" s="115"/>
      <c r="AE1005" s="115"/>
      <c r="AR1005" s="203" t="s">
        <v>165</v>
      </c>
      <c r="AT1005" s="203" t="s">
        <v>160</v>
      </c>
      <c r="AU1005" s="203" t="s">
        <v>84</v>
      </c>
      <c r="AY1005" s="106" t="s">
        <v>158</v>
      </c>
      <c r="BE1005" s="204">
        <f>IF(N1005="základní",J1005,0)</f>
        <v>0</v>
      </c>
      <c r="BF1005" s="204">
        <f>IF(N1005="snížená",J1005,0)</f>
        <v>0</v>
      </c>
      <c r="BG1005" s="204">
        <f>IF(N1005="zákl. přenesená",J1005,0)</f>
        <v>0</v>
      </c>
      <c r="BH1005" s="204">
        <f>IF(N1005="sníž. přenesená",J1005,0)</f>
        <v>0</v>
      </c>
      <c r="BI1005" s="204">
        <f>IF(N1005="nulová",J1005,0)</f>
        <v>0</v>
      </c>
      <c r="BJ1005" s="106" t="s">
        <v>82</v>
      </c>
      <c r="BK1005" s="204">
        <f>ROUND(I1005*H1005,1)</f>
        <v>0</v>
      </c>
      <c r="BL1005" s="106" t="s">
        <v>165</v>
      </c>
      <c r="BM1005" s="203" t="s">
        <v>1289</v>
      </c>
    </row>
    <row r="1006" spans="1:47" s="118" customFormat="1" ht="19.5">
      <c r="A1006" s="115"/>
      <c r="B1006" s="116"/>
      <c r="C1006" s="115"/>
      <c r="D1006" s="205" t="s">
        <v>167</v>
      </c>
      <c r="E1006" s="115"/>
      <c r="F1006" s="206" t="s">
        <v>1290</v>
      </c>
      <c r="G1006" s="115"/>
      <c r="H1006" s="115"/>
      <c r="I1006" s="7"/>
      <c r="J1006" s="115"/>
      <c r="K1006" s="115"/>
      <c r="L1006" s="116"/>
      <c r="M1006" s="207"/>
      <c r="N1006" s="208"/>
      <c r="O1006" s="200"/>
      <c r="P1006" s="200"/>
      <c r="Q1006" s="200"/>
      <c r="R1006" s="200"/>
      <c r="S1006" s="200"/>
      <c r="T1006" s="209"/>
      <c r="U1006" s="115"/>
      <c r="V1006" s="115"/>
      <c r="W1006" s="115"/>
      <c r="X1006" s="115"/>
      <c r="Y1006" s="115"/>
      <c r="Z1006" s="115"/>
      <c r="AA1006" s="115"/>
      <c r="AB1006" s="115"/>
      <c r="AC1006" s="115"/>
      <c r="AD1006" s="115"/>
      <c r="AE1006" s="115"/>
      <c r="AT1006" s="106" t="s">
        <v>167</v>
      </c>
      <c r="AU1006" s="106" t="s">
        <v>84</v>
      </c>
    </row>
    <row r="1007" spans="1:47" s="118" customFormat="1" ht="12">
      <c r="A1007" s="115"/>
      <c r="B1007" s="116"/>
      <c r="C1007" s="115"/>
      <c r="D1007" s="311" t="s">
        <v>169</v>
      </c>
      <c r="E1007" s="115"/>
      <c r="F1007" s="312" t="s">
        <v>1291</v>
      </c>
      <c r="G1007" s="115"/>
      <c r="H1007" s="115"/>
      <c r="I1007" s="7"/>
      <c r="J1007" s="115"/>
      <c r="K1007" s="115"/>
      <c r="L1007" s="116"/>
      <c r="M1007" s="207"/>
      <c r="N1007" s="208"/>
      <c r="O1007" s="200"/>
      <c r="P1007" s="200"/>
      <c r="Q1007" s="200"/>
      <c r="R1007" s="200"/>
      <c r="S1007" s="200"/>
      <c r="T1007" s="209"/>
      <c r="U1007" s="115"/>
      <c r="V1007" s="115"/>
      <c r="W1007" s="115"/>
      <c r="X1007" s="115"/>
      <c r="Y1007" s="115"/>
      <c r="Z1007" s="115"/>
      <c r="AA1007" s="115"/>
      <c r="AB1007" s="115"/>
      <c r="AC1007" s="115"/>
      <c r="AD1007" s="115"/>
      <c r="AE1007" s="115"/>
      <c r="AT1007" s="106" t="s">
        <v>169</v>
      </c>
      <c r="AU1007" s="106" t="s">
        <v>84</v>
      </c>
    </row>
    <row r="1008" spans="2:51" s="313" customFormat="1" ht="12">
      <c r="B1008" s="314"/>
      <c r="D1008" s="205" t="s">
        <v>171</v>
      </c>
      <c r="E1008" s="315" t="s">
        <v>3</v>
      </c>
      <c r="F1008" s="316" t="s">
        <v>1292</v>
      </c>
      <c r="H1008" s="317">
        <v>127.054</v>
      </c>
      <c r="I1008" s="8"/>
      <c r="L1008" s="314"/>
      <c r="M1008" s="318"/>
      <c r="N1008" s="319"/>
      <c r="O1008" s="319"/>
      <c r="P1008" s="319"/>
      <c r="Q1008" s="319"/>
      <c r="R1008" s="319"/>
      <c r="S1008" s="319"/>
      <c r="T1008" s="320"/>
      <c r="AT1008" s="315" t="s">
        <v>171</v>
      </c>
      <c r="AU1008" s="315" t="s">
        <v>84</v>
      </c>
      <c r="AV1008" s="313" t="s">
        <v>84</v>
      </c>
      <c r="AW1008" s="313" t="s">
        <v>36</v>
      </c>
      <c r="AX1008" s="313" t="s">
        <v>74</v>
      </c>
      <c r="AY1008" s="315" t="s">
        <v>158</v>
      </c>
    </row>
    <row r="1009" spans="2:51" s="313" customFormat="1" ht="12">
      <c r="B1009" s="314"/>
      <c r="D1009" s="205" t="s">
        <v>171</v>
      </c>
      <c r="E1009" s="315" t="s">
        <v>3</v>
      </c>
      <c r="F1009" s="316" t="s">
        <v>1293</v>
      </c>
      <c r="H1009" s="317">
        <v>-19.589</v>
      </c>
      <c r="I1009" s="8"/>
      <c r="L1009" s="314"/>
      <c r="M1009" s="318"/>
      <c r="N1009" s="319"/>
      <c r="O1009" s="319"/>
      <c r="P1009" s="319"/>
      <c r="Q1009" s="319"/>
      <c r="R1009" s="319"/>
      <c r="S1009" s="319"/>
      <c r="T1009" s="320"/>
      <c r="AT1009" s="315" t="s">
        <v>171</v>
      </c>
      <c r="AU1009" s="315" t="s">
        <v>84</v>
      </c>
      <c r="AV1009" s="313" t="s">
        <v>84</v>
      </c>
      <c r="AW1009" s="313" t="s">
        <v>36</v>
      </c>
      <c r="AX1009" s="313" t="s">
        <v>74</v>
      </c>
      <c r="AY1009" s="315" t="s">
        <v>158</v>
      </c>
    </row>
    <row r="1010" spans="2:51" s="313" customFormat="1" ht="12">
      <c r="B1010" s="314"/>
      <c r="D1010" s="205" t="s">
        <v>171</v>
      </c>
      <c r="E1010" s="315" t="s">
        <v>3</v>
      </c>
      <c r="F1010" s="316" t="s">
        <v>1294</v>
      </c>
      <c r="H1010" s="317">
        <v>-27.215</v>
      </c>
      <c r="I1010" s="8"/>
      <c r="L1010" s="314"/>
      <c r="M1010" s="318"/>
      <c r="N1010" s="319"/>
      <c r="O1010" s="319"/>
      <c r="P1010" s="319"/>
      <c r="Q1010" s="319"/>
      <c r="R1010" s="319"/>
      <c r="S1010" s="319"/>
      <c r="T1010" s="320"/>
      <c r="AT1010" s="315" t="s">
        <v>171</v>
      </c>
      <c r="AU1010" s="315" t="s">
        <v>84</v>
      </c>
      <c r="AV1010" s="313" t="s">
        <v>84</v>
      </c>
      <c r="AW1010" s="313" t="s">
        <v>36</v>
      </c>
      <c r="AX1010" s="313" t="s">
        <v>74</v>
      </c>
      <c r="AY1010" s="315" t="s">
        <v>158</v>
      </c>
    </row>
    <row r="1011" spans="2:51" s="321" customFormat="1" ht="12">
      <c r="B1011" s="322"/>
      <c r="D1011" s="205" t="s">
        <v>171</v>
      </c>
      <c r="E1011" s="323" t="s">
        <v>3</v>
      </c>
      <c r="F1011" s="324" t="s">
        <v>174</v>
      </c>
      <c r="H1011" s="325">
        <v>80.25</v>
      </c>
      <c r="I1011" s="9"/>
      <c r="L1011" s="322"/>
      <c r="M1011" s="326"/>
      <c r="N1011" s="327"/>
      <c r="O1011" s="327"/>
      <c r="P1011" s="327"/>
      <c r="Q1011" s="327"/>
      <c r="R1011" s="327"/>
      <c r="S1011" s="327"/>
      <c r="T1011" s="328"/>
      <c r="AT1011" s="323" t="s">
        <v>171</v>
      </c>
      <c r="AU1011" s="323" t="s">
        <v>84</v>
      </c>
      <c r="AV1011" s="321" t="s">
        <v>165</v>
      </c>
      <c r="AW1011" s="321" t="s">
        <v>36</v>
      </c>
      <c r="AX1011" s="321" t="s">
        <v>82</v>
      </c>
      <c r="AY1011" s="323" t="s">
        <v>158</v>
      </c>
    </row>
    <row r="1012" spans="1:65" s="118" customFormat="1" ht="24.2" customHeight="1">
      <c r="A1012" s="115"/>
      <c r="B1012" s="116"/>
      <c r="C1012" s="214" t="s">
        <v>1295</v>
      </c>
      <c r="D1012" s="214" t="s">
        <v>160</v>
      </c>
      <c r="E1012" s="215" t="s">
        <v>1296</v>
      </c>
      <c r="F1012" s="216" t="s">
        <v>1297</v>
      </c>
      <c r="G1012" s="217" t="s">
        <v>229</v>
      </c>
      <c r="H1012" s="218">
        <v>1524.75</v>
      </c>
      <c r="I1012" s="6"/>
      <c r="J1012" s="219">
        <f>ROUND(I1012*H1012,1)</f>
        <v>0</v>
      </c>
      <c r="K1012" s="216" t="s">
        <v>164</v>
      </c>
      <c r="L1012" s="116"/>
      <c r="M1012" s="220" t="s">
        <v>3</v>
      </c>
      <c r="N1012" s="221" t="s">
        <v>45</v>
      </c>
      <c r="O1012" s="200"/>
      <c r="P1012" s="201">
        <f>O1012*H1012</f>
        <v>0</v>
      </c>
      <c r="Q1012" s="201">
        <v>0</v>
      </c>
      <c r="R1012" s="201">
        <f>Q1012*H1012</f>
        <v>0</v>
      </c>
      <c r="S1012" s="201">
        <v>0</v>
      </c>
      <c r="T1012" s="202">
        <f>S1012*H1012</f>
        <v>0</v>
      </c>
      <c r="U1012" s="115"/>
      <c r="V1012" s="115"/>
      <c r="W1012" s="115"/>
      <c r="X1012" s="115"/>
      <c r="Y1012" s="115"/>
      <c r="Z1012" s="115"/>
      <c r="AA1012" s="115"/>
      <c r="AB1012" s="115"/>
      <c r="AC1012" s="115"/>
      <c r="AD1012" s="115"/>
      <c r="AE1012" s="115"/>
      <c r="AR1012" s="203" t="s">
        <v>165</v>
      </c>
      <c r="AT1012" s="203" t="s">
        <v>160</v>
      </c>
      <c r="AU1012" s="203" t="s">
        <v>84</v>
      </c>
      <c r="AY1012" s="106" t="s">
        <v>158</v>
      </c>
      <c r="BE1012" s="204">
        <f>IF(N1012="základní",J1012,0)</f>
        <v>0</v>
      </c>
      <c r="BF1012" s="204">
        <f>IF(N1012="snížená",J1012,0)</f>
        <v>0</v>
      </c>
      <c r="BG1012" s="204">
        <f>IF(N1012="zákl. přenesená",J1012,0)</f>
        <v>0</v>
      </c>
      <c r="BH1012" s="204">
        <f>IF(N1012="sníž. přenesená",J1012,0)</f>
        <v>0</v>
      </c>
      <c r="BI1012" s="204">
        <f>IF(N1012="nulová",J1012,0)</f>
        <v>0</v>
      </c>
      <c r="BJ1012" s="106" t="s">
        <v>82</v>
      </c>
      <c r="BK1012" s="204">
        <f>ROUND(I1012*H1012,1)</f>
        <v>0</v>
      </c>
      <c r="BL1012" s="106" t="s">
        <v>165</v>
      </c>
      <c r="BM1012" s="203" t="s">
        <v>1298</v>
      </c>
    </row>
    <row r="1013" spans="1:47" s="118" customFormat="1" ht="29.25">
      <c r="A1013" s="115"/>
      <c r="B1013" s="116"/>
      <c r="C1013" s="115"/>
      <c r="D1013" s="205" t="s">
        <v>167</v>
      </c>
      <c r="E1013" s="115"/>
      <c r="F1013" s="206" t="s">
        <v>1299</v>
      </c>
      <c r="G1013" s="115"/>
      <c r="H1013" s="115"/>
      <c r="I1013" s="7"/>
      <c r="J1013" s="115"/>
      <c r="K1013" s="115"/>
      <c r="L1013" s="116"/>
      <c r="M1013" s="207"/>
      <c r="N1013" s="208"/>
      <c r="O1013" s="200"/>
      <c r="P1013" s="200"/>
      <c r="Q1013" s="200"/>
      <c r="R1013" s="200"/>
      <c r="S1013" s="200"/>
      <c r="T1013" s="209"/>
      <c r="U1013" s="115"/>
      <c r="V1013" s="115"/>
      <c r="W1013" s="115"/>
      <c r="X1013" s="115"/>
      <c r="Y1013" s="115"/>
      <c r="Z1013" s="115"/>
      <c r="AA1013" s="115"/>
      <c r="AB1013" s="115"/>
      <c r="AC1013" s="115"/>
      <c r="AD1013" s="115"/>
      <c r="AE1013" s="115"/>
      <c r="AT1013" s="106" t="s">
        <v>167</v>
      </c>
      <c r="AU1013" s="106" t="s">
        <v>84</v>
      </c>
    </row>
    <row r="1014" spans="1:47" s="118" customFormat="1" ht="12">
      <c r="A1014" s="115"/>
      <c r="B1014" s="116"/>
      <c r="C1014" s="115"/>
      <c r="D1014" s="311" t="s">
        <v>169</v>
      </c>
      <c r="E1014" s="115"/>
      <c r="F1014" s="312" t="s">
        <v>1300</v>
      </c>
      <c r="G1014" s="115"/>
      <c r="H1014" s="115"/>
      <c r="I1014" s="7"/>
      <c r="J1014" s="115"/>
      <c r="K1014" s="115"/>
      <c r="L1014" s="116"/>
      <c r="M1014" s="207"/>
      <c r="N1014" s="208"/>
      <c r="O1014" s="200"/>
      <c r="P1014" s="200"/>
      <c r="Q1014" s="200"/>
      <c r="R1014" s="200"/>
      <c r="S1014" s="200"/>
      <c r="T1014" s="209"/>
      <c r="U1014" s="115"/>
      <c r="V1014" s="115"/>
      <c r="W1014" s="115"/>
      <c r="X1014" s="115"/>
      <c r="Y1014" s="115"/>
      <c r="Z1014" s="115"/>
      <c r="AA1014" s="115"/>
      <c r="AB1014" s="115"/>
      <c r="AC1014" s="115"/>
      <c r="AD1014" s="115"/>
      <c r="AE1014" s="115"/>
      <c r="AT1014" s="106" t="s">
        <v>169</v>
      </c>
      <c r="AU1014" s="106" t="s">
        <v>84</v>
      </c>
    </row>
    <row r="1015" spans="2:51" s="313" customFormat="1" ht="12">
      <c r="B1015" s="314"/>
      <c r="D1015" s="205" t="s">
        <v>171</v>
      </c>
      <c r="E1015" s="315" t="s">
        <v>3</v>
      </c>
      <c r="F1015" s="316" t="s">
        <v>1301</v>
      </c>
      <c r="H1015" s="317">
        <v>127.054</v>
      </c>
      <c r="I1015" s="8"/>
      <c r="L1015" s="314"/>
      <c r="M1015" s="318"/>
      <c r="N1015" s="319"/>
      <c r="O1015" s="319"/>
      <c r="P1015" s="319"/>
      <c r="Q1015" s="319"/>
      <c r="R1015" s="319"/>
      <c r="S1015" s="319"/>
      <c r="T1015" s="320"/>
      <c r="AT1015" s="315" t="s">
        <v>171</v>
      </c>
      <c r="AU1015" s="315" t="s">
        <v>84</v>
      </c>
      <c r="AV1015" s="313" t="s">
        <v>84</v>
      </c>
      <c r="AW1015" s="313" t="s">
        <v>36</v>
      </c>
      <c r="AX1015" s="313" t="s">
        <v>74</v>
      </c>
      <c r="AY1015" s="315" t="s">
        <v>158</v>
      </c>
    </row>
    <row r="1016" spans="2:51" s="313" customFormat="1" ht="12">
      <c r="B1016" s="314"/>
      <c r="D1016" s="205" t="s">
        <v>171</v>
      </c>
      <c r="E1016" s="315" t="s">
        <v>3</v>
      </c>
      <c r="F1016" s="316" t="s">
        <v>1293</v>
      </c>
      <c r="H1016" s="317">
        <v>-19.589</v>
      </c>
      <c r="I1016" s="8"/>
      <c r="L1016" s="314"/>
      <c r="M1016" s="318"/>
      <c r="N1016" s="319"/>
      <c r="O1016" s="319"/>
      <c r="P1016" s="319"/>
      <c r="Q1016" s="319"/>
      <c r="R1016" s="319"/>
      <c r="S1016" s="319"/>
      <c r="T1016" s="320"/>
      <c r="AT1016" s="315" t="s">
        <v>171</v>
      </c>
      <c r="AU1016" s="315" t="s">
        <v>84</v>
      </c>
      <c r="AV1016" s="313" t="s">
        <v>84</v>
      </c>
      <c r="AW1016" s="313" t="s">
        <v>36</v>
      </c>
      <c r="AX1016" s="313" t="s">
        <v>74</v>
      </c>
      <c r="AY1016" s="315" t="s">
        <v>158</v>
      </c>
    </row>
    <row r="1017" spans="2:51" s="313" customFormat="1" ht="12">
      <c r="B1017" s="314"/>
      <c r="D1017" s="205" t="s">
        <v>171</v>
      </c>
      <c r="E1017" s="315" t="s">
        <v>3</v>
      </c>
      <c r="F1017" s="316" t="s">
        <v>1294</v>
      </c>
      <c r="H1017" s="317">
        <v>-27.215</v>
      </c>
      <c r="I1017" s="8"/>
      <c r="L1017" s="314"/>
      <c r="M1017" s="318"/>
      <c r="N1017" s="319"/>
      <c r="O1017" s="319"/>
      <c r="P1017" s="319"/>
      <c r="Q1017" s="319"/>
      <c r="R1017" s="319"/>
      <c r="S1017" s="319"/>
      <c r="T1017" s="320"/>
      <c r="AT1017" s="315" t="s">
        <v>171</v>
      </c>
      <c r="AU1017" s="315" t="s">
        <v>84</v>
      </c>
      <c r="AV1017" s="313" t="s">
        <v>84</v>
      </c>
      <c r="AW1017" s="313" t="s">
        <v>36</v>
      </c>
      <c r="AX1017" s="313" t="s">
        <v>74</v>
      </c>
      <c r="AY1017" s="315" t="s">
        <v>158</v>
      </c>
    </row>
    <row r="1018" spans="2:51" s="321" customFormat="1" ht="12">
      <c r="B1018" s="322"/>
      <c r="D1018" s="205" t="s">
        <v>171</v>
      </c>
      <c r="E1018" s="323" t="s">
        <v>3</v>
      </c>
      <c r="F1018" s="324" t="s">
        <v>174</v>
      </c>
      <c r="H1018" s="325">
        <v>80.25</v>
      </c>
      <c r="I1018" s="9"/>
      <c r="L1018" s="322"/>
      <c r="M1018" s="326"/>
      <c r="N1018" s="327"/>
      <c r="O1018" s="327"/>
      <c r="P1018" s="327"/>
      <c r="Q1018" s="327"/>
      <c r="R1018" s="327"/>
      <c r="S1018" s="327"/>
      <c r="T1018" s="328"/>
      <c r="AT1018" s="323" t="s">
        <v>171</v>
      </c>
      <c r="AU1018" s="323" t="s">
        <v>84</v>
      </c>
      <c r="AV1018" s="321" t="s">
        <v>165</v>
      </c>
      <c r="AW1018" s="321" t="s">
        <v>36</v>
      </c>
      <c r="AX1018" s="321" t="s">
        <v>74</v>
      </c>
      <c r="AY1018" s="323" t="s">
        <v>158</v>
      </c>
    </row>
    <row r="1019" spans="2:51" s="313" customFormat="1" ht="12">
      <c r="B1019" s="314"/>
      <c r="D1019" s="205" t="s">
        <v>171</v>
      </c>
      <c r="E1019" s="315" t="s">
        <v>3</v>
      </c>
      <c r="F1019" s="316" t="s">
        <v>1302</v>
      </c>
      <c r="H1019" s="317">
        <v>1524.75</v>
      </c>
      <c r="I1019" s="8"/>
      <c r="L1019" s="314"/>
      <c r="M1019" s="318"/>
      <c r="N1019" s="319"/>
      <c r="O1019" s="319"/>
      <c r="P1019" s="319"/>
      <c r="Q1019" s="319"/>
      <c r="R1019" s="319"/>
      <c r="S1019" s="319"/>
      <c r="T1019" s="320"/>
      <c r="AT1019" s="315" t="s">
        <v>171</v>
      </c>
      <c r="AU1019" s="315" t="s">
        <v>84</v>
      </c>
      <c r="AV1019" s="313" t="s">
        <v>84</v>
      </c>
      <c r="AW1019" s="313" t="s">
        <v>36</v>
      </c>
      <c r="AX1019" s="313" t="s">
        <v>82</v>
      </c>
      <c r="AY1019" s="315" t="s">
        <v>158</v>
      </c>
    </row>
    <row r="1020" spans="1:65" s="118" customFormat="1" ht="33" customHeight="1">
      <c r="A1020" s="115"/>
      <c r="B1020" s="116"/>
      <c r="C1020" s="214" t="s">
        <v>1303</v>
      </c>
      <c r="D1020" s="214" t="s">
        <v>160</v>
      </c>
      <c r="E1020" s="215" t="s">
        <v>1304</v>
      </c>
      <c r="F1020" s="216" t="s">
        <v>1305</v>
      </c>
      <c r="G1020" s="217" t="s">
        <v>229</v>
      </c>
      <c r="H1020" s="218">
        <v>60.805</v>
      </c>
      <c r="I1020" s="6"/>
      <c r="J1020" s="219">
        <f>ROUND(I1020*H1020,1)</f>
        <v>0</v>
      </c>
      <c r="K1020" s="216" t="s">
        <v>164</v>
      </c>
      <c r="L1020" s="116"/>
      <c r="M1020" s="220" t="s">
        <v>3</v>
      </c>
      <c r="N1020" s="221" t="s">
        <v>45</v>
      </c>
      <c r="O1020" s="200"/>
      <c r="P1020" s="201">
        <f>O1020*H1020</f>
        <v>0</v>
      </c>
      <c r="Q1020" s="201">
        <v>0</v>
      </c>
      <c r="R1020" s="201">
        <f>Q1020*H1020</f>
        <v>0</v>
      </c>
      <c r="S1020" s="201">
        <v>0</v>
      </c>
      <c r="T1020" s="202">
        <f>S1020*H1020</f>
        <v>0</v>
      </c>
      <c r="U1020" s="115"/>
      <c r="V1020" s="115"/>
      <c r="W1020" s="115"/>
      <c r="X1020" s="115"/>
      <c r="Y1020" s="115"/>
      <c r="Z1020" s="115"/>
      <c r="AA1020" s="115"/>
      <c r="AB1020" s="115"/>
      <c r="AC1020" s="115"/>
      <c r="AD1020" s="115"/>
      <c r="AE1020" s="115"/>
      <c r="AR1020" s="203" t="s">
        <v>165</v>
      </c>
      <c r="AT1020" s="203" t="s">
        <v>160</v>
      </c>
      <c r="AU1020" s="203" t="s">
        <v>84</v>
      </c>
      <c r="AY1020" s="106" t="s">
        <v>158</v>
      </c>
      <c r="BE1020" s="204">
        <f>IF(N1020="základní",J1020,0)</f>
        <v>0</v>
      </c>
      <c r="BF1020" s="204">
        <f>IF(N1020="snížená",J1020,0)</f>
        <v>0</v>
      </c>
      <c r="BG1020" s="204">
        <f>IF(N1020="zákl. přenesená",J1020,0)</f>
        <v>0</v>
      </c>
      <c r="BH1020" s="204">
        <f>IF(N1020="sníž. přenesená",J1020,0)</f>
        <v>0</v>
      </c>
      <c r="BI1020" s="204">
        <f>IF(N1020="nulová",J1020,0)</f>
        <v>0</v>
      </c>
      <c r="BJ1020" s="106" t="s">
        <v>82</v>
      </c>
      <c r="BK1020" s="204">
        <f>ROUND(I1020*H1020,1)</f>
        <v>0</v>
      </c>
      <c r="BL1020" s="106" t="s">
        <v>165</v>
      </c>
      <c r="BM1020" s="203" t="s">
        <v>1306</v>
      </c>
    </row>
    <row r="1021" spans="1:47" s="118" customFormat="1" ht="29.25">
      <c r="A1021" s="115"/>
      <c r="B1021" s="116"/>
      <c r="C1021" s="115"/>
      <c r="D1021" s="205" t="s">
        <v>167</v>
      </c>
      <c r="E1021" s="115"/>
      <c r="F1021" s="206" t="s">
        <v>1307</v>
      </c>
      <c r="G1021" s="115"/>
      <c r="H1021" s="115"/>
      <c r="I1021" s="7"/>
      <c r="J1021" s="115"/>
      <c r="K1021" s="115"/>
      <c r="L1021" s="116"/>
      <c r="M1021" s="207"/>
      <c r="N1021" s="208"/>
      <c r="O1021" s="200"/>
      <c r="P1021" s="200"/>
      <c r="Q1021" s="200"/>
      <c r="R1021" s="200"/>
      <c r="S1021" s="200"/>
      <c r="T1021" s="209"/>
      <c r="U1021" s="115"/>
      <c r="V1021" s="115"/>
      <c r="W1021" s="115"/>
      <c r="X1021" s="115"/>
      <c r="Y1021" s="115"/>
      <c r="Z1021" s="115"/>
      <c r="AA1021" s="115"/>
      <c r="AB1021" s="115"/>
      <c r="AC1021" s="115"/>
      <c r="AD1021" s="115"/>
      <c r="AE1021" s="115"/>
      <c r="AT1021" s="106" t="s">
        <v>167</v>
      </c>
      <c r="AU1021" s="106" t="s">
        <v>84</v>
      </c>
    </row>
    <row r="1022" spans="1:47" s="118" customFormat="1" ht="12">
      <c r="A1022" s="115"/>
      <c r="B1022" s="116"/>
      <c r="C1022" s="115"/>
      <c r="D1022" s="311" t="s">
        <v>169</v>
      </c>
      <c r="E1022" s="115"/>
      <c r="F1022" s="312" t="s">
        <v>1308</v>
      </c>
      <c r="G1022" s="115"/>
      <c r="H1022" s="115"/>
      <c r="I1022" s="7"/>
      <c r="J1022" s="115"/>
      <c r="K1022" s="115"/>
      <c r="L1022" s="116"/>
      <c r="M1022" s="207"/>
      <c r="N1022" s="208"/>
      <c r="O1022" s="200"/>
      <c r="P1022" s="200"/>
      <c r="Q1022" s="200"/>
      <c r="R1022" s="200"/>
      <c r="S1022" s="200"/>
      <c r="T1022" s="209"/>
      <c r="U1022" s="115"/>
      <c r="V1022" s="115"/>
      <c r="W1022" s="115"/>
      <c r="X1022" s="115"/>
      <c r="Y1022" s="115"/>
      <c r="Z1022" s="115"/>
      <c r="AA1022" s="115"/>
      <c r="AB1022" s="115"/>
      <c r="AC1022" s="115"/>
      <c r="AD1022" s="115"/>
      <c r="AE1022" s="115"/>
      <c r="AT1022" s="106" t="s">
        <v>169</v>
      </c>
      <c r="AU1022" s="106" t="s">
        <v>84</v>
      </c>
    </row>
    <row r="1023" spans="2:51" s="313" customFormat="1" ht="12">
      <c r="B1023" s="314"/>
      <c r="D1023" s="205" t="s">
        <v>171</v>
      </c>
      <c r="E1023" s="315" t="s">
        <v>3</v>
      </c>
      <c r="F1023" s="316" t="s">
        <v>1309</v>
      </c>
      <c r="H1023" s="317">
        <v>60.805</v>
      </c>
      <c r="I1023" s="8"/>
      <c r="L1023" s="314"/>
      <c r="M1023" s="318"/>
      <c r="N1023" s="319"/>
      <c r="O1023" s="319"/>
      <c r="P1023" s="319"/>
      <c r="Q1023" s="319"/>
      <c r="R1023" s="319"/>
      <c r="S1023" s="319"/>
      <c r="T1023" s="320"/>
      <c r="AT1023" s="315" t="s">
        <v>171</v>
      </c>
      <c r="AU1023" s="315" t="s">
        <v>84</v>
      </c>
      <c r="AV1023" s="313" t="s">
        <v>84</v>
      </c>
      <c r="AW1023" s="313" t="s">
        <v>36</v>
      </c>
      <c r="AX1023" s="313" t="s">
        <v>82</v>
      </c>
      <c r="AY1023" s="315" t="s">
        <v>158</v>
      </c>
    </row>
    <row r="1024" spans="1:65" s="118" customFormat="1" ht="33" customHeight="1">
      <c r="A1024" s="115"/>
      <c r="B1024" s="116"/>
      <c r="C1024" s="214" t="s">
        <v>1310</v>
      </c>
      <c r="D1024" s="214" t="s">
        <v>160</v>
      </c>
      <c r="E1024" s="215" t="s">
        <v>1311</v>
      </c>
      <c r="F1024" s="216" t="s">
        <v>1312</v>
      </c>
      <c r="G1024" s="217" t="s">
        <v>229</v>
      </c>
      <c r="H1024" s="218">
        <v>8.464</v>
      </c>
      <c r="I1024" s="6"/>
      <c r="J1024" s="219">
        <f>ROUND(I1024*H1024,1)</f>
        <v>0</v>
      </c>
      <c r="K1024" s="216" t="s">
        <v>164</v>
      </c>
      <c r="L1024" s="116"/>
      <c r="M1024" s="220" t="s">
        <v>3</v>
      </c>
      <c r="N1024" s="221" t="s">
        <v>45</v>
      </c>
      <c r="O1024" s="200"/>
      <c r="P1024" s="201">
        <f>O1024*H1024</f>
        <v>0</v>
      </c>
      <c r="Q1024" s="201">
        <v>0</v>
      </c>
      <c r="R1024" s="201">
        <f>Q1024*H1024</f>
        <v>0</v>
      </c>
      <c r="S1024" s="201">
        <v>0</v>
      </c>
      <c r="T1024" s="202">
        <f>S1024*H1024</f>
        <v>0</v>
      </c>
      <c r="U1024" s="115"/>
      <c r="V1024" s="115"/>
      <c r="W1024" s="115"/>
      <c r="X1024" s="115"/>
      <c r="Y1024" s="115"/>
      <c r="Z1024" s="115"/>
      <c r="AA1024" s="115"/>
      <c r="AB1024" s="115"/>
      <c r="AC1024" s="115"/>
      <c r="AD1024" s="115"/>
      <c r="AE1024" s="115"/>
      <c r="AR1024" s="203" t="s">
        <v>165</v>
      </c>
      <c r="AT1024" s="203" t="s">
        <v>160</v>
      </c>
      <c r="AU1024" s="203" t="s">
        <v>84</v>
      </c>
      <c r="AY1024" s="106" t="s">
        <v>158</v>
      </c>
      <c r="BE1024" s="204">
        <f>IF(N1024="základní",J1024,0)</f>
        <v>0</v>
      </c>
      <c r="BF1024" s="204">
        <f>IF(N1024="snížená",J1024,0)</f>
        <v>0</v>
      </c>
      <c r="BG1024" s="204">
        <f>IF(N1024="zákl. přenesená",J1024,0)</f>
        <v>0</v>
      </c>
      <c r="BH1024" s="204">
        <f>IF(N1024="sníž. přenesená",J1024,0)</f>
        <v>0</v>
      </c>
      <c r="BI1024" s="204">
        <f>IF(N1024="nulová",J1024,0)</f>
        <v>0</v>
      </c>
      <c r="BJ1024" s="106" t="s">
        <v>82</v>
      </c>
      <c r="BK1024" s="204">
        <f>ROUND(I1024*H1024,1)</f>
        <v>0</v>
      </c>
      <c r="BL1024" s="106" t="s">
        <v>165</v>
      </c>
      <c r="BM1024" s="203" t="s">
        <v>1313</v>
      </c>
    </row>
    <row r="1025" spans="1:47" s="118" customFormat="1" ht="19.5">
      <c r="A1025" s="115"/>
      <c r="B1025" s="116"/>
      <c r="C1025" s="115"/>
      <c r="D1025" s="205" t="s">
        <v>167</v>
      </c>
      <c r="E1025" s="115"/>
      <c r="F1025" s="206" t="s">
        <v>1314</v>
      </c>
      <c r="G1025" s="115"/>
      <c r="H1025" s="115"/>
      <c r="I1025" s="7"/>
      <c r="J1025" s="115"/>
      <c r="K1025" s="115"/>
      <c r="L1025" s="116"/>
      <c r="M1025" s="207"/>
      <c r="N1025" s="208"/>
      <c r="O1025" s="200"/>
      <c r="P1025" s="200"/>
      <c r="Q1025" s="200"/>
      <c r="R1025" s="200"/>
      <c r="S1025" s="200"/>
      <c r="T1025" s="209"/>
      <c r="U1025" s="115"/>
      <c r="V1025" s="115"/>
      <c r="W1025" s="115"/>
      <c r="X1025" s="115"/>
      <c r="Y1025" s="115"/>
      <c r="Z1025" s="115"/>
      <c r="AA1025" s="115"/>
      <c r="AB1025" s="115"/>
      <c r="AC1025" s="115"/>
      <c r="AD1025" s="115"/>
      <c r="AE1025" s="115"/>
      <c r="AT1025" s="106" t="s">
        <v>167</v>
      </c>
      <c r="AU1025" s="106" t="s">
        <v>84</v>
      </c>
    </row>
    <row r="1026" spans="1:47" s="118" customFormat="1" ht="12">
      <c r="A1026" s="115"/>
      <c r="B1026" s="116"/>
      <c r="C1026" s="115"/>
      <c r="D1026" s="311" t="s">
        <v>169</v>
      </c>
      <c r="E1026" s="115"/>
      <c r="F1026" s="312" t="s">
        <v>1315</v>
      </c>
      <c r="G1026" s="115"/>
      <c r="H1026" s="115"/>
      <c r="I1026" s="7"/>
      <c r="J1026" s="115"/>
      <c r="K1026" s="115"/>
      <c r="L1026" s="116"/>
      <c r="M1026" s="207"/>
      <c r="N1026" s="208"/>
      <c r="O1026" s="200"/>
      <c r="P1026" s="200"/>
      <c r="Q1026" s="200"/>
      <c r="R1026" s="200"/>
      <c r="S1026" s="200"/>
      <c r="T1026" s="209"/>
      <c r="U1026" s="115"/>
      <c r="V1026" s="115"/>
      <c r="W1026" s="115"/>
      <c r="X1026" s="115"/>
      <c r="Y1026" s="115"/>
      <c r="Z1026" s="115"/>
      <c r="AA1026" s="115"/>
      <c r="AB1026" s="115"/>
      <c r="AC1026" s="115"/>
      <c r="AD1026" s="115"/>
      <c r="AE1026" s="115"/>
      <c r="AT1026" s="106" t="s">
        <v>169</v>
      </c>
      <c r="AU1026" s="106" t="s">
        <v>84</v>
      </c>
    </row>
    <row r="1027" spans="2:51" s="313" customFormat="1" ht="22.5">
      <c r="B1027" s="314"/>
      <c r="D1027" s="205" t="s">
        <v>171</v>
      </c>
      <c r="E1027" s="315" t="s">
        <v>3</v>
      </c>
      <c r="F1027" s="316" t="s">
        <v>1316</v>
      </c>
      <c r="H1027" s="317">
        <v>8.464</v>
      </c>
      <c r="I1027" s="8"/>
      <c r="L1027" s="314"/>
      <c r="M1027" s="318"/>
      <c r="N1027" s="319"/>
      <c r="O1027" s="319"/>
      <c r="P1027" s="319"/>
      <c r="Q1027" s="319"/>
      <c r="R1027" s="319"/>
      <c r="S1027" s="319"/>
      <c r="T1027" s="320"/>
      <c r="AT1027" s="315" t="s">
        <v>171</v>
      </c>
      <c r="AU1027" s="315" t="s">
        <v>84</v>
      </c>
      <c r="AV1027" s="313" t="s">
        <v>84</v>
      </c>
      <c r="AW1027" s="313" t="s">
        <v>36</v>
      </c>
      <c r="AX1027" s="313" t="s">
        <v>82</v>
      </c>
      <c r="AY1027" s="315" t="s">
        <v>158</v>
      </c>
    </row>
    <row r="1028" spans="1:65" s="118" customFormat="1" ht="33" customHeight="1">
      <c r="A1028" s="115"/>
      <c r="B1028" s="116"/>
      <c r="C1028" s="214" t="s">
        <v>1317</v>
      </c>
      <c r="D1028" s="214" t="s">
        <v>160</v>
      </c>
      <c r="E1028" s="215" t="s">
        <v>1318</v>
      </c>
      <c r="F1028" s="216" t="s">
        <v>1319</v>
      </c>
      <c r="G1028" s="217" t="s">
        <v>229</v>
      </c>
      <c r="H1028" s="218">
        <v>3.184</v>
      </c>
      <c r="I1028" s="6"/>
      <c r="J1028" s="219">
        <f>ROUND(I1028*H1028,1)</f>
        <v>0</v>
      </c>
      <c r="K1028" s="216" t="s">
        <v>164</v>
      </c>
      <c r="L1028" s="116"/>
      <c r="M1028" s="220" t="s">
        <v>3</v>
      </c>
      <c r="N1028" s="221" t="s">
        <v>45</v>
      </c>
      <c r="O1028" s="200"/>
      <c r="P1028" s="201">
        <f>O1028*H1028</f>
        <v>0</v>
      </c>
      <c r="Q1028" s="201">
        <v>0</v>
      </c>
      <c r="R1028" s="201">
        <f>Q1028*H1028</f>
        <v>0</v>
      </c>
      <c r="S1028" s="201">
        <v>0</v>
      </c>
      <c r="T1028" s="202">
        <f>S1028*H1028</f>
        <v>0</v>
      </c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R1028" s="203" t="s">
        <v>165</v>
      </c>
      <c r="AT1028" s="203" t="s">
        <v>160</v>
      </c>
      <c r="AU1028" s="203" t="s">
        <v>84</v>
      </c>
      <c r="AY1028" s="106" t="s">
        <v>158</v>
      </c>
      <c r="BE1028" s="204">
        <f>IF(N1028="základní",J1028,0)</f>
        <v>0</v>
      </c>
      <c r="BF1028" s="204">
        <f>IF(N1028="snížená",J1028,0)</f>
        <v>0</v>
      </c>
      <c r="BG1028" s="204">
        <f>IF(N1028="zákl. přenesená",J1028,0)</f>
        <v>0</v>
      </c>
      <c r="BH1028" s="204">
        <f>IF(N1028="sníž. přenesená",J1028,0)</f>
        <v>0</v>
      </c>
      <c r="BI1028" s="204">
        <f>IF(N1028="nulová",J1028,0)</f>
        <v>0</v>
      </c>
      <c r="BJ1028" s="106" t="s">
        <v>82</v>
      </c>
      <c r="BK1028" s="204">
        <f>ROUND(I1028*H1028,1)</f>
        <v>0</v>
      </c>
      <c r="BL1028" s="106" t="s">
        <v>165</v>
      </c>
      <c r="BM1028" s="203" t="s">
        <v>1320</v>
      </c>
    </row>
    <row r="1029" spans="1:47" s="118" customFormat="1" ht="29.25">
      <c r="A1029" s="115"/>
      <c r="B1029" s="116"/>
      <c r="C1029" s="115"/>
      <c r="D1029" s="205" t="s">
        <v>167</v>
      </c>
      <c r="E1029" s="115"/>
      <c r="F1029" s="206" t="s">
        <v>1321</v>
      </c>
      <c r="G1029" s="115"/>
      <c r="H1029" s="115"/>
      <c r="I1029" s="7"/>
      <c r="J1029" s="115"/>
      <c r="K1029" s="115"/>
      <c r="L1029" s="116"/>
      <c r="M1029" s="207"/>
      <c r="N1029" s="208"/>
      <c r="O1029" s="200"/>
      <c r="P1029" s="200"/>
      <c r="Q1029" s="200"/>
      <c r="R1029" s="200"/>
      <c r="S1029" s="200"/>
      <c r="T1029" s="209"/>
      <c r="U1029" s="115"/>
      <c r="V1029" s="115"/>
      <c r="W1029" s="115"/>
      <c r="X1029" s="115"/>
      <c r="Y1029" s="115"/>
      <c r="Z1029" s="115"/>
      <c r="AA1029" s="115"/>
      <c r="AB1029" s="115"/>
      <c r="AC1029" s="115"/>
      <c r="AD1029" s="115"/>
      <c r="AE1029" s="115"/>
      <c r="AT1029" s="106" t="s">
        <v>167</v>
      </c>
      <c r="AU1029" s="106" t="s">
        <v>84</v>
      </c>
    </row>
    <row r="1030" spans="1:47" s="118" customFormat="1" ht="12">
      <c r="A1030" s="115"/>
      <c r="B1030" s="116"/>
      <c r="C1030" s="115"/>
      <c r="D1030" s="311" t="s">
        <v>169</v>
      </c>
      <c r="E1030" s="115"/>
      <c r="F1030" s="312" t="s">
        <v>1322</v>
      </c>
      <c r="G1030" s="115"/>
      <c r="H1030" s="115"/>
      <c r="I1030" s="7"/>
      <c r="J1030" s="115"/>
      <c r="K1030" s="115"/>
      <c r="L1030" s="116"/>
      <c r="M1030" s="207"/>
      <c r="N1030" s="208"/>
      <c r="O1030" s="200"/>
      <c r="P1030" s="200"/>
      <c r="Q1030" s="200"/>
      <c r="R1030" s="200"/>
      <c r="S1030" s="200"/>
      <c r="T1030" s="209"/>
      <c r="U1030" s="115"/>
      <c r="V1030" s="115"/>
      <c r="W1030" s="115"/>
      <c r="X1030" s="115"/>
      <c r="Y1030" s="115"/>
      <c r="Z1030" s="115"/>
      <c r="AA1030" s="115"/>
      <c r="AB1030" s="115"/>
      <c r="AC1030" s="115"/>
      <c r="AD1030" s="115"/>
      <c r="AE1030" s="115"/>
      <c r="AT1030" s="106" t="s">
        <v>169</v>
      </c>
      <c r="AU1030" s="106" t="s">
        <v>84</v>
      </c>
    </row>
    <row r="1031" spans="2:51" s="313" customFormat="1" ht="12">
      <c r="B1031" s="314"/>
      <c r="D1031" s="205" t="s">
        <v>171</v>
      </c>
      <c r="E1031" s="315" t="s">
        <v>3</v>
      </c>
      <c r="F1031" s="316" t="s">
        <v>1323</v>
      </c>
      <c r="H1031" s="317">
        <v>84.052</v>
      </c>
      <c r="I1031" s="8"/>
      <c r="L1031" s="314"/>
      <c r="M1031" s="318"/>
      <c r="N1031" s="319"/>
      <c r="O1031" s="319"/>
      <c r="P1031" s="319"/>
      <c r="Q1031" s="319"/>
      <c r="R1031" s="319"/>
      <c r="S1031" s="319"/>
      <c r="T1031" s="320"/>
      <c r="AT1031" s="315" t="s">
        <v>171</v>
      </c>
      <c r="AU1031" s="315" t="s">
        <v>84</v>
      </c>
      <c r="AV1031" s="313" t="s">
        <v>84</v>
      </c>
      <c r="AW1031" s="313" t="s">
        <v>36</v>
      </c>
      <c r="AX1031" s="313" t="s">
        <v>74</v>
      </c>
      <c r="AY1031" s="315" t="s">
        <v>158</v>
      </c>
    </row>
    <row r="1032" spans="2:51" s="313" customFormat="1" ht="12">
      <c r="B1032" s="314"/>
      <c r="D1032" s="205" t="s">
        <v>171</v>
      </c>
      <c r="E1032" s="315" t="s">
        <v>3</v>
      </c>
      <c r="F1032" s="316" t="s">
        <v>1324</v>
      </c>
      <c r="H1032" s="317">
        <v>-60.809</v>
      </c>
      <c r="I1032" s="8"/>
      <c r="L1032" s="314"/>
      <c r="M1032" s="318"/>
      <c r="N1032" s="319"/>
      <c r="O1032" s="319"/>
      <c r="P1032" s="319"/>
      <c r="Q1032" s="319"/>
      <c r="R1032" s="319"/>
      <c r="S1032" s="319"/>
      <c r="T1032" s="320"/>
      <c r="AT1032" s="315" t="s">
        <v>171</v>
      </c>
      <c r="AU1032" s="315" t="s">
        <v>84</v>
      </c>
      <c r="AV1032" s="313" t="s">
        <v>84</v>
      </c>
      <c r="AW1032" s="313" t="s">
        <v>36</v>
      </c>
      <c r="AX1032" s="313" t="s">
        <v>74</v>
      </c>
      <c r="AY1032" s="315" t="s">
        <v>158</v>
      </c>
    </row>
    <row r="1033" spans="2:51" s="313" customFormat="1" ht="12">
      <c r="B1033" s="314"/>
      <c r="D1033" s="205" t="s">
        <v>171</v>
      </c>
      <c r="E1033" s="315" t="s">
        <v>3</v>
      </c>
      <c r="F1033" s="316" t="s">
        <v>1325</v>
      </c>
      <c r="H1033" s="317">
        <v>-8.464</v>
      </c>
      <c r="I1033" s="8"/>
      <c r="L1033" s="314"/>
      <c r="M1033" s="318"/>
      <c r="N1033" s="319"/>
      <c r="O1033" s="319"/>
      <c r="P1033" s="319"/>
      <c r="Q1033" s="319"/>
      <c r="R1033" s="319"/>
      <c r="S1033" s="319"/>
      <c r="T1033" s="320"/>
      <c r="AT1033" s="315" t="s">
        <v>171</v>
      </c>
      <c r="AU1033" s="315" t="s">
        <v>84</v>
      </c>
      <c r="AV1033" s="313" t="s">
        <v>84</v>
      </c>
      <c r="AW1033" s="313" t="s">
        <v>36</v>
      </c>
      <c r="AX1033" s="313" t="s">
        <v>74</v>
      </c>
      <c r="AY1033" s="315" t="s">
        <v>158</v>
      </c>
    </row>
    <row r="1034" spans="2:51" s="313" customFormat="1" ht="12">
      <c r="B1034" s="314"/>
      <c r="D1034" s="205" t="s">
        <v>171</v>
      </c>
      <c r="E1034" s="315" t="s">
        <v>3</v>
      </c>
      <c r="F1034" s="316" t="s">
        <v>1326</v>
      </c>
      <c r="H1034" s="317">
        <v>-11.595</v>
      </c>
      <c r="I1034" s="8"/>
      <c r="L1034" s="314"/>
      <c r="M1034" s="318"/>
      <c r="N1034" s="319"/>
      <c r="O1034" s="319"/>
      <c r="P1034" s="319"/>
      <c r="Q1034" s="319"/>
      <c r="R1034" s="319"/>
      <c r="S1034" s="319"/>
      <c r="T1034" s="320"/>
      <c r="AT1034" s="315" t="s">
        <v>171</v>
      </c>
      <c r="AU1034" s="315" t="s">
        <v>84</v>
      </c>
      <c r="AV1034" s="313" t="s">
        <v>84</v>
      </c>
      <c r="AW1034" s="313" t="s">
        <v>36</v>
      </c>
      <c r="AX1034" s="313" t="s">
        <v>74</v>
      </c>
      <c r="AY1034" s="315" t="s">
        <v>158</v>
      </c>
    </row>
    <row r="1035" spans="2:51" s="321" customFormat="1" ht="12">
      <c r="B1035" s="322"/>
      <c r="D1035" s="205" t="s">
        <v>171</v>
      </c>
      <c r="E1035" s="323" t="s">
        <v>3</v>
      </c>
      <c r="F1035" s="324" t="s">
        <v>174</v>
      </c>
      <c r="H1035" s="325">
        <v>3.18400000000001</v>
      </c>
      <c r="I1035" s="9"/>
      <c r="L1035" s="322"/>
      <c r="M1035" s="326"/>
      <c r="N1035" s="327"/>
      <c r="O1035" s="327"/>
      <c r="P1035" s="327"/>
      <c r="Q1035" s="327"/>
      <c r="R1035" s="327"/>
      <c r="S1035" s="327"/>
      <c r="T1035" s="328"/>
      <c r="AT1035" s="323" t="s">
        <v>171</v>
      </c>
      <c r="AU1035" s="323" t="s">
        <v>84</v>
      </c>
      <c r="AV1035" s="321" t="s">
        <v>165</v>
      </c>
      <c r="AW1035" s="321" t="s">
        <v>36</v>
      </c>
      <c r="AX1035" s="321" t="s">
        <v>82</v>
      </c>
      <c r="AY1035" s="323" t="s">
        <v>158</v>
      </c>
    </row>
    <row r="1036" spans="1:65" s="118" customFormat="1" ht="33" customHeight="1">
      <c r="A1036" s="115"/>
      <c r="B1036" s="116"/>
      <c r="C1036" s="214" t="s">
        <v>1327</v>
      </c>
      <c r="D1036" s="214" t="s">
        <v>160</v>
      </c>
      <c r="E1036" s="215" t="s">
        <v>1328</v>
      </c>
      <c r="F1036" s="216" t="s">
        <v>1329</v>
      </c>
      <c r="G1036" s="217" t="s">
        <v>229</v>
      </c>
      <c r="H1036" s="218">
        <v>7.794</v>
      </c>
      <c r="I1036" s="6"/>
      <c r="J1036" s="219">
        <f>ROUND(I1036*H1036,1)</f>
        <v>0</v>
      </c>
      <c r="K1036" s="216" t="s">
        <v>164</v>
      </c>
      <c r="L1036" s="116"/>
      <c r="M1036" s="220" t="s">
        <v>3</v>
      </c>
      <c r="N1036" s="221" t="s">
        <v>45</v>
      </c>
      <c r="O1036" s="200"/>
      <c r="P1036" s="201">
        <f>O1036*H1036</f>
        <v>0</v>
      </c>
      <c r="Q1036" s="201">
        <v>0</v>
      </c>
      <c r="R1036" s="201">
        <f>Q1036*H1036</f>
        <v>0</v>
      </c>
      <c r="S1036" s="201">
        <v>0</v>
      </c>
      <c r="T1036" s="202">
        <f>S1036*H1036</f>
        <v>0</v>
      </c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R1036" s="203" t="s">
        <v>165</v>
      </c>
      <c r="AT1036" s="203" t="s">
        <v>160</v>
      </c>
      <c r="AU1036" s="203" t="s">
        <v>84</v>
      </c>
      <c r="AY1036" s="106" t="s">
        <v>158</v>
      </c>
      <c r="BE1036" s="204">
        <f>IF(N1036="základní",J1036,0)</f>
        <v>0</v>
      </c>
      <c r="BF1036" s="204">
        <f>IF(N1036="snížená",J1036,0)</f>
        <v>0</v>
      </c>
      <c r="BG1036" s="204">
        <f>IF(N1036="zákl. přenesená",J1036,0)</f>
        <v>0</v>
      </c>
      <c r="BH1036" s="204">
        <f>IF(N1036="sníž. přenesená",J1036,0)</f>
        <v>0</v>
      </c>
      <c r="BI1036" s="204">
        <f>IF(N1036="nulová",J1036,0)</f>
        <v>0</v>
      </c>
      <c r="BJ1036" s="106" t="s">
        <v>82</v>
      </c>
      <c r="BK1036" s="204">
        <f>ROUND(I1036*H1036,1)</f>
        <v>0</v>
      </c>
      <c r="BL1036" s="106" t="s">
        <v>165</v>
      </c>
      <c r="BM1036" s="203" t="s">
        <v>1330</v>
      </c>
    </row>
    <row r="1037" spans="1:47" s="118" customFormat="1" ht="29.25">
      <c r="A1037" s="115"/>
      <c r="B1037" s="116"/>
      <c r="C1037" s="115"/>
      <c r="D1037" s="205" t="s">
        <v>167</v>
      </c>
      <c r="E1037" s="115"/>
      <c r="F1037" s="206" t="s">
        <v>1331</v>
      </c>
      <c r="G1037" s="115"/>
      <c r="H1037" s="115"/>
      <c r="I1037" s="7"/>
      <c r="J1037" s="115"/>
      <c r="K1037" s="115"/>
      <c r="L1037" s="116"/>
      <c r="M1037" s="207"/>
      <c r="N1037" s="208"/>
      <c r="O1037" s="200"/>
      <c r="P1037" s="200"/>
      <c r="Q1037" s="200"/>
      <c r="R1037" s="200"/>
      <c r="S1037" s="200"/>
      <c r="T1037" s="209"/>
      <c r="U1037" s="115"/>
      <c r="V1037" s="115"/>
      <c r="W1037" s="115"/>
      <c r="X1037" s="115"/>
      <c r="Y1037" s="115"/>
      <c r="Z1037" s="115"/>
      <c r="AA1037" s="115"/>
      <c r="AB1037" s="115"/>
      <c r="AC1037" s="115"/>
      <c r="AD1037" s="115"/>
      <c r="AE1037" s="115"/>
      <c r="AT1037" s="106" t="s">
        <v>167</v>
      </c>
      <c r="AU1037" s="106" t="s">
        <v>84</v>
      </c>
    </row>
    <row r="1038" spans="1:47" s="118" customFormat="1" ht="12">
      <c r="A1038" s="115"/>
      <c r="B1038" s="116"/>
      <c r="C1038" s="115"/>
      <c r="D1038" s="311" t="s">
        <v>169</v>
      </c>
      <c r="E1038" s="115"/>
      <c r="F1038" s="312" t="s">
        <v>1332</v>
      </c>
      <c r="G1038" s="115"/>
      <c r="H1038" s="115"/>
      <c r="I1038" s="7"/>
      <c r="J1038" s="115"/>
      <c r="K1038" s="115"/>
      <c r="L1038" s="116"/>
      <c r="M1038" s="207"/>
      <c r="N1038" s="208"/>
      <c r="O1038" s="200"/>
      <c r="P1038" s="200"/>
      <c r="Q1038" s="200"/>
      <c r="R1038" s="200"/>
      <c r="S1038" s="200"/>
      <c r="T1038" s="209"/>
      <c r="U1038" s="115"/>
      <c r="V1038" s="115"/>
      <c r="W1038" s="115"/>
      <c r="X1038" s="115"/>
      <c r="Y1038" s="115"/>
      <c r="Z1038" s="115"/>
      <c r="AA1038" s="115"/>
      <c r="AB1038" s="115"/>
      <c r="AC1038" s="115"/>
      <c r="AD1038" s="115"/>
      <c r="AE1038" s="115"/>
      <c r="AT1038" s="106" t="s">
        <v>169</v>
      </c>
      <c r="AU1038" s="106" t="s">
        <v>84</v>
      </c>
    </row>
    <row r="1039" spans="2:51" s="313" customFormat="1" ht="12">
      <c r="B1039" s="314"/>
      <c r="D1039" s="205" t="s">
        <v>171</v>
      </c>
      <c r="E1039" s="315" t="s">
        <v>3</v>
      </c>
      <c r="F1039" s="316" t="s">
        <v>1333</v>
      </c>
      <c r="H1039" s="317">
        <v>0.023</v>
      </c>
      <c r="I1039" s="8"/>
      <c r="L1039" s="314"/>
      <c r="M1039" s="318"/>
      <c r="N1039" s="319"/>
      <c r="O1039" s="319"/>
      <c r="P1039" s="319"/>
      <c r="Q1039" s="319"/>
      <c r="R1039" s="319"/>
      <c r="S1039" s="319"/>
      <c r="T1039" s="320"/>
      <c r="AT1039" s="315" t="s">
        <v>171</v>
      </c>
      <c r="AU1039" s="315" t="s">
        <v>84</v>
      </c>
      <c r="AV1039" s="313" t="s">
        <v>84</v>
      </c>
      <c r="AW1039" s="313" t="s">
        <v>36</v>
      </c>
      <c r="AX1039" s="313" t="s">
        <v>74</v>
      </c>
      <c r="AY1039" s="315" t="s">
        <v>158</v>
      </c>
    </row>
    <row r="1040" spans="2:51" s="313" customFormat="1" ht="12">
      <c r="B1040" s="314"/>
      <c r="D1040" s="205" t="s">
        <v>171</v>
      </c>
      <c r="E1040" s="315" t="s">
        <v>3</v>
      </c>
      <c r="F1040" s="316" t="s">
        <v>1334</v>
      </c>
      <c r="H1040" s="317">
        <v>1.464</v>
      </c>
      <c r="I1040" s="8"/>
      <c r="L1040" s="314"/>
      <c r="M1040" s="318"/>
      <c r="N1040" s="319"/>
      <c r="O1040" s="319"/>
      <c r="P1040" s="319"/>
      <c r="Q1040" s="319"/>
      <c r="R1040" s="319"/>
      <c r="S1040" s="319"/>
      <c r="T1040" s="320"/>
      <c r="AT1040" s="315" t="s">
        <v>171</v>
      </c>
      <c r="AU1040" s="315" t="s">
        <v>84</v>
      </c>
      <c r="AV1040" s="313" t="s">
        <v>84</v>
      </c>
      <c r="AW1040" s="313" t="s">
        <v>36</v>
      </c>
      <c r="AX1040" s="313" t="s">
        <v>74</v>
      </c>
      <c r="AY1040" s="315" t="s">
        <v>158</v>
      </c>
    </row>
    <row r="1041" spans="2:51" s="313" customFormat="1" ht="12">
      <c r="B1041" s="314"/>
      <c r="D1041" s="205" t="s">
        <v>171</v>
      </c>
      <c r="E1041" s="315" t="s">
        <v>3</v>
      </c>
      <c r="F1041" s="316" t="s">
        <v>1335</v>
      </c>
      <c r="H1041" s="317">
        <v>6.307</v>
      </c>
      <c r="I1041" s="8"/>
      <c r="L1041" s="314"/>
      <c r="M1041" s="318"/>
      <c r="N1041" s="319"/>
      <c r="O1041" s="319"/>
      <c r="P1041" s="319"/>
      <c r="Q1041" s="319"/>
      <c r="R1041" s="319"/>
      <c r="S1041" s="319"/>
      <c r="T1041" s="320"/>
      <c r="AT1041" s="315" t="s">
        <v>171</v>
      </c>
      <c r="AU1041" s="315" t="s">
        <v>84</v>
      </c>
      <c r="AV1041" s="313" t="s">
        <v>84</v>
      </c>
      <c r="AW1041" s="313" t="s">
        <v>36</v>
      </c>
      <c r="AX1041" s="313" t="s">
        <v>74</v>
      </c>
      <c r="AY1041" s="315" t="s">
        <v>158</v>
      </c>
    </row>
    <row r="1042" spans="2:51" s="321" customFormat="1" ht="12">
      <c r="B1042" s="322"/>
      <c r="D1042" s="205" t="s">
        <v>171</v>
      </c>
      <c r="E1042" s="323" t="s">
        <v>3</v>
      </c>
      <c r="F1042" s="324" t="s">
        <v>174</v>
      </c>
      <c r="H1042" s="325">
        <v>7.794</v>
      </c>
      <c r="I1042" s="9"/>
      <c r="L1042" s="322"/>
      <c r="M1042" s="326"/>
      <c r="N1042" s="327"/>
      <c r="O1042" s="327"/>
      <c r="P1042" s="327"/>
      <c r="Q1042" s="327"/>
      <c r="R1042" s="327"/>
      <c r="S1042" s="327"/>
      <c r="T1042" s="328"/>
      <c r="AT1042" s="323" t="s">
        <v>171</v>
      </c>
      <c r="AU1042" s="323" t="s">
        <v>84</v>
      </c>
      <c r="AV1042" s="321" t="s">
        <v>165</v>
      </c>
      <c r="AW1042" s="321" t="s">
        <v>36</v>
      </c>
      <c r="AX1042" s="321" t="s">
        <v>82</v>
      </c>
      <c r="AY1042" s="323" t="s">
        <v>158</v>
      </c>
    </row>
    <row r="1043" spans="2:63" s="180" customFormat="1" ht="22.9" customHeight="1">
      <c r="B1043" s="181"/>
      <c r="D1043" s="182" t="s">
        <v>73</v>
      </c>
      <c r="E1043" s="212" t="s">
        <v>1336</v>
      </c>
      <c r="F1043" s="212" t="s">
        <v>1337</v>
      </c>
      <c r="I1043" s="5"/>
      <c r="J1043" s="213">
        <f>BK1043</f>
        <v>0</v>
      </c>
      <c r="L1043" s="181"/>
      <c r="M1043" s="185"/>
      <c r="N1043" s="186"/>
      <c r="O1043" s="186"/>
      <c r="P1043" s="187">
        <f>SUM(P1044:P1046)</f>
        <v>0</v>
      </c>
      <c r="Q1043" s="186"/>
      <c r="R1043" s="187">
        <f>SUM(R1044:R1046)</f>
        <v>0</v>
      </c>
      <c r="S1043" s="186"/>
      <c r="T1043" s="188">
        <f>SUM(T1044:T1046)</f>
        <v>0</v>
      </c>
      <c r="AR1043" s="182" t="s">
        <v>82</v>
      </c>
      <c r="AT1043" s="189" t="s">
        <v>73</v>
      </c>
      <c r="AU1043" s="189" t="s">
        <v>82</v>
      </c>
      <c r="AY1043" s="182" t="s">
        <v>158</v>
      </c>
      <c r="BK1043" s="190">
        <f>SUM(BK1044:BK1046)</f>
        <v>0</v>
      </c>
    </row>
    <row r="1044" spans="1:65" s="118" customFormat="1" ht="21.75" customHeight="1">
      <c r="A1044" s="115"/>
      <c r="B1044" s="116"/>
      <c r="C1044" s="214" t="s">
        <v>1338</v>
      </c>
      <c r="D1044" s="214" t="s">
        <v>160</v>
      </c>
      <c r="E1044" s="215" t="s">
        <v>1339</v>
      </c>
      <c r="F1044" s="216" t="s">
        <v>1340</v>
      </c>
      <c r="G1044" s="217" t="s">
        <v>229</v>
      </c>
      <c r="H1044" s="218">
        <v>470.229</v>
      </c>
      <c r="I1044" s="6"/>
      <c r="J1044" s="219">
        <f>ROUND(I1044*H1044,1)</f>
        <v>0</v>
      </c>
      <c r="K1044" s="216" t="s">
        <v>164</v>
      </c>
      <c r="L1044" s="116"/>
      <c r="M1044" s="220" t="s">
        <v>3</v>
      </c>
      <c r="N1044" s="221" t="s">
        <v>45</v>
      </c>
      <c r="O1044" s="200"/>
      <c r="P1044" s="201">
        <f>O1044*H1044</f>
        <v>0</v>
      </c>
      <c r="Q1044" s="201">
        <v>0</v>
      </c>
      <c r="R1044" s="201">
        <f>Q1044*H1044</f>
        <v>0</v>
      </c>
      <c r="S1044" s="201">
        <v>0</v>
      </c>
      <c r="T1044" s="202">
        <f>S1044*H1044</f>
        <v>0</v>
      </c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R1044" s="203" t="s">
        <v>165</v>
      </c>
      <c r="AT1044" s="203" t="s">
        <v>160</v>
      </c>
      <c r="AU1044" s="203" t="s">
        <v>84</v>
      </c>
      <c r="AY1044" s="106" t="s">
        <v>158</v>
      </c>
      <c r="BE1044" s="204">
        <f>IF(N1044="základní",J1044,0)</f>
        <v>0</v>
      </c>
      <c r="BF1044" s="204">
        <f>IF(N1044="snížená",J1044,0)</f>
        <v>0</v>
      </c>
      <c r="BG1044" s="204">
        <f>IF(N1044="zákl. přenesená",J1044,0)</f>
        <v>0</v>
      </c>
      <c r="BH1044" s="204">
        <f>IF(N1044="sníž. přenesená",J1044,0)</f>
        <v>0</v>
      </c>
      <c r="BI1044" s="204">
        <f>IF(N1044="nulová",J1044,0)</f>
        <v>0</v>
      </c>
      <c r="BJ1044" s="106" t="s">
        <v>82</v>
      </c>
      <c r="BK1044" s="204">
        <f>ROUND(I1044*H1044,1)</f>
        <v>0</v>
      </c>
      <c r="BL1044" s="106" t="s">
        <v>165</v>
      </c>
      <c r="BM1044" s="203" t="s">
        <v>1341</v>
      </c>
    </row>
    <row r="1045" spans="1:47" s="118" customFormat="1" ht="39">
      <c r="A1045" s="115"/>
      <c r="B1045" s="116"/>
      <c r="C1045" s="115"/>
      <c r="D1045" s="205" t="s">
        <v>167</v>
      </c>
      <c r="E1045" s="115"/>
      <c r="F1045" s="206" t="s">
        <v>1342</v>
      </c>
      <c r="G1045" s="115"/>
      <c r="H1045" s="115"/>
      <c r="I1045" s="7"/>
      <c r="J1045" s="115"/>
      <c r="K1045" s="115"/>
      <c r="L1045" s="116"/>
      <c r="M1045" s="207"/>
      <c r="N1045" s="208"/>
      <c r="O1045" s="200"/>
      <c r="P1045" s="200"/>
      <c r="Q1045" s="200"/>
      <c r="R1045" s="200"/>
      <c r="S1045" s="200"/>
      <c r="T1045" s="209"/>
      <c r="U1045" s="115"/>
      <c r="V1045" s="115"/>
      <c r="W1045" s="115"/>
      <c r="X1045" s="115"/>
      <c r="Y1045" s="115"/>
      <c r="Z1045" s="115"/>
      <c r="AA1045" s="115"/>
      <c r="AB1045" s="115"/>
      <c r="AC1045" s="115"/>
      <c r="AD1045" s="115"/>
      <c r="AE1045" s="115"/>
      <c r="AT1045" s="106" t="s">
        <v>167</v>
      </c>
      <c r="AU1045" s="106" t="s">
        <v>84</v>
      </c>
    </row>
    <row r="1046" spans="1:47" s="118" customFormat="1" ht="12">
      <c r="A1046" s="115"/>
      <c r="B1046" s="116"/>
      <c r="C1046" s="115"/>
      <c r="D1046" s="311" t="s">
        <v>169</v>
      </c>
      <c r="E1046" s="115"/>
      <c r="F1046" s="312" t="s">
        <v>1343</v>
      </c>
      <c r="G1046" s="115"/>
      <c r="H1046" s="115"/>
      <c r="I1046" s="7"/>
      <c r="J1046" s="115"/>
      <c r="K1046" s="115"/>
      <c r="L1046" s="116"/>
      <c r="M1046" s="207"/>
      <c r="N1046" s="208"/>
      <c r="O1046" s="200"/>
      <c r="P1046" s="200"/>
      <c r="Q1046" s="200"/>
      <c r="R1046" s="200"/>
      <c r="S1046" s="200"/>
      <c r="T1046" s="209"/>
      <c r="U1046" s="115"/>
      <c r="V1046" s="115"/>
      <c r="W1046" s="115"/>
      <c r="X1046" s="115"/>
      <c r="Y1046" s="115"/>
      <c r="Z1046" s="115"/>
      <c r="AA1046" s="115"/>
      <c r="AB1046" s="115"/>
      <c r="AC1046" s="115"/>
      <c r="AD1046" s="115"/>
      <c r="AE1046" s="115"/>
      <c r="AT1046" s="106" t="s">
        <v>169</v>
      </c>
      <c r="AU1046" s="106" t="s">
        <v>84</v>
      </c>
    </row>
    <row r="1047" spans="2:63" s="180" customFormat="1" ht="25.9" customHeight="1">
      <c r="B1047" s="181"/>
      <c r="D1047" s="182" t="s">
        <v>73</v>
      </c>
      <c r="E1047" s="183" t="s">
        <v>1344</v>
      </c>
      <c r="F1047" s="183" t="s">
        <v>1345</v>
      </c>
      <c r="I1047" s="5"/>
      <c r="J1047" s="184">
        <f>BK1047</f>
        <v>0</v>
      </c>
      <c r="L1047" s="181"/>
      <c r="M1047" s="185"/>
      <c r="N1047" s="186"/>
      <c r="O1047" s="186"/>
      <c r="P1047" s="187">
        <f>P1048+P1087+P1099+P1192+P1213+P1275+P1328+P1377+P1467+P1532+P1620+P1774+P1821+P1875+P1982+P1995+P2002</f>
        <v>0</v>
      </c>
      <c r="Q1047" s="186"/>
      <c r="R1047" s="187">
        <f>R1048+R1087+R1099+R1192+R1213+R1275+R1328+R1377+R1467+R1532+R1620+R1774+R1821+R1875+R1982+R1995+R2002</f>
        <v>96.44208492577103</v>
      </c>
      <c r="S1047" s="186"/>
      <c r="T1047" s="188">
        <f>T1048+T1087+T1099+T1192+T1213+T1275+T1328+T1377+T1467+T1532+T1620+T1774+T1821+T1875+T1982+T1995+T2002</f>
        <v>12.0467366</v>
      </c>
      <c r="AR1047" s="182" t="s">
        <v>84</v>
      </c>
      <c r="AT1047" s="189" t="s">
        <v>73</v>
      </c>
      <c r="AU1047" s="189" t="s">
        <v>74</v>
      </c>
      <c r="AY1047" s="182" t="s">
        <v>158</v>
      </c>
      <c r="BK1047" s="190">
        <f>BK1048+BK1087+BK1099+BK1192+BK1213+BK1275+BK1328+BK1377+BK1467+BK1532+BK1620+BK1774+BK1821+BK1875+BK1982+BK1995+BK2002</f>
        <v>0</v>
      </c>
    </row>
    <row r="1048" spans="2:63" s="180" customFormat="1" ht="22.9" customHeight="1">
      <c r="B1048" s="181"/>
      <c r="D1048" s="182" t="s">
        <v>73</v>
      </c>
      <c r="E1048" s="212" t="s">
        <v>1346</v>
      </c>
      <c r="F1048" s="212" t="s">
        <v>1347</v>
      </c>
      <c r="I1048" s="5"/>
      <c r="J1048" s="213">
        <f>BK1048</f>
        <v>0</v>
      </c>
      <c r="L1048" s="181"/>
      <c r="M1048" s="185"/>
      <c r="N1048" s="186"/>
      <c r="O1048" s="186"/>
      <c r="P1048" s="187">
        <f>SUM(P1049:P1086)</f>
        <v>0</v>
      </c>
      <c r="Q1048" s="186"/>
      <c r="R1048" s="187">
        <f>SUM(R1049:R1086)</f>
        <v>0.621802965</v>
      </c>
      <c r="S1048" s="186"/>
      <c r="T1048" s="188">
        <f>SUM(T1049:T1086)</f>
        <v>0.023039999999999998</v>
      </c>
      <c r="AR1048" s="182" t="s">
        <v>84</v>
      </c>
      <c r="AT1048" s="189" t="s">
        <v>73</v>
      </c>
      <c r="AU1048" s="189" t="s">
        <v>82</v>
      </c>
      <c r="AY1048" s="182" t="s">
        <v>158</v>
      </c>
      <c r="BK1048" s="190">
        <f>SUM(BK1049:BK1086)</f>
        <v>0</v>
      </c>
    </row>
    <row r="1049" spans="1:65" s="118" customFormat="1" ht="24.2" customHeight="1">
      <c r="A1049" s="115"/>
      <c r="B1049" s="116"/>
      <c r="C1049" s="214" t="s">
        <v>1348</v>
      </c>
      <c r="D1049" s="214" t="s">
        <v>160</v>
      </c>
      <c r="E1049" s="215" t="s">
        <v>1349</v>
      </c>
      <c r="F1049" s="216" t="s">
        <v>1350</v>
      </c>
      <c r="G1049" s="217" t="s">
        <v>102</v>
      </c>
      <c r="H1049" s="218">
        <v>34.01</v>
      </c>
      <c r="I1049" s="6"/>
      <c r="J1049" s="219">
        <f>ROUND(I1049*H1049,1)</f>
        <v>0</v>
      </c>
      <c r="K1049" s="216" t="s">
        <v>164</v>
      </c>
      <c r="L1049" s="116"/>
      <c r="M1049" s="220" t="s">
        <v>3</v>
      </c>
      <c r="N1049" s="221" t="s">
        <v>45</v>
      </c>
      <c r="O1049" s="200"/>
      <c r="P1049" s="201">
        <f>O1049*H1049</f>
        <v>0</v>
      </c>
      <c r="Q1049" s="201">
        <v>0</v>
      </c>
      <c r="R1049" s="201">
        <f>Q1049*H1049</f>
        <v>0</v>
      </c>
      <c r="S1049" s="201">
        <v>0</v>
      </c>
      <c r="T1049" s="202">
        <f>S1049*H1049</f>
        <v>0</v>
      </c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R1049" s="203" t="s">
        <v>283</v>
      </c>
      <c r="AT1049" s="203" t="s">
        <v>160</v>
      </c>
      <c r="AU1049" s="203" t="s">
        <v>84</v>
      </c>
      <c r="AY1049" s="106" t="s">
        <v>158</v>
      </c>
      <c r="BE1049" s="204">
        <f>IF(N1049="základní",J1049,0)</f>
        <v>0</v>
      </c>
      <c r="BF1049" s="204">
        <f>IF(N1049="snížená",J1049,0)</f>
        <v>0</v>
      </c>
      <c r="BG1049" s="204">
        <f>IF(N1049="zákl. přenesená",J1049,0)</f>
        <v>0</v>
      </c>
      <c r="BH1049" s="204">
        <f>IF(N1049="sníž. přenesená",J1049,0)</f>
        <v>0</v>
      </c>
      <c r="BI1049" s="204">
        <f>IF(N1049="nulová",J1049,0)</f>
        <v>0</v>
      </c>
      <c r="BJ1049" s="106" t="s">
        <v>82</v>
      </c>
      <c r="BK1049" s="204">
        <f>ROUND(I1049*H1049,1)</f>
        <v>0</v>
      </c>
      <c r="BL1049" s="106" t="s">
        <v>283</v>
      </c>
      <c r="BM1049" s="203" t="s">
        <v>1351</v>
      </c>
    </row>
    <row r="1050" spans="1:47" s="118" customFormat="1" ht="19.5">
      <c r="A1050" s="115"/>
      <c r="B1050" s="116"/>
      <c r="C1050" s="115"/>
      <c r="D1050" s="205" t="s">
        <v>167</v>
      </c>
      <c r="E1050" s="115"/>
      <c r="F1050" s="206" t="s">
        <v>1352</v>
      </c>
      <c r="G1050" s="115"/>
      <c r="H1050" s="115"/>
      <c r="I1050" s="7"/>
      <c r="J1050" s="115"/>
      <c r="K1050" s="115"/>
      <c r="L1050" s="116"/>
      <c r="M1050" s="207"/>
      <c r="N1050" s="208"/>
      <c r="O1050" s="200"/>
      <c r="P1050" s="200"/>
      <c r="Q1050" s="200"/>
      <c r="R1050" s="200"/>
      <c r="S1050" s="200"/>
      <c r="T1050" s="209"/>
      <c r="U1050" s="115"/>
      <c r="V1050" s="115"/>
      <c r="W1050" s="115"/>
      <c r="X1050" s="115"/>
      <c r="Y1050" s="115"/>
      <c r="Z1050" s="115"/>
      <c r="AA1050" s="115"/>
      <c r="AB1050" s="115"/>
      <c r="AC1050" s="115"/>
      <c r="AD1050" s="115"/>
      <c r="AE1050" s="115"/>
      <c r="AT1050" s="106" t="s">
        <v>167</v>
      </c>
      <c r="AU1050" s="106" t="s">
        <v>84</v>
      </c>
    </row>
    <row r="1051" spans="1:47" s="118" customFormat="1" ht="12">
      <c r="A1051" s="115"/>
      <c r="B1051" s="116"/>
      <c r="C1051" s="115"/>
      <c r="D1051" s="311" t="s">
        <v>169</v>
      </c>
      <c r="E1051" s="115"/>
      <c r="F1051" s="312" t="s">
        <v>1353</v>
      </c>
      <c r="G1051" s="115"/>
      <c r="H1051" s="115"/>
      <c r="I1051" s="7"/>
      <c r="J1051" s="115"/>
      <c r="K1051" s="115"/>
      <c r="L1051" s="116"/>
      <c r="M1051" s="207"/>
      <c r="N1051" s="208"/>
      <c r="O1051" s="200"/>
      <c r="P1051" s="200"/>
      <c r="Q1051" s="200"/>
      <c r="R1051" s="200"/>
      <c r="S1051" s="200"/>
      <c r="T1051" s="209"/>
      <c r="U1051" s="115"/>
      <c r="V1051" s="115"/>
      <c r="W1051" s="115"/>
      <c r="X1051" s="115"/>
      <c r="Y1051" s="115"/>
      <c r="Z1051" s="115"/>
      <c r="AA1051" s="115"/>
      <c r="AB1051" s="115"/>
      <c r="AC1051" s="115"/>
      <c r="AD1051" s="115"/>
      <c r="AE1051" s="115"/>
      <c r="AT1051" s="106" t="s">
        <v>169</v>
      </c>
      <c r="AU1051" s="106" t="s">
        <v>84</v>
      </c>
    </row>
    <row r="1052" spans="2:51" s="313" customFormat="1" ht="12">
      <c r="B1052" s="314"/>
      <c r="D1052" s="205" t="s">
        <v>171</v>
      </c>
      <c r="E1052" s="315" t="s">
        <v>3</v>
      </c>
      <c r="F1052" s="316" t="s">
        <v>1354</v>
      </c>
      <c r="H1052" s="317">
        <v>6.76</v>
      </c>
      <c r="I1052" s="8"/>
      <c r="L1052" s="314"/>
      <c r="M1052" s="318"/>
      <c r="N1052" s="319"/>
      <c r="O1052" s="319"/>
      <c r="P1052" s="319"/>
      <c r="Q1052" s="319"/>
      <c r="R1052" s="319"/>
      <c r="S1052" s="319"/>
      <c r="T1052" s="320"/>
      <c r="AT1052" s="315" t="s">
        <v>171</v>
      </c>
      <c r="AU1052" s="315" t="s">
        <v>84</v>
      </c>
      <c r="AV1052" s="313" t="s">
        <v>84</v>
      </c>
      <c r="AW1052" s="313" t="s">
        <v>36</v>
      </c>
      <c r="AX1052" s="313" t="s">
        <v>74</v>
      </c>
      <c r="AY1052" s="315" t="s">
        <v>158</v>
      </c>
    </row>
    <row r="1053" spans="2:51" s="313" customFormat="1" ht="12">
      <c r="B1053" s="314"/>
      <c r="D1053" s="205" t="s">
        <v>171</v>
      </c>
      <c r="E1053" s="315" t="s">
        <v>3</v>
      </c>
      <c r="F1053" s="316" t="s">
        <v>1355</v>
      </c>
      <c r="H1053" s="317">
        <v>14.75</v>
      </c>
      <c r="I1053" s="8"/>
      <c r="L1053" s="314"/>
      <c r="M1053" s="318"/>
      <c r="N1053" s="319"/>
      <c r="O1053" s="319"/>
      <c r="P1053" s="319"/>
      <c r="Q1053" s="319"/>
      <c r="R1053" s="319"/>
      <c r="S1053" s="319"/>
      <c r="T1053" s="320"/>
      <c r="AT1053" s="315" t="s">
        <v>171</v>
      </c>
      <c r="AU1053" s="315" t="s">
        <v>84</v>
      </c>
      <c r="AV1053" s="313" t="s">
        <v>84</v>
      </c>
      <c r="AW1053" s="313" t="s">
        <v>36</v>
      </c>
      <c r="AX1053" s="313" t="s">
        <v>74</v>
      </c>
      <c r="AY1053" s="315" t="s">
        <v>158</v>
      </c>
    </row>
    <row r="1054" spans="2:51" s="313" customFormat="1" ht="12">
      <c r="B1054" s="314"/>
      <c r="D1054" s="205" t="s">
        <v>171</v>
      </c>
      <c r="E1054" s="315" t="s">
        <v>3</v>
      </c>
      <c r="F1054" s="316" t="s">
        <v>1356</v>
      </c>
      <c r="H1054" s="317">
        <v>12.5</v>
      </c>
      <c r="I1054" s="8"/>
      <c r="L1054" s="314"/>
      <c r="M1054" s="318"/>
      <c r="N1054" s="319"/>
      <c r="O1054" s="319"/>
      <c r="P1054" s="319"/>
      <c r="Q1054" s="319"/>
      <c r="R1054" s="319"/>
      <c r="S1054" s="319"/>
      <c r="T1054" s="320"/>
      <c r="AT1054" s="315" t="s">
        <v>171</v>
      </c>
      <c r="AU1054" s="315" t="s">
        <v>84</v>
      </c>
      <c r="AV1054" s="313" t="s">
        <v>84</v>
      </c>
      <c r="AW1054" s="313" t="s">
        <v>36</v>
      </c>
      <c r="AX1054" s="313" t="s">
        <v>74</v>
      </c>
      <c r="AY1054" s="315" t="s">
        <v>158</v>
      </c>
    </row>
    <row r="1055" spans="2:51" s="321" customFormat="1" ht="12">
      <c r="B1055" s="322"/>
      <c r="D1055" s="205" t="s">
        <v>171</v>
      </c>
      <c r="E1055" s="323" t="s">
        <v>3</v>
      </c>
      <c r="F1055" s="324" t="s">
        <v>174</v>
      </c>
      <c r="H1055" s="325">
        <v>34.01</v>
      </c>
      <c r="I1055" s="9"/>
      <c r="L1055" s="322"/>
      <c r="M1055" s="326"/>
      <c r="N1055" s="327"/>
      <c r="O1055" s="327"/>
      <c r="P1055" s="327"/>
      <c r="Q1055" s="327"/>
      <c r="R1055" s="327"/>
      <c r="S1055" s="327"/>
      <c r="T1055" s="328"/>
      <c r="AT1055" s="323" t="s">
        <v>171</v>
      </c>
      <c r="AU1055" s="323" t="s">
        <v>84</v>
      </c>
      <c r="AV1055" s="321" t="s">
        <v>165</v>
      </c>
      <c r="AW1055" s="321" t="s">
        <v>36</v>
      </c>
      <c r="AX1055" s="321" t="s">
        <v>82</v>
      </c>
      <c r="AY1055" s="323" t="s">
        <v>158</v>
      </c>
    </row>
    <row r="1056" spans="1:65" s="118" customFormat="1" ht="24.2" customHeight="1">
      <c r="A1056" s="115"/>
      <c r="B1056" s="116"/>
      <c r="C1056" s="214" t="s">
        <v>1357</v>
      </c>
      <c r="D1056" s="214" t="s">
        <v>160</v>
      </c>
      <c r="E1056" s="215" t="s">
        <v>1358</v>
      </c>
      <c r="F1056" s="216" t="s">
        <v>1359</v>
      </c>
      <c r="G1056" s="217" t="s">
        <v>102</v>
      </c>
      <c r="H1056" s="218">
        <v>10.4</v>
      </c>
      <c r="I1056" s="6"/>
      <c r="J1056" s="219">
        <f>ROUND(I1056*H1056,1)</f>
        <v>0</v>
      </c>
      <c r="K1056" s="216" t="s">
        <v>164</v>
      </c>
      <c r="L1056" s="116"/>
      <c r="M1056" s="220" t="s">
        <v>3</v>
      </c>
      <c r="N1056" s="221" t="s">
        <v>45</v>
      </c>
      <c r="O1056" s="200"/>
      <c r="P1056" s="201">
        <f>O1056*H1056</f>
        <v>0</v>
      </c>
      <c r="Q1056" s="201">
        <v>0</v>
      </c>
      <c r="R1056" s="201">
        <f>Q1056*H1056</f>
        <v>0</v>
      </c>
      <c r="S1056" s="201">
        <v>0</v>
      </c>
      <c r="T1056" s="202">
        <f>S1056*H1056</f>
        <v>0</v>
      </c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R1056" s="203" t="s">
        <v>283</v>
      </c>
      <c r="AT1056" s="203" t="s">
        <v>160</v>
      </c>
      <c r="AU1056" s="203" t="s">
        <v>84</v>
      </c>
      <c r="AY1056" s="106" t="s">
        <v>158</v>
      </c>
      <c r="BE1056" s="204">
        <f>IF(N1056="základní",J1056,0)</f>
        <v>0</v>
      </c>
      <c r="BF1056" s="204">
        <f>IF(N1056="snížená",J1056,0)</f>
        <v>0</v>
      </c>
      <c r="BG1056" s="204">
        <f>IF(N1056="zákl. přenesená",J1056,0)</f>
        <v>0</v>
      </c>
      <c r="BH1056" s="204">
        <f>IF(N1056="sníž. přenesená",J1056,0)</f>
        <v>0</v>
      </c>
      <c r="BI1056" s="204">
        <f>IF(N1056="nulová",J1056,0)</f>
        <v>0</v>
      </c>
      <c r="BJ1056" s="106" t="s">
        <v>82</v>
      </c>
      <c r="BK1056" s="204">
        <f>ROUND(I1056*H1056,1)</f>
        <v>0</v>
      </c>
      <c r="BL1056" s="106" t="s">
        <v>283</v>
      </c>
      <c r="BM1056" s="203" t="s">
        <v>1360</v>
      </c>
    </row>
    <row r="1057" spans="1:47" s="118" customFormat="1" ht="19.5">
      <c r="A1057" s="115"/>
      <c r="B1057" s="116"/>
      <c r="C1057" s="115"/>
      <c r="D1057" s="205" t="s">
        <v>167</v>
      </c>
      <c r="E1057" s="115"/>
      <c r="F1057" s="206" t="s">
        <v>1361</v>
      </c>
      <c r="G1057" s="115"/>
      <c r="H1057" s="115"/>
      <c r="I1057" s="7"/>
      <c r="J1057" s="115"/>
      <c r="K1057" s="115"/>
      <c r="L1057" s="116"/>
      <c r="M1057" s="207"/>
      <c r="N1057" s="208"/>
      <c r="O1057" s="200"/>
      <c r="P1057" s="200"/>
      <c r="Q1057" s="200"/>
      <c r="R1057" s="200"/>
      <c r="S1057" s="200"/>
      <c r="T1057" s="209"/>
      <c r="U1057" s="115"/>
      <c r="V1057" s="115"/>
      <c r="W1057" s="115"/>
      <c r="X1057" s="115"/>
      <c r="Y1057" s="115"/>
      <c r="Z1057" s="115"/>
      <c r="AA1057" s="115"/>
      <c r="AB1057" s="115"/>
      <c r="AC1057" s="115"/>
      <c r="AD1057" s="115"/>
      <c r="AE1057" s="115"/>
      <c r="AT1057" s="106" t="s">
        <v>167</v>
      </c>
      <c r="AU1057" s="106" t="s">
        <v>84</v>
      </c>
    </row>
    <row r="1058" spans="1:47" s="118" customFormat="1" ht="12">
      <c r="A1058" s="115"/>
      <c r="B1058" s="116"/>
      <c r="C1058" s="115"/>
      <c r="D1058" s="311" t="s">
        <v>169</v>
      </c>
      <c r="E1058" s="115"/>
      <c r="F1058" s="312" t="s">
        <v>1362</v>
      </c>
      <c r="G1058" s="115"/>
      <c r="H1058" s="115"/>
      <c r="I1058" s="7"/>
      <c r="J1058" s="115"/>
      <c r="K1058" s="115"/>
      <c r="L1058" s="116"/>
      <c r="M1058" s="207"/>
      <c r="N1058" s="208"/>
      <c r="O1058" s="200"/>
      <c r="P1058" s="200"/>
      <c r="Q1058" s="200"/>
      <c r="R1058" s="200"/>
      <c r="S1058" s="200"/>
      <c r="T1058" s="209"/>
      <c r="U1058" s="115"/>
      <c r="V1058" s="115"/>
      <c r="W1058" s="115"/>
      <c r="X1058" s="115"/>
      <c r="Y1058" s="115"/>
      <c r="Z1058" s="115"/>
      <c r="AA1058" s="115"/>
      <c r="AB1058" s="115"/>
      <c r="AC1058" s="115"/>
      <c r="AD1058" s="115"/>
      <c r="AE1058" s="115"/>
      <c r="AT1058" s="106" t="s">
        <v>169</v>
      </c>
      <c r="AU1058" s="106" t="s">
        <v>84</v>
      </c>
    </row>
    <row r="1059" spans="2:51" s="313" customFormat="1" ht="12">
      <c r="B1059" s="314"/>
      <c r="D1059" s="205" t="s">
        <v>171</v>
      </c>
      <c r="E1059" s="315" t="s">
        <v>3</v>
      </c>
      <c r="F1059" s="316" t="s">
        <v>1363</v>
      </c>
      <c r="H1059" s="317">
        <v>10.4</v>
      </c>
      <c r="I1059" s="8"/>
      <c r="L1059" s="314"/>
      <c r="M1059" s="318"/>
      <c r="N1059" s="319"/>
      <c r="O1059" s="319"/>
      <c r="P1059" s="319"/>
      <c r="Q1059" s="319"/>
      <c r="R1059" s="319"/>
      <c r="S1059" s="319"/>
      <c r="T1059" s="320"/>
      <c r="AT1059" s="315" t="s">
        <v>171</v>
      </c>
      <c r="AU1059" s="315" t="s">
        <v>84</v>
      </c>
      <c r="AV1059" s="313" t="s">
        <v>84</v>
      </c>
      <c r="AW1059" s="313" t="s">
        <v>36</v>
      </c>
      <c r="AX1059" s="313" t="s">
        <v>82</v>
      </c>
      <c r="AY1059" s="315" t="s">
        <v>158</v>
      </c>
    </row>
    <row r="1060" spans="1:65" s="118" customFormat="1" ht="16.5" customHeight="1">
      <c r="A1060" s="115"/>
      <c r="B1060" s="116"/>
      <c r="C1060" s="191" t="s">
        <v>1364</v>
      </c>
      <c r="D1060" s="191" t="s">
        <v>783</v>
      </c>
      <c r="E1060" s="192" t="s">
        <v>1365</v>
      </c>
      <c r="F1060" s="193" t="s">
        <v>1366</v>
      </c>
      <c r="G1060" s="194" t="s">
        <v>229</v>
      </c>
      <c r="H1060" s="195">
        <v>0.015</v>
      </c>
      <c r="I1060" s="11"/>
      <c r="J1060" s="196">
        <f>ROUND(I1060*H1060,1)</f>
        <v>0</v>
      </c>
      <c r="K1060" s="193" t="s">
        <v>164</v>
      </c>
      <c r="L1060" s="197"/>
      <c r="M1060" s="198" t="s">
        <v>3</v>
      </c>
      <c r="N1060" s="199" t="s">
        <v>45</v>
      </c>
      <c r="O1060" s="200"/>
      <c r="P1060" s="201">
        <f>O1060*H1060</f>
        <v>0</v>
      </c>
      <c r="Q1060" s="201">
        <v>1</v>
      </c>
      <c r="R1060" s="201">
        <f>Q1060*H1060</f>
        <v>0.015</v>
      </c>
      <c r="S1060" s="201">
        <v>0</v>
      </c>
      <c r="T1060" s="202">
        <f>S1060*H1060</f>
        <v>0</v>
      </c>
      <c r="U1060" s="115"/>
      <c r="V1060" s="115"/>
      <c r="W1060" s="115"/>
      <c r="X1060" s="115"/>
      <c r="Y1060" s="115"/>
      <c r="Z1060" s="115"/>
      <c r="AA1060" s="115"/>
      <c r="AB1060" s="115"/>
      <c r="AC1060" s="115"/>
      <c r="AD1060" s="115"/>
      <c r="AE1060" s="115"/>
      <c r="AR1060" s="203" t="s">
        <v>420</v>
      </c>
      <c r="AT1060" s="203" t="s">
        <v>783</v>
      </c>
      <c r="AU1060" s="203" t="s">
        <v>84</v>
      </c>
      <c r="AY1060" s="106" t="s">
        <v>158</v>
      </c>
      <c r="BE1060" s="204">
        <f>IF(N1060="základní",J1060,0)</f>
        <v>0</v>
      </c>
      <c r="BF1060" s="204">
        <f>IF(N1060="snížená",J1060,0)</f>
        <v>0</v>
      </c>
      <c r="BG1060" s="204">
        <f>IF(N1060="zákl. přenesená",J1060,0)</f>
        <v>0</v>
      </c>
      <c r="BH1060" s="204">
        <f>IF(N1060="sníž. přenesená",J1060,0)</f>
        <v>0</v>
      </c>
      <c r="BI1060" s="204">
        <f>IF(N1060="nulová",J1060,0)</f>
        <v>0</v>
      </c>
      <c r="BJ1060" s="106" t="s">
        <v>82</v>
      </c>
      <c r="BK1060" s="204">
        <f>ROUND(I1060*H1060,1)</f>
        <v>0</v>
      </c>
      <c r="BL1060" s="106" t="s">
        <v>283</v>
      </c>
      <c r="BM1060" s="203" t="s">
        <v>1367</v>
      </c>
    </row>
    <row r="1061" spans="1:47" s="118" customFormat="1" ht="12">
      <c r="A1061" s="115"/>
      <c r="B1061" s="116"/>
      <c r="C1061" s="115"/>
      <c r="D1061" s="205" t="s">
        <v>167</v>
      </c>
      <c r="E1061" s="115"/>
      <c r="F1061" s="206" t="s">
        <v>1366</v>
      </c>
      <c r="G1061" s="115"/>
      <c r="H1061" s="115"/>
      <c r="I1061" s="7"/>
      <c r="J1061" s="115"/>
      <c r="K1061" s="115"/>
      <c r="L1061" s="116"/>
      <c r="M1061" s="207"/>
      <c r="N1061" s="208"/>
      <c r="O1061" s="200"/>
      <c r="P1061" s="200"/>
      <c r="Q1061" s="200"/>
      <c r="R1061" s="200"/>
      <c r="S1061" s="200"/>
      <c r="T1061" s="209"/>
      <c r="U1061" s="115"/>
      <c r="V1061" s="115"/>
      <c r="W1061" s="115"/>
      <c r="X1061" s="115"/>
      <c r="Y1061" s="115"/>
      <c r="Z1061" s="115"/>
      <c r="AA1061" s="115"/>
      <c r="AB1061" s="115"/>
      <c r="AC1061" s="115"/>
      <c r="AD1061" s="115"/>
      <c r="AE1061" s="115"/>
      <c r="AT1061" s="106" t="s">
        <v>167</v>
      </c>
      <c r="AU1061" s="106" t="s">
        <v>84</v>
      </c>
    </row>
    <row r="1062" spans="2:51" s="313" customFormat="1" ht="12">
      <c r="B1062" s="314"/>
      <c r="D1062" s="205" t="s">
        <v>171</v>
      </c>
      <c r="E1062" s="315" t="s">
        <v>3</v>
      </c>
      <c r="F1062" s="316" t="s">
        <v>1368</v>
      </c>
      <c r="H1062" s="317">
        <v>0.015</v>
      </c>
      <c r="I1062" s="8"/>
      <c r="L1062" s="314"/>
      <c r="M1062" s="318"/>
      <c r="N1062" s="319"/>
      <c r="O1062" s="319"/>
      <c r="P1062" s="319"/>
      <c r="Q1062" s="319"/>
      <c r="R1062" s="319"/>
      <c r="S1062" s="319"/>
      <c r="T1062" s="320"/>
      <c r="AT1062" s="315" t="s">
        <v>171</v>
      </c>
      <c r="AU1062" s="315" t="s">
        <v>84</v>
      </c>
      <c r="AV1062" s="313" t="s">
        <v>84</v>
      </c>
      <c r="AW1062" s="313" t="s">
        <v>36</v>
      </c>
      <c r="AX1062" s="313" t="s">
        <v>82</v>
      </c>
      <c r="AY1062" s="315" t="s">
        <v>158</v>
      </c>
    </row>
    <row r="1063" spans="1:65" s="118" customFormat="1" ht="24.2" customHeight="1">
      <c r="A1063" s="115"/>
      <c r="B1063" s="116"/>
      <c r="C1063" s="214" t="s">
        <v>1369</v>
      </c>
      <c r="D1063" s="214" t="s">
        <v>160</v>
      </c>
      <c r="E1063" s="215" t="s">
        <v>1370</v>
      </c>
      <c r="F1063" s="216" t="s">
        <v>1371</v>
      </c>
      <c r="G1063" s="217" t="s">
        <v>102</v>
      </c>
      <c r="H1063" s="218">
        <v>5.76</v>
      </c>
      <c r="I1063" s="6"/>
      <c r="J1063" s="219">
        <f>ROUND(I1063*H1063,1)</f>
        <v>0</v>
      </c>
      <c r="K1063" s="216" t="s">
        <v>164</v>
      </c>
      <c r="L1063" s="116"/>
      <c r="M1063" s="220" t="s">
        <v>3</v>
      </c>
      <c r="N1063" s="221" t="s">
        <v>45</v>
      </c>
      <c r="O1063" s="200"/>
      <c r="P1063" s="201">
        <f>O1063*H1063</f>
        <v>0</v>
      </c>
      <c r="Q1063" s="201">
        <v>0</v>
      </c>
      <c r="R1063" s="201">
        <f>Q1063*H1063</f>
        <v>0</v>
      </c>
      <c r="S1063" s="201">
        <v>0.004</v>
      </c>
      <c r="T1063" s="202">
        <f>S1063*H1063</f>
        <v>0.023039999999999998</v>
      </c>
      <c r="U1063" s="115"/>
      <c r="V1063" s="115"/>
      <c r="W1063" s="115"/>
      <c r="X1063" s="115"/>
      <c r="Y1063" s="115"/>
      <c r="Z1063" s="115"/>
      <c r="AA1063" s="115"/>
      <c r="AB1063" s="115"/>
      <c r="AC1063" s="115"/>
      <c r="AD1063" s="115"/>
      <c r="AE1063" s="115"/>
      <c r="AR1063" s="203" t="s">
        <v>283</v>
      </c>
      <c r="AT1063" s="203" t="s">
        <v>160</v>
      </c>
      <c r="AU1063" s="203" t="s">
        <v>84</v>
      </c>
      <c r="AY1063" s="106" t="s">
        <v>158</v>
      </c>
      <c r="BE1063" s="204">
        <f>IF(N1063="základní",J1063,0)</f>
        <v>0</v>
      </c>
      <c r="BF1063" s="204">
        <f>IF(N1063="snížená",J1063,0)</f>
        <v>0</v>
      </c>
      <c r="BG1063" s="204">
        <f>IF(N1063="zákl. přenesená",J1063,0)</f>
        <v>0</v>
      </c>
      <c r="BH1063" s="204">
        <f>IF(N1063="sníž. přenesená",J1063,0)</f>
        <v>0</v>
      </c>
      <c r="BI1063" s="204">
        <f>IF(N1063="nulová",J1063,0)</f>
        <v>0</v>
      </c>
      <c r="BJ1063" s="106" t="s">
        <v>82</v>
      </c>
      <c r="BK1063" s="204">
        <f>ROUND(I1063*H1063,1)</f>
        <v>0</v>
      </c>
      <c r="BL1063" s="106" t="s">
        <v>283</v>
      </c>
      <c r="BM1063" s="203" t="s">
        <v>1372</v>
      </c>
    </row>
    <row r="1064" spans="1:47" s="118" customFormat="1" ht="19.5">
      <c r="A1064" s="115"/>
      <c r="B1064" s="116"/>
      <c r="C1064" s="115"/>
      <c r="D1064" s="205" t="s">
        <v>167</v>
      </c>
      <c r="E1064" s="115"/>
      <c r="F1064" s="206" t="s">
        <v>1373</v>
      </c>
      <c r="G1064" s="115"/>
      <c r="H1064" s="115"/>
      <c r="I1064" s="7"/>
      <c r="J1064" s="115"/>
      <c r="K1064" s="115"/>
      <c r="L1064" s="116"/>
      <c r="M1064" s="207"/>
      <c r="N1064" s="208"/>
      <c r="O1064" s="200"/>
      <c r="P1064" s="200"/>
      <c r="Q1064" s="200"/>
      <c r="R1064" s="200"/>
      <c r="S1064" s="200"/>
      <c r="T1064" s="209"/>
      <c r="U1064" s="115"/>
      <c r="V1064" s="115"/>
      <c r="W1064" s="115"/>
      <c r="X1064" s="115"/>
      <c r="Y1064" s="115"/>
      <c r="Z1064" s="115"/>
      <c r="AA1064" s="115"/>
      <c r="AB1064" s="115"/>
      <c r="AC1064" s="115"/>
      <c r="AD1064" s="115"/>
      <c r="AE1064" s="115"/>
      <c r="AT1064" s="106" t="s">
        <v>167</v>
      </c>
      <c r="AU1064" s="106" t="s">
        <v>84</v>
      </c>
    </row>
    <row r="1065" spans="1:47" s="118" customFormat="1" ht="12">
      <c r="A1065" s="115"/>
      <c r="B1065" s="116"/>
      <c r="C1065" s="115"/>
      <c r="D1065" s="311" t="s">
        <v>169</v>
      </c>
      <c r="E1065" s="115"/>
      <c r="F1065" s="312" t="s">
        <v>1374</v>
      </c>
      <c r="G1065" s="115"/>
      <c r="H1065" s="115"/>
      <c r="I1065" s="7"/>
      <c r="J1065" s="115"/>
      <c r="K1065" s="115"/>
      <c r="L1065" s="116"/>
      <c r="M1065" s="207"/>
      <c r="N1065" s="208"/>
      <c r="O1065" s="200"/>
      <c r="P1065" s="200"/>
      <c r="Q1065" s="200"/>
      <c r="R1065" s="200"/>
      <c r="S1065" s="200"/>
      <c r="T1065" s="209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T1065" s="106" t="s">
        <v>169</v>
      </c>
      <c r="AU1065" s="106" t="s">
        <v>84</v>
      </c>
    </row>
    <row r="1066" spans="2:51" s="313" customFormat="1" ht="12">
      <c r="B1066" s="314"/>
      <c r="D1066" s="205" t="s">
        <v>171</v>
      </c>
      <c r="E1066" s="315" t="s">
        <v>3</v>
      </c>
      <c r="F1066" s="316" t="s">
        <v>1375</v>
      </c>
      <c r="H1066" s="317">
        <v>5.76</v>
      </c>
      <c r="I1066" s="8"/>
      <c r="L1066" s="314"/>
      <c r="M1066" s="318"/>
      <c r="N1066" s="319"/>
      <c r="O1066" s="319"/>
      <c r="P1066" s="319"/>
      <c r="Q1066" s="319"/>
      <c r="R1066" s="319"/>
      <c r="S1066" s="319"/>
      <c r="T1066" s="320"/>
      <c r="AT1066" s="315" t="s">
        <v>171</v>
      </c>
      <c r="AU1066" s="315" t="s">
        <v>84</v>
      </c>
      <c r="AV1066" s="313" t="s">
        <v>84</v>
      </c>
      <c r="AW1066" s="313" t="s">
        <v>36</v>
      </c>
      <c r="AX1066" s="313" t="s">
        <v>82</v>
      </c>
      <c r="AY1066" s="315" t="s">
        <v>158</v>
      </c>
    </row>
    <row r="1067" spans="1:65" s="118" customFormat="1" ht="24.2" customHeight="1">
      <c r="A1067" s="115"/>
      <c r="B1067" s="116"/>
      <c r="C1067" s="214" t="s">
        <v>1376</v>
      </c>
      <c r="D1067" s="214" t="s">
        <v>160</v>
      </c>
      <c r="E1067" s="215" t="s">
        <v>1377</v>
      </c>
      <c r="F1067" s="216" t="s">
        <v>1378</v>
      </c>
      <c r="G1067" s="217" t="s">
        <v>102</v>
      </c>
      <c r="H1067" s="218">
        <v>68.02</v>
      </c>
      <c r="I1067" s="6"/>
      <c r="J1067" s="219">
        <f>ROUND(I1067*H1067,1)</f>
        <v>0</v>
      </c>
      <c r="K1067" s="216" t="s">
        <v>164</v>
      </c>
      <c r="L1067" s="116"/>
      <c r="M1067" s="220" t="s">
        <v>3</v>
      </c>
      <c r="N1067" s="221" t="s">
        <v>45</v>
      </c>
      <c r="O1067" s="200"/>
      <c r="P1067" s="201">
        <f>O1067*H1067</f>
        <v>0</v>
      </c>
      <c r="Q1067" s="201">
        <v>0.00039825</v>
      </c>
      <c r="R1067" s="201">
        <f>Q1067*H1067</f>
        <v>0.027088965</v>
      </c>
      <c r="S1067" s="201">
        <v>0</v>
      </c>
      <c r="T1067" s="202">
        <f>S1067*H1067</f>
        <v>0</v>
      </c>
      <c r="U1067" s="115"/>
      <c r="V1067" s="115"/>
      <c r="W1067" s="115"/>
      <c r="X1067" s="115"/>
      <c r="Y1067" s="115"/>
      <c r="Z1067" s="115"/>
      <c r="AA1067" s="115"/>
      <c r="AB1067" s="115"/>
      <c r="AC1067" s="115"/>
      <c r="AD1067" s="115"/>
      <c r="AE1067" s="115"/>
      <c r="AR1067" s="203" t="s">
        <v>283</v>
      </c>
      <c r="AT1067" s="203" t="s">
        <v>160</v>
      </c>
      <c r="AU1067" s="203" t="s">
        <v>84</v>
      </c>
      <c r="AY1067" s="106" t="s">
        <v>158</v>
      </c>
      <c r="BE1067" s="204">
        <f>IF(N1067="základní",J1067,0)</f>
        <v>0</v>
      </c>
      <c r="BF1067" s="204">
        <f>IF(N1067="snížená",J1067,0)</f>
        <v>0</v>
      </c>
      <c r="BG1067" s="204">
        <f>IF(N1067="zákl. přenesená",J1067,0)</f>
        <v>0</v>
      </c>
      <c r="BH1067" s="204">
        <f>IF(N1067="sníž. přenesená",J1067,0)</f>
        <v>0</v>
      </c>
      <c r="BI1067" s="204">
        <f>IF(N1067="nulová",J1067,0)</f>
        <v>0</v>
      </c>
      <c r="BJ1067" s="106" t="s">
        <v>82</v>
      </c>
      <c r="BK1067" s="204">
        <f>ROUND(I1067*H1067,1)</f>
        <v>0</v>
      </c>
      <c r="BL1067" s="106" t="s">
        <v>283</v>
      </c>
      <c r="BM1067" s="203" t="s">
        <v>1379</v>
      </c>
    </row>
    <row r="1068" spans="1:47" s="118" customFormat="1" ht="19.5">
      <c r="A1068" s="115"/>
      <c r="B1068" s="116"/>
      <c r="C1068" s="115"/>
      <c r="D1068" s="205" t="s">
        <v>167</v>
      </c>
      <c r="E1068" s="115"/>
      <c r="F1068" s="206" t="s">
        <v>1380</v>
      </c>
      <c r="G1068" s="115"/>
      <c r="H1068" s="115"/>
      <c r="I1068" s="7"/>
      <c r="J1068" s="115"/>
      <c r="K1068" s="115"/>
      <c r="L1068" s="116"/>
      <c r="M1068" s="207"/>
      <c r="N1068" s="208"/>
      <c r="O1068" s="200"/>
      <c r="P1068" s="200"/>
      <c r="Q1068" s="200"/>
      <c r="R1068" s="200"/>
      <c r="S1068" s="200"/>
      <c r="T1068" s="209"/>
      <c r="U1068" s="115"/>
      <c r="V1068" s="115"/>
      <c r="W1068" s="115"/>
      <c r="X1068" s="115"/>
      <c r="Y1068" s="115"/>
      <c r="Z1068" s="115"/>
      <c r="AA1068" s="115"/>
      <c r="AB1068" s="115"/>
      <c r="AC1068" s="115"/>
      <c r="AD1068" s="115"/>
      <c r="AE1068" s="115"/>
      <c r="AT1068" s="106" t="s">
        <v>167</v>
      </c>
      <c r="AU1068" s="106" t="s">
        <v>84</v>
      </c>
    </row>
    <row r="1069" spans="1:47" s="118" customFormat="1" ht="12">
      <c r="A1069" s="115"/>
      <c r="B1069" s="116"/>
      <c r="C1069" s="115"/>
      <c r="D1069" s="311" t="s">
        <v>169</v>
      </c>
      <c r="E1069" s="115"/>
      <c r="F1069" s="312" t="s">
        <v>1381</v>
      </c>
      <c r="G1069" s="115"/>
      <c r="H1069" s="115"/>
      <c r="I1069" s="7"/>
      <c r="J1069" s="115"/>
      <c r="K1069" s="115"/>
      <c r="L1069" s="116"/>
      <c r="M1069" s="207"/>
      <c r="N1069" s="208"/>
      <c r="O1069" s="200"/>
      <c r="P1069" s="200"/>
      <c r="Q1069" s="200"/>
      <c r="R1069" s="200"/>
      <c r="S1069" s="200"/>
      <c r="T1069" s="209"/>
      <c r="U1069" s="115"/>
      <c r="V1069" s="115"/>
      <c r="W1069" s="115"/>
      <c r="X1069" s="115"/>
      <c r="Y1069" s="115"/>
      <c r="Z1069" s="115"/>
      <c r="AA1069" s="115"/>
      <c r="AB1069" s="115"/>
      <c r="AC1069" s="115"/>
      <c r="AD1069" s="115"/>
      <c r="AE1069" s="115"/>
      <c r="AT1069" s="106" t="s">
        <v>169</v>
      </c>
      <c r="AU1069" s="106" t="s">
        <v>84</v>
      </c>
    </row>
    <row r="1070" spans="2:51" s="313" customFormat="1" ht="12">
      <c r="B1070" s="314"/>
      <c r="D1070" s="205" t="s">
        <v>171</v>
      </c>
      <c r="E1070" s="315" t="s">
        <v>3</v>
      </c>
      <c r="F1070" s="316" t="s">
        <v>1382</v>
      </c>
      <c r="H1070" s="317">
        <v>13.52</v>
      </c>
      <c r="I1070" s="8"/>
      <c r="L1070" s="314"/>
      <c r="M1070" s="318"/>
      <c r="N1070" s="319"/>
      <c r="O1070" s="319"/>
      <c r="P1070" s="319"/>
      <c r="Q1070" s="319"/>
      <c r="R1070" s="319"/>
      <c r="S1070" s="319"/>
      <c r="T1070" s="320"/>
      <c r="AT1070" s="315" t="s">
        <v>171</v>
      </c>
      <c r="AU1070" s="315" t="s">
        <v>84</v>
      </c>
      <c r="AV1070" s="313" t="s">
        <v>84</v>
      </c>
      <c r="AW1070" s="313" t="s">
        <v>36</v>
      </c>
      <c r="AX1070" s="313" t="s">
        <v>74</v>
      </c>
      <c r="AY1070" s="315" t="s">
        <v>158</v>
      </c>
    </row>
    <row r="1071" spans="2:51" s="313" customFormat="1" ht="12">
      <c r="B1071" s="314"/>
      <c r="D1071" s="205" t="s">
        <v>171</v>
      </c>
      <c r="E1071" s="315" t="s">
        <v>3</v>
      </c>
      <c r="F1071" s="316" t="s">
        <v>1383</v>
      </c>
      <c r="H1071" s="317">
        <v>29.5</v>
      </c>
      <c r="I1071" s="8"/>
      <c r="L1071" s="314"/>
      <c r="M1071" s="318"/>
      <c r="N1071" s="319"/>
      <c r="O1071" s="319"/>
      <c r="P1071" s="319"/>
      <c r="Q1071" s="319"/>
      <c r="R1071" s="319"/>
      <c r="S1071" s="319"/>
      <c r="T1071" s="320"/>
      <c r="AT1071" s="315" t="s">
        <v>171</v>
      </c>
      <c r="AU1071" s="315" t="s">
        <v>84</v>
      </c>
      <c r="AV1071" s="313" t="s">
        <v>84</v>
      </c>
      <c r="AW1071" s="313" t="s">
        <v>36</v>
      </c>
      <c r="AX1071" s="313" t="s">
        <v>74</v>
      </c>
      <c r="AY1071" s="315" t="s">
        <v>158</v>
      </c>
    </row>
    <row r="1072" spans="2:51" s="313" customFormat="1" ht="12">
      <c r="B1072" s="314"/>
      <c r="D1072" s="205" t="s">
        <v>171</v>
      </c>
      <c r="E1072" s="315" t="s">
        <v>3</v>
      </c>
      <c r="F1072" s="316" t="s">
        <v>1384</v>
      </c>
      <c r="H1072" s="317">
        <v>25</v>
      </c>
      <c r="I1072" s="8"/>
      <c r="L1072" s="314"/>
      <c r="M1072" s="318"/>
      <c r="N1072" s="319"/>
      <c r="O1072" s="319"/>
      <c r="P1072" s="319"/>
      <c r="Q1072" s="319"/>
      <c r="R1072" s="319"/>
      <c r="S1072" s="319"/>
      <c r="T1072" s="320"/>
      <c r="AT1072" s="315" t="s">
        <v>171</v>
      </c>
      <c r="AU1072" s="315" t="s">
        <v>84</v>
      </c>
      <c r="AV1072" s="313" t="s">
        <v>84</v>
      </c>
      <c r="AW1072" s="313" t="s">
        <v>36</v>
      </c>
      <c r="AX1072" s="313" t="s">
        <v>74</v>
      </c>
      <c r="AY1072" s="315" t="s">
        <v>158</v>
      </c>
    </row>
    <row r="1073" spans="2:51" s="321" customFormat="1" ht="12">
      <c r="B1073" s="322"/>
      <c r="D1073" s="205" t="s">
        <v>171</v>
      </c>
      <c r="E1073" s="323" t="s">
        <v>3</v>
      </c>
      <c r="F1073" s="324" t="s">
        <v>174</v>
      </c>
      <c r="H1073" s="325">
        <v>68.02</v>
      </c>
      <c r="I1073" s="9"/>
      <c r="L1073" s="322"/>
      <c r="M1073" s="326"/>
      <c r="N1073" s="327"/>
      <c r="O1073" s="327"/>
      <c r="P1073" s="327"/>
      <c r="Q1073" s="327"/>
      <c r="R1073" s="327"/>
      <c r="S1073" s="327"/>
      <c r="T1073" s="328"/>
      <c r="AT1073" s="323" t="s">
        <v>171</v>
      </c>
      <c r="AU1073" s="323" t="s">
        <v>84</v>
      </c>
      <c r="AV1073" s="321" t="s">
        <v>165</v>
      </c>
      <c r="AW1073" s="321" t="s">
        <v>36</v>
      </c>
      <c r="AX1073" s="321" t="s">
        <v>82</v>
      </c>
      <c r="AY1073" s="323" t="s">
        <v>158</v>
      </c>
    </row>
    <row r="1074" spans="1:65" s="118" customFormat="1" ht="24.2" customHeight="1">
      <c r="A1074" s="115"/>
      <c r="B1074" s="116"/>
      <c r="C1074" s="214" t="s">
        <v>1385</v>
      </c>
      <c r="D1074" s="214" t="s">
        <v>160</v>
      </c>
      <c r="E1074" s="215" t="s">
        <v>1386</v>
      </c>
      <c r="F1074" s="216" t="s">
        <v>1387</v>
      </c>
      <c r="G1074" s="217" t="s">
        <v>102</v>
      </c>
      <c r="H1074" s="218">
        <v>20.8</v>
      </c>
      <c r="I1074" s="6"/>
      <c r="J1074" s="219">
        <f>ROUND(I1074*H1074,1)</f>
        <v>0</v>
      </c>
      <c r="K1074" s="216" t="s">
        <v>164</v>
      </c>
      <c r="L1074" s="116"/>
      <c r="M1074" s="220" t="s">
        <v>3</v>
      </c>
      <c r="N1074" s="221" t="s">
        <v>45</v>
      </c>
      <c r="O1074" s="200"/>
      <c r="P1074" s="201">
        <f>O1074*H1074</f>
        <v>0</v>
      </c>
      <c r="Q1074" s="201">
        <v>0.00039825</v>
      </c>
      <c r="R1074" s="201">
        <f>Q1074*H1074</f>
        <v>0.0082836</v>
      </c>
      <c r="S1074" s="201">
        <v>0</v>
      </c>
      <c r="T1074" s="202">
        <f>S1074*H1074</f>
        <v>0</v>
      </c>
      <c r="U1074" s="115"/>
      <c r="V1074" s="115"/>
      <c r="W1074" s="115"/>
      <c r="X1074" s="115"/>
      <c r="Y1074" s="115"/>
      <c r="Z1074" s="115"/>
      <c r="AA1074" s="115"/>
      <c r="AB1074" s="115"/>
      <c r="AC1074" s="115"/>
      <c r="AD1074" s="115"/>
      <c r="AE1074" s="115"/>
      <c r="AR1074" s="203" t="s">
        <v>283</v>
      </c>
      <c r="AT1074" s="203" t="s">
        <v>160</v>
      </c>
      <c r="AU1074" s="203" t="s">
        <v>84</v>
      </c>
      <c r="AY1074" s="106" t="s">
        <v>158</v>
      </c>
      <c r="BE1074" s="204">
        <f>IF(N1074="základní",J1074,0)</f>
        <v>0</v>
      </c>
      <c r="BF1074" s="204">
        <f>IF(N1074="snížená",J1074,0)</f>
        <v>0</v>
      </c>
      <c r="BG1074" s="204">
        <f>IF(N1074="zákl. přenesená",J1074,0)</f>
        <v>0</v>
      </c>
      <c r="BH1074" s="204">
        <f>IF(N1074="sníž. přenesená",J1074,0)</f>
        <v>0</v>
      </c>
      <c r="BI1074" s="204">
        <f>IF(N1074="nulová",J1074,0)</f>
        <v>0</v>
      </c>
      <c r="BJ1074" s="106" t="s">
        <v>82</v>
      </c>
      <c r="BK1074" s="204">
        <f>ROUND(I1074*H1074,1)</f>
        <v>0</v>
      </c>
      <c r="BL1074" s="106" t="s">
        <v>283</v>
      </c>
      <c r="BM1074" s="203" t="s">
        <v>1388</v>
      </c>
    </row>
    <row r="1075" spans="1:47" s="118" customFormat="1" ht="19.5">
      <c r="A1075" s="115"/>
      <c r="B1075" s="116"/>
      <c r="C1075" s="115"/>
      <c r="D1075" s="205" t="s">
        <v>167</v>
      </c>
      <c r="E1075" s="115"/>
      <c r="F1075" s="206" t="s">
        <v>1389</v>
      </c>
      <c r="G1075" s="115"/>
      <c r="H1075" s="115"/>
      <c r="I1075" s="7"/>
      <c r="J1075" s="115"/>
      <c r="K1075" s="115"/>
      <c r="L1075" s="116"/>
      <c r="M1075" s="207"/>
      <c r="N1075" s="208"/>
      <c r="O1075" s="200"/>
      <c r="P1075" s="200"/>
      <c r="Q1075" s="200"/>
      <c r="R1075" s="200"/>
      <c r="S1075" s="200"/>
      <c r="T1075" s="209"/>
      <c r="U1075" s="115"/>
      <c r="V1075" s="115"/>
      <c r="W1075" s="115"/>
      <c r="X1075" s="115"/>
      <c r="Y1075" s="115"/>
      <c r="Z1075" s="115"/>
      <c r="AA1075" s="115"/>
      <c r="AB1075" s="115"/>
      <c r="AC1075" s="115"/>
      <c r="AD1075" s="115"/>
      <c r="AE1075" s="115"/>
      <c r="AT1075" s="106" t="s">
        <v>167</v>
      </c>
      <c r="AU1075" s="106" t="s">
        <v>84</v>
      </c>
    </row>
    <row r="1076" spans="1:47" s="118" customFormat="1" ht="12">
      <c r="A1076" s="115"/>
      <c r="B1076" s="116"/>
      <c r="C1076" s="115"/>
      <c r="D1076" s="311" t="s">
        <v>169</v>
      </c>
      <c r="E1076" s="115"/>
      <c r="F1076" s="312" t="s">
        <v>1390</v>
      </c>
      <c r="G1076" s="115"/>
      <c r="H1076" s="115"/>
      <c r="I1076" s="7"/>
      <c r="J1076" s="115"/>
      <c r="K1076" s="115"/>
      <c r="L1076" s="116"/>
      <c r="M1076" s="207"/>
      <c r="N1076" s="208"/>
      <c r="O1076" s="200"/>
      <c r="P1076" s="200"/>
      <c r="Q1076" s="200"/>
      <c r="R1076" s="200"/>
      <c r="S1076" s="200"/>
      <c r="T1076" s="209"/>
      <c r="U1076" s="115"/>
      <c r="V1076" s="115"/>
      <c r="W1076" s="115"/>
      <c r="X1076" s="115"/>
      <c r="Y1076" s="115"/>
      <c r="Z1076" s="115"/>
      <c r="AA1076" s="115"/>
      <c r="AB1076" s="115"/>
      <c r="AC1076" s="115"/>
      <c r="AD1076" s="115"/>
      <c r="AE1076" s="115"/>
      <c r="AT1076" s="106" t="s">
        <v>169</v>
      </c>
      <c r="AU1076" s="106" t="s">
        <v>84</v>
      </c>
    </row>
    <row r="1077" spans="2:51" s="313" customFormat="1" ht="12">
      <c r="B1077" s="314"/>
      <c r="D1077" s="205" t="s">
        <v>171</v>
      </c>
      <c r="E1077" s="315" t="s">
        <v>3</v>
      </c>
      <c r="F1077" s="316" t="s">
        <v>1391</v>
      </c>
      <c r="H1077" s="317">
        <v>20.8</v>
      </c>
      <c r="I1077" s="8"/>
      <c r="L1077" s="314"/>
      <c r="M1077" s="318"/>
      <c r="N1077" s="319"/>
      <c r="O1077" s="319"/>
      <c r="P1077" s="319"/>
      <c r="Q1077" s="319"/>
      <c r="R1077" s="319"/>
      <c r="S1077" s="319"/>
      <c r="T1077" s="320"/>
      <c r="AT1077" s="315" t="s">
        <v>171</v>
      </c>
      <c r="AU1077" s="315" t="s">
        <v>84</v>
      </c>
      <c r="AV1077" s="313" t="s">
        <v>84</v>
      </c>
      <c r="AW1077" s="313" t="s">
        <v>36</v>
      </c>
      <c r="AX1077" s="313" t="s">
        <v>82</v>
      </c>
      <c r="AY1077" s="315" t="s">
        <v>158</v>
      </c>
    </row>
    <row r="1078" spans="1:65" s="118" customFormat="1" ht="37.9" customHeight="1">
      <c r="A1078" s="115"/>
      <c r="B1078" s="116"/>
      <c r="C1078" s="191" t="s">
        <v>1392</v>
      </c>
      <c r="D1078" s="191" t="s">
        <v>783</v>
      </c>
      <c r="E1078" s="192" t="s">
        <v>1393</v>
      </c>
      <c r="F1078" s="193" t="s">
        <v>1394</v>
      </c>
      <c r="G1078" s="194" t="s">
        <v>102</v>
      </c>
      <c r="H1078" s="195">
        <v>119.048</v>
      </c>
      <c r="I1078" s="11"/>
      <c r="J1078" s="196">
        <f>ROUND(I1078*H1078,1)</f>
        <v>0</v>
      </c>
      <c r="K1078" s="193" t="s">
        <v>164</v>
      </c>
      <c r="L1078" s="197"/>
      <c r="M1078" s="198" t="s">
        <v>3</v>
      </c>
      <c r="N1078" s="199" t="s">
        <v>45</v>
      </c>
      <c r="O1078" s="200"/>
      <c r="P1078" s="201">
        <f>O1078*H1078</f>
        <v>0</v>
      </c>
      <c r="Q1078" s="201">
        <v>0.0048</v>
      </c>
      <c r="R1078" s="201">
        <f>Q1078*H1078</f>
        <v>0.5714304</v>
      </c>
      <c r="S1078" s="201">
        <v>0</v>
      </c>
      <c r="T1078" s="202">
        <f>S1078*H1078</f>
        <v>0</v>
      </c>
      <c r="U1078" s="115"/>
      <c r="V1078" s="115"/>
      <c r="W1078" s="115"/>
      <c r="X1078" s="115"/>
      <c r="Y1078" s="115"/>
      <c r="Z1078" s="115"/>
      <c r="AA1078" s="115"/>
      <c r="AB1078" s="115"/>
      <c r="AC1078" s="115"/>
      <c r="AD1078" s="115"/>
      <c r="AE1078" s="115"/>
      <c r="AR1078" s="203" t="s">
        <v>420</v>
      </c>
      <c r="AT1078" s="203" t="s">
        <v>783</v>
      </c>
      <c r="AU1078" s="203" t="s">
        <v>84</v>
      </c>
      <c r="AY1078" s="106" t="s">
        <v>158</v>
      </c>
      <c r="BE1078" s="204">
        <f>IF(N1078="základní",J1078,0)</f>
        <v>0</v>
      </c>
      <c r="BF1078" s="204">
        <f>IF(N1078="snížená",J1078,0)</f>
        <v>0</v>
      </c>
      <c r="BG1078" s="204">
        <f>IF(N1078="zákl. přenesená",J1078,0)</f>
        <v>0</v>
      </c>
      <c r="BH1078" s="204">
        <f>IF(N1078="sníž. přenesená",J1078,0)</f>
        <v>0</v>
      </c>
      <c r="BI1078" s="204">
        <f>IF(N1078="nulová",J1078,0)</f>
        <v>0</v>
      </c>
      <c r="BJ1078" s="106" t="s">
        <v>82</v>
      </c>
      <c r="BK1078" s="204">
        <f>ROUND(I1078*H1078,1)</f>
        <v>0</v>
      </c>
      <c r="BL1078" s="106" t="s">
        <v>283</v>
      </c>
      <c r="BM1078" s="203" t="s">
        <v>1395</v>
      </c>
    </row>
    <row r="1079" spans="1:47" s="118" customFormat="1" ht="19.5">
      <c r="A1079" s="115"/>
      <c r="B1079" s="116"/>
      <c r="C1079" s="115"/>
      <c r="D1079" s="205" t="s">
        <v>167</v>
      </c>
      <c r="E1079" s="115"/>
      <c r="F1079" s="206" t="s">
        <v>1394</v>
      </c>
      <c r="G1079" s="115"/>
      <c r="H1079" s="115"/>
      <c r="I1079" s="7"/>
      <c r="J1079" s="115"/>
      <c r="K1079" s="115"/>
      <c r="L1079" s="116"/>
      <c r="M1079" s="207"/>
      <c r="N1079" s="208"/>
      <c r="O1079" s="200"/>
      <c r="P1079" s="200"/>
      <c r="Q1079" s="200"/>
      <c r="R1079" s="200"/>
      <c r="S1079" s="200"/>
      <c r="T1079" s="209"/>
      <c r="U1079" s="115"/>
      <c r="V1079" s="115"/>
      <c r="W1079" s="115"/>
      <c r="X1079" s="115"/>
      <c r="Y1079" s="115"/>
      <c r="Z1079" s="115"/>
      <c r="AA1079" s="115"/>
      <c r="AB1079" s="115"/>
      <c r="AC1079" s="115"/>
      <c r="AD1079" s="115"/>
      <c r="AE1079" s="115"/>
      <c r="AT1079" s="106" t="s">
        <v>167</v>
      </c>
      <c r="AU1079" s="106" t="s">
        <v>84</v>
      </c>
    </row>
    <row r="1080" spans="2:51" s="313" customFormat="1" ht="12">
      <c r="B1080" s="314"/>
      <c r="D1080" s="205" t="s">
        <v>171</v>
      </c>
      <c r="E1080" s="315" t="s">
        <v>3</v>
      </c>
      <c r="F1080" s="316" t="s">
        <v>1396</v>
      </c>
      <c r="H1080" s="317">
        <v>102.143</v>
      </c>
      <c r="I1080" s="8"/>
      <c r="L1080" s="314"/>
      <c r="M1080" s="318"/>
      <c r="N1080" s="319"/>
      <c r="O1080" s="319"/>
      <c r="P1080" s="319"/>
      <c r="Q1080" s="319"/>
      <c r="R1080" s="319"/>
      <c r="S1080" s="319"/>
      <c r="T1080" s="320"/>
      <c r="AT1080" s="315" t="s">
        <v>171</v>
      </c>
      <c r="AU1080" s="315" t="s">
        <v>84</v>
      </c>
      <c r="AV1080" s="313" t="s">
        <v>84</v>
      </c>
      <c r="AW1080" s="313" t="s">
        <v>36</v>
      </c>
      <c r="AX1080" s="313" t="s">
        <v>82</v>
      </c>
      <c r="AY1080" s="315" t="s">
        <v>158</v>
      </c>
    </row>
    <row r="1081" spans="2:51" s="313" customFormat="1" ht="12">
      <c r="B1081" s="314"/>
      <c r="D1081" s="205" t="s">
        <v>171</v>
      </c>
      <c r="F1081" s="316" t="s">
        <v>1397</v>
      </c>
      <c r="H1081" s="317">
        <v>119.048</v>
      </c>
      <c r="I1081" s="8"/>
      <c r="L1081" s="314"/>
      <c r="M1081" s="318"/>
      <c r="N1081" s="319"/>
      <c r="O1081" s="319"/>
      <c r="P1081" s="319"/>
      <c r="Q1081" s="319"/>
      <c r="R1081" s="319"/>
      <c r="S1081" s="319"/>
      <c r="T1081" s="320"/>
      <c r="AT1081" s="315" t="s">
        <v>171</v>
      </c>
      <c r="AU1081" s="315" t="s">
        <v>84</v>
      </c>
      <c r="AV1081" s="313" t="s">
        <v>84</v>
      </c>
      <c r="AW1081" s="313" t="s">
        <v>4</v>
      </c>
      <c r="AX1081" s="313" t="s">
        <v>82</v>
      </c>
      <c r="AY1081" s="315" t="s">
        <v>158</v>
      </c>
    </row>
    <row r="1082" spans="1:65" s="118" customFormat="1" ht="24.2" customHeight="1">
      <c r="A1082" s="115"/>
      <c r="B1082" s="116"/>
      <c r="C1082" s="214" t="s">
        <v>1398</v>
      </c>
      <c r="D1082" s="214" t="s">
        <v>160</v>
      </c>
      <c r="E1082" s="215" t="s">
        <v>1399</v>
      </c>
      <c r="F1082" s="216" t="s">
        <v>1400</v>
      </c>
      <c r="G1082" s="217" t="s">
        <v>1401</v>
      </c>
      <c r="H1082" s="218">
        <v>1</v>
      </c>
      <c r="I1082" s="6"/>
      <c r="J1082" s="219">
        <f>ROUND(I1082*H1082,1)</f>
        <v>0</v>
      </c>
      <c r="K1082" s="216" t="s">
        <v>362</v>
      </c>
      <c r="L1082" s="116"/>
      <c r="M1082" s="220" t="s">
        <v>3</v>
      </c>
      <c r="N1082" s="221" t="s">
        <v>45</v>
      </c>
      <c r="O1082" s="200"/>
      <c r="P1082" s="201">
        <f>O1082*H1082</f>
        <v>0</v>
      </c>
      <c r="Q1082" s="201">
        <v>0</v>
      </c>
      <c r="R1082" s="201">
        <f>Q1082*H1082</f>
        <v>0</v>
      </c>
      <c r="S1082" s="201">
        <v>0</v>
      </c>
      <c r="T1082" s="202">
        <f>S1082*H1082</f>
        <v>0</v>
      </c>
      <c r="U1082" s="115"/>
      <c r="V1082" s="115"/>
      <c r="W1082" s="115"/>
      <c r="X1082" s="115"/>
      <c r="Y1082" s="115"/>
      <c r="Z1082" s="115"/>
      <c r="AA1082" s="115"/>
      <c r="AB1082" s="115"/>
      <c r="AC1082" s="115"/>
      <c r="AD1082" s="115"/>
      <c r="AE1082" s="115"/>
      <c r="AR1082" s="203" t="s">
        <v>283</v>
      </c>
      <c r="AT1082" s="203" t="s">
        <v>160</v>
      </c>
      <c r="AU1082" s="203" t="s">
        <v>84</v>
      </c>
      <c r="AY1082" s="106" t="s">
        <v>158</v>
      </c>
      <c r="BE1082" s="204">
        <f>IF(N1082="základní",J1082,0)</f>
        <v>0</v>
      </c>
      <c r="BF1082" s="204">
        <f>IF(N1082="snížená",J1082,0)</f>
        <v>0</v>
      </c>
      <c r="BG1082" s="204">
        <f>IF(N1082="zákl. přenesená",J1082,0)</f>
        <v>0</v>
      </c>
      <c r="BH1082" s="204">
        <f>IF(N1082="sníž. přenesená",J1082,0)</f>
        <v>0</v>
      </c>
      <c r="BI1082" s="204">
        <f>IF(N1082="nulová",J1082,0)</f>
        <v>0</v>
      </c>
      <c r="BJ1082" s="106" t="s">
        <v>82</v>
      </c>
      <c r="BK1082" s="204">
        <f>ROUND(I1082*H1082,1)</f>
        <v>0</v>
      </c>
      <c r="BL1082" s="106" t="s">
        <v>283</v>
      </c>
      <c r="BM1082" s="203" t="s">
        <v>1402</v>
      </c>
    </row>
    <row r="1083" spans="1:47" s="118" customFormat="1" ht="19.5">
      <c r="A1083" s="115"/>
      <c r="B1083" s="116"/>
      <c r="C1083" s="115"/>
      <c r="D1083" s="205" t="s">
        <v>167</v>
      </c>
      <c r="E1083" s="115"/>
      <c r="F1083" s="206" t="s">
        <v>1403</v>
      </c>
      <c r="G1083" s="115"/>
      <c r="H1083" s="115"/>
      <c r="I1083" s="7"/>
      <c r="J1083" s="115"/>
      <c r="K1083" s="115"/>
      <c r="L1083" s="116"/>
      <c r="M1083" s="207"/>
      <c r="N1083" s="208"/>
      <c r="O1083" s="200"/>
      <c r="P1083" s="200"/>
      <c r="Q1083" s="200"/>
      <c r="R1083" s="200"/>
      <c r="S1083" s="200"/>
      <c r="T1083" s="209"/>
      <c r="U1083" s="115"/>
      <c r="V1083" s="115"/>
      <c r="W1083" s="115"/>
      <c r="X1083" s="115"/>
      <c r="Y1083" s="115"/>
      <c r="Z1083" s="115"/>
      <c r="AA1083" s="115"/>
      <c r="AB1083" s="115"/>
      <c r="AC1083" s="115"/>
      <c r="AD1083" s="115"/>
      <c r="AE1083" s="115"/>
      <c r="AT1083" s="106" t="s">
        <v>167</v>
      </c>
      <c r="AU1083" s="106" t="s">
        <v>84</v>
      </c>
    </row>
    <row r="1084" spans="1:65" s="118" customFormat="1" ht="33" customHeight="1">
      <c r="A1084" s="115"/>
      <c r="B1084" s="116"/>
      <c r="C1084" s="214" t="s">
        <v>1404</v>
      </c>
      <c r="D1084" s="214" t="s">
        <v>160</v>
      </c>
      <c r="E1084" s="215" t="s">
        <v>1405</v>
      </c>
      <c r="F1084" s="216" t="s">
        <v>1406</v>
      </c>
      <c r="G1084" s="217" t="s">
        <v>229</v>
      </c>
      <c r="H1084" s="218">
        <v>0.622</v>
      </c>
      <c r="I1084" s="6"/>
      <c r="J1084" s="219">
        <f>ROUND(I1084*H1084,1)</f>
        <v>0</v>
      </c>
      <c r="K1084" s="216" t="s">
        <v>164</v>
      </c>
      <c r="L1084" s="116"/>
      <c r="M1084" s="220" t="s">
        <v>3</v>
      </c>
      <c r="N1084" s="221" t="s">
        <v>45</v>
      </c>
      <c r="O1084" s="200"/>
      <c r="P1084" s="201">
        <f>O1084*H1084</f>
        <v>0</v>
      </c>
      <c r="Q1084" s="201">
        <v>0</v>
      </c>
      <c r="R1084" s="201">
        <f>Q1084*H1084</f>
        <v>0</v>
      </c>
      <c r="S1084" s="201">
        <v>0</v>
      </c>
      <c r="T1084" s="202">
        <f>S1084*H1084</f>
        <v>0</v>
      </c>
      <c r="U1084" s="115"/>
      <c r="V1084" s="115"/>
      <c r="W1084" s="115"/>
      <c r="X1084" s="115"/>
      <c r="Y1084" s="115"/>
      <c r="Z1084" s="115"/>
      <c r="AA1084" s="115"/>
      <c r="AB1084" s="115"/>
      <c r="AC1084" s="115"/>
      <c r="AD1084" s="115"/>
      <c r="AE1084" s="115"/>
      <c r="AR1084" s="203" t="s">
        <v>283</v>
      </c>
      <c r="AT1084" s="203" t="s">
        <v>160</v>
      </c>
      <c r="AU1084" s="203" t="s">
        <v>84</v>
      </c>
      <c r="AY1084" s="106" t="s">
        <v>158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106" t="s">
        <v>82</v>
      </c>
      <c r="BK1084" s="204">
        <f>ROUND(I1084*H1084,1)</f>
        <v>0</v>
      </c>
      <c r="BL1084" s="106" t="s">
        <v>283</v>
      </c>
      <c r="BM1084" s="203" t="s">
        <v>1407</v>
      </c>
    </row>
    <row r="1085" spans="1:47" s="118" customFormat="1" ht="29.25">
      <c r="A1085" s="115"/>
      <c r="B1085" s="116"/>
      <c r="C1085" s="115"/>
      <c r="D1085" s="205" t="s">
        <v>167</v>
      </c>
      <c r="E1085" s="115"/>
      <c r="F1085" s="206" t="s">
        <v>1408</v>
      </c>
      <c r="G1085" s="115"/>
      <c r="H1085" s="115"/>
      <c r="I1085" s="7"/>
      <c r="J1085" s="115"/>
      <c r="K1085" s="115"/>
      <c r="L1085" s="116"/>
      <c r="M1085" s="207"/>
      <c r="N1085" s="208"/>
      <c r="O1085" s="200"/>
      <c r="P1085" s="200"/>
      <c r="Q1085" s="200"/>
      <c r="R1085" s="200"/>
      <c r="S1085" s="200"/>
      <c r="T1085" s="209"/>
      <c r="U1085" s="115"/>
      <c r="V1085" s="115"/>
      <c r="W1085" s="115"/>
      <c r="X1085" s="115"/>
      <c r="Y1085" s="115"/>
      <c r="Z1085" s="115"/>
      <c r="AA1085" s="115"/>
      <c r="AB1085" s="115"/>
      <c r="AC1085" s="115"/>
      <c r="AD1085" s="115"/>
      <c r="AE1085" s="115"/>
      <c r="AT1085" s="106" t="s">
        <v>167</v>
      </c>
      <c r="AU1085" s="106" t="s">
        <v>84</v>
      </c>
    </row>
    <row r="1086" spans="1:47" s="118" customFormat="1" ht="12">
      <c r="A1086" s="115"/>
      <c r="B1086" s="116"/>
      <c r="C1086" s="115"/>
      <c r="D1086" s="311" t="s">
        <v>169</v>
      </c>
      <c r="E1086" s="115"/>
      <c r="F1086" s="312" t="s">
        <v>1409</v>
      </c>
      <c r="G1086" s="115"/>
      <c r="H1086" s="115"/>
      <c r="I1086" s="7"/>
      <c r="J1086" s="115"/>
      <c r="K1086" s="115"/>
      <c r="L1086" s="116"/>
      <c r="M1086" s="207"/>
      <c r="N1086" s="208"/>
      <c r="O1086" s="200"/>
      <c r="P1086" s="200"/>
      <c r="Q1086" s="200"/>
      <c r="R1086" s="200"/>
      <c r="S1086" s="200"/>
      <c r="T1086" s="209"/>
      <c r="U1086" s="115"/>
      <c r="V1086" s="115"/>
      <c r="W1086" s="115"/>
      <c r="X1086" s="115"/>
      <c r="Y1086" s="115"/>
      <c r="Z1086" s="115"/>
      <c r="AA1086" s="115"/>
      <c r="AB1086" s="115"/>
      <c r="AC1086" s="115"/>
      <c r="AD1086" s="115"/>
      <c r="AE1086" s="115"/>
      <c r="AT1086" s="106" t="s">
        <v>169</v>
      </c>
      <c r="AU1086" s="106" t="s">
        <v>84</v>
      </c>
    </row>
    <row r="1087" spans="2:63" s="180" customFormat="1" ht="22.9" customHeight="1">
      <c r="B1087" s="181"/>
      <c r="D1087" s="182" t="s">
        <v>73</v>
      </c>
      <c r="E1087" s="212" t="s">
        <v>1410</v>
      </c>
      <c r="F1087" s="212" t="s">
        <v>1411</v>
      </c>
      <c r="I1087" s="5"/>
      <c r="J1087" s="213">
        <f>BK1087</f>
        <v>0</v>
      </c>
      <c r="L1087" s="181"/>
      <c r="M1087" s="185"/>
      <c r="N1087" s="186"/>
      <c r="O1087" s="186"/>
      <c r="P1087" s="187">
        <f>SUM(P1088:P1098)</f>
        <v>0</v>
      </c>
      <c r="Q1087" s="186"/>
      <c r="R1087" s="187">
        <f>SUM(R1088:R1098)</f>
        <v>0</v>
      </c>
      <c r="S1087" s="186"/>
      <c r="T1087" s="188">
        <f>SUM(T1088:T1098)</f>
        <v>1.4635079999999998</v>
      </c>
      <c r="AR1087" s="182" t="s">
        <v>84</v>
      </c>
      <c r="AT1087" s="189" t="s">
        <v>73</v>
      </c>
      <c r="AU1087" s="189" t="s">
        <v>82</v>
      </c>
      <c r="AY1087" s="182" t="s">
        <v>158</v>
      </c>
      <c r="BK1087" s="190">
        <f>SUM(BK1088:BK1098)</f>
        <v>0</v>
      </c>
    </row>
    <row r="1088" spans="1:65" s="118" customFormat="1" ht="24.2" customHeight="1">
      <c r="A1088" s="115"/>
      <c r="B1088" s="116"/>
      <c r="C1088" s="214" t="s">
        <v>1412</v>
      </c>
      <c r="D1088" s="214" t="s">
        <v>160</v>
      </c>
      <c r="E1088" s="215" t="s">
        <v>1413</v>
      </c>
      <c r="F1088" s="216" t="s">
        <v>1414</v>
      </c>
      <c r="G1088" s="217" t="s">
        <v>102</v>
      </c>
      <c r="H1088" s="218">
        <v>406.53</v>
      </c>
      <c r="I1088" s="6"/>
      <c r="J1088" s="219">
        <f>ROUND(I1088*H1088,1)</f>
        <v>0</v>
      </c>
      <c r="K1088" s="216" t="s">
        <v>164</v>
      </c>
      <c r="L1088" s="116"/>
      <c r="M1088" s="220" t="s">
        <v>3</v>
      </c>
      <c r="N1088" s="221" t="s">
        <v>45</v>
      </c>
      <c r="O1088" s="200"/>
      <c r="P1088" s="201">
        <f>O1088*H1088</f>
        <v>0</v>
      </c>
      <c r="Q1088" s="201">
        <v>0</v>
      </c>
      <c r="R1088" s="201">
        <f>Q1088*H1088</f>
        <v>0</v>
      </c>
      <c r="S1088" s="201">
        <v>0.0036</v>
      </c>
      <c r="T1088" s="202">
        <f>S1088*H1088</f>
        <v>1.4635079999999998</v>
      </c>
      <c r="U1088" s="115"/>
      <c r="V1088" s="115"/>
      <c r="W1088" s="115"/>
      <c r="X1088" s="115"/>
      <c r="Y1088" s="115"/>
      <c r="Z1088" s="115"/>
      <c r="AA1088" s="115"/>
      <c r="AB1088" s="115"/>
      <c r="AC1088" s="115"/>
      <c r="AD1088" s="115"/>
      <c r="AE1088" s="115"/>
      <c r="AR1088" s="203" t="s">
        <v>283</v>
      </c>
      <c r="AT1088" s="203" t="s">
        <v>160</v>
      </c>
      <c r="AU1088" s="203" t="s">
        <v>84</v>
      </c>
      <c r="AY1088" s="106" t="s">
        <v>158</v>
      </c>
      <c r="BE1088" s="204">
        <f>IF(N1088="základní",J1088,0)</f>
        <v>0</v>
      </c>
      <c r="BF1088" s="204">
        <f>IF(N1088="snížená",J1088,0)</f>
        <v>0</v>
      </c>
      <c r="BG1088" s="204">
        <f>IF(N1088="zákl. přenesená",J1088,0)</f>
        <v>0</v>
      </c>
      <c r="BH1088" s="204">
        <f>IF(N1088="sníž. přenesená",J1088,0)</f>
        <v>0</v>
      </c>
      <c r="BI1088" s="204">
        <f>IF(N1088="nulová",J1088,0)</f>
        <v>0</v>
      </c>
      <c r="BJ1088" s="106" t="s">
        <v>82</v>
      </c>
      <c r="BK1088" s="204">
        <f>ROUND(I1088*H1088,1)</f>
        <v>0</v>
      </c>
      <c r="BL1088" s="106" t="s">
        <v>283</v>
      </c>
      <c r="BM1088" s="203" t="s">
        <v>1415</v>
      </c>
    </row>
    <row r="1089" spans="1:47" s="118" customFormat="1" ht="29.25">
      <c r="A1089" s="115"/>
      <c r="B1089" s="116"/>
      <c r="C1089" s="115"/>
      <c r="D1089" s="205" t="s">
        <v>167</v>
      </c>
      <c r="E1089" s="115"/>
      <c r="F1089" s="206" t="s">
        <v>1416</v>
      </c>
      <c r="G1089" s="115"/>
      <c r="H1089" s="115"/>
      <c r="I1089" s="7"/>
      <c r="J1089" s="115"/>
      <c r="K1089" s="115"/>
      <c r="L1089" s="116"/>
      <c r="M1089" s="207"/>
      <c r="N1089" s="208"/>
      <c r="O1089" s="200"/>
      <c r="P1089" s="200"/>
      <c r="Q1089" s="200"/>
      <c r="R1089" s="200"/>
      <c r="S1089" s="200"/>
      <c r="T1089" s="209"/>
      <c r="U1089" s="115"/>
      <c r="V1089" s="115"/>
      <c r="W1089" s="115"/>
      <c r="X1089" s="115"/>
      <c r="Y1089" s="115"/>
      <c r="Z1089" s="115"/>
      <c r="AA1089" s="115"/>
      <c r="AB1089" s="115"/>
      <c r="AC1089" s="115"/>
      <c r="AD1089" s="115"/>
      <c r="AE1089" s="115"/>
      <c r="AT1089" s="106" t="s">
        <v>167</v>
      </c>
      <c r="AU1089" s="106" t="s">
        <v>84</v>
      </c>
    </row>
    <row r="1090" spans="1:47" s="118" customFormat="1" ht="12">
      <c r="A1090" s="115"/>
      <c r="B1090" s="116"/>
      <c r="C1090" s="115"/>
      <c r="D1090" s="311" t="s">
        <v>169</v>
      </c>
      <c r="E1090" s="115"/>
      <c r="F1090" s="312" t="s">
        <v>1417</v>
      </c>
      <c r="G1090" s="115"/>
      <c r="H1090" s="115"/>
      <c r="I1090" s="7"/>
      <c r="J1090" s="115"/>
      <c r="K1090" s="115"/>
      <c r="L1090" s="116"/>
      <c r="M1090" s="207"/>
      <c r="N1090" s="208"/>
      <c r="O1090" s="200"/>
      <c r="P1090" s="200"/>
      <c r="Q1090" s="200"/>
      <c r="R1090" s="200"/>
      <c r="S1090" s="200"/>
      <c r="T1090" s="209"/>
      <c r="U1090" s="115"/>
      <c r="V1090" s="115"/>
      <c r="W1090" s="115"/>
      <c r="X1090" s="115"/>
      <c r="Y1090" s="115"/>
      <c r="Z1090" s="115"/>
      <c r="AA1090" s="115"/>
      <c r="AB1090" s="115"/>
      <c r="AC1090" s="115"/>
      <c r="AD1090" s="115"/>
      <c r="AE1090" s="115"/>
      <c r="AT1090" s="106" t="s">
        <v>169</v>
      </c>
      <c r="AU1090" s="106" t="s">
        <v>84</v>
      </c>
    </row>
    <row r="1091" spans="2:51" s="313" customFormat="1" ht="12">
      <c r="B1091" s="314"/>
      <c r="D1091" s="205" t="s">
        <v>171</v>
      </c>
      <c r="E1091" s="315" t="s">
        <v>3</v>
      </c>
      <c r="F1091" s="316" t="s">
        <v>1418</v>
      </c>
      <c r="H1091" s="317">
        <v>208.75</v>
      </c>
      <c r="I1091" s="8"/>
      <c r="L1091" s="314"/>
      <c r="M1091" s="318"/>
      <c r="N1091" s="319"/>
      <c r="O1091" s="319"/>
      <c r="P1091" s="319"/>
      <c r="Q1091" s="319"/>
      <c r="R1091" s="319"/>
      <c r="S1091" s="319"/>
      <c r="T1091" s="320"/>
      <c r="AT1091" s="315" t="s">
        <v>171</v>
      </c>
      <c r="AU1091" s="315" t="s">
        <v>84</v>
      </c>
      <c r="AV1091" s="313" t="s">
        <v>84</v>
      </c>
      <c r="AW1091" s="313" t="s">
        <v>36</v>
      </c>
      <c r="AX1091" s="313" t="s">
        <v>74</v>
      </c>
      <c r="AY1091" s="315" t="s">
        <v>158</v>
      </c>
    </row>
    <row r="1092" spans="2:51" s="313" customFormat="1" ht="12">
      <c r="B1092" s="314"/>
      <c r="D1092" s="205" t="s">
        <v>171</v>
      </c>
      <c r="E1092" s="315" t="s">
        <v>3</v>
      </c>
      <c r="F1092" s="316" t="s">
        <v>1419</v>
      </c>
      <c r="H1092" s="317">
        <v>16.25</v>
      </c>
      <c r="I1092" s="8"/>
      <c r="L1092" s="314"/>
      <c r="M1092" s="318"/>
      <c r="N1092" s="319"/>
      <c r="O1092" s="319"/>
      <c r="P1092" s="319"/>
      <c r="Q1092" s="319"/>
      <c r="R1092" s="319"/>
      <c r="S1092" s="319"/>
      <c r="T1092" s="320"/>
      <c r="AT1092" s="315" t="s">
        <v>171</v>
      </c>
      <c r="AU1092" s="315" t="s">
        <v>84</v>
      </c>
      <c r="AV1092" s="313" t="s">
        <v>84</v>
      </c>
      <c r="AW1092" s="313" t="s">
        <v>36</v>
      </c>
      <c r="AX1092" s="313" t="s">
        <v>74</v>
      </c>
      <c r="AY1092" s="315" t="s">
        <v>158</v>
      </c>
    </row>
    <row r="1093" spans="2:51" s="313" customFormat="1" ht="12">
      <c r="B1093" s="314"/>
      <c r="D1093" s="205" t="s">
        <v>171</v>
      </c>
      <c r="E1093" s="315" t="s">
        <v>3</v>
      </c>
      <c r="F1093" s="316" t="s">
        <v>1420</v>
      </c>
      <c r="H1093" s="317">
        <v>4.8</v>
      </c>
      <c r="I1093" s="8"/>
      <c r="L1093" s="314"/>
      <c r="M1093" s="318"/>
      <c r="N1093" s="319"/>
      <c r="O1093" s="319"/>
      <c r="P1093" s="319"/>
      <c r="Q1093" s="319"/>
      <c r="R1093" s="319"/>
      <c r="S1093" s="319"/>
      <c r="T1093" s="320"/>
      <c r="AT1093" s="315" t="s">
        <v>171</v>
      </c>
      <c r="AU1093" s="315" t="s">
        <v>84</v>
      </c>
      <c r="AV1093" s="313" t="s">
        <v>84</v>
      </c>
      <c r="AW1093" s="313" t="s">
        <v>36</v>
      </c>
      <c r="AX1093" s="313" t="s">
        <v>74</v>
      </c>
      <c r="AY1093" s="315" t="s">
        <v>158</v>
      </c>
    </row>
    <row r="1094" spans="2:51" s="330" customFormat="1" ht="12">
      <c r="B1094" s="331"/>
      <c r="D1094" s="205" t="s">
        <v>171</v>
      </c>
      <c r="E1094" s="332" t="s">
        <v>3</v>
      </c>
      <c r="F1094" s="333" t="s">
        <v>1421</v>
      </c>
      <c r="H1094" s="334">
        <v>229.8</v>
      </c>
      <c r="I1094" s="10"/>
      <c r="L1094" s="331"/>
      <c r="M1094" s="335"/>
      <c r="N1094" s="336"/>
      <c r="O1094" s="336"/>
      <c r="P1094" s="336"/>
      <c r="Q1094" s="336"/>
      <c r="R1094" s="336"/>
      <c r="S1094" s="336"/>
      <c r="T1094" s="337"/>
      <c r="AT1094" s="332" t="s">
        <v>171</v>
      </c>
      <c r="AU1094" s="332" t="s">
        <v>84</v>
      </c>
      <c r="AV1094" s="330" t="s">
        <v>104</v>
      </c>
      <c r="AW1094" s="330" t="s">
        <v>36</v>
      </c>
      <c r="AX1094" s="330" t="s">
        <v>74</v>
      </c>
      <c r="AY1094" s="332" t="s">
        <v>158</v>
      </c>
    </row>
    <row r="1095" spans="2:51" s="313" customFormat="1" ht="12">
      <c r="B1095" s="314"/>
      <c r="D1095" s="205" t="s">
        <v>171</v>
      </c>
      <c r="E1095" s="315" t="s">
        <v>3</v>
      </c>
      <c r="F1095" s="316" t="s">
        <v>1422</v>
      </c>
      <c r="H1095" s="317">
        <v>158.4</v>
      </c>
      <c r="I1095" s="8"/>
      <c r="L1095" s="314"/>
      <c r="M1095" s="318"/>
      <c r="N1095" s="319"/>
      <c r="O1095" s="319"/>
      <c r="P1095" s="319"/>
      <c r="Q1095" s="319"/>
      <c r="R1095" s="319"/>
      <c r="S1095" s="319"/>
      <c r="T1095" s="320"/>
      <c r="AT1095" s="315" t="s">
        <v>171</v>
      </c>
      <c r="AU1095" s="315" t="s">
        <v>84</v>
      </c>
      <c r="AV1095" s="313" t="s">
        <v>84</v>
      </c>
      <c r="AW1095" s="313" t="s">
        <v>36</v>
      </c>
      <c r="AX1095" s="313" t="s">
        <v>74</v>
      </c>
      <c r="AY1095" s="315" t="s">
        <v>158</v>
      </c>
    </row>
    <row r="1096" spans="2:51" s="313" customFormat="1" ht="12">
      <c r="B1096" s="314"/>
      <c r="D1096" s="205" t="s">
        <v>171</v>
      </c>
      <c r="E1096" s="315" t="s">
        <v>3</v>
      </c>
      <c r="F1096" s="316" t="s">
        <v>1423</v>
      </c>
      <c r="H1096" s="317">
        <v>18.33</v>
      </c>
      <c r="I1096" s="8"/>
      <c r="L1096" s="314"/>
      <c r="M1096" s="318"/>
      <c r="N1096" s="319"/>
      <c r="O1096" s="319"/>
      <c r="P1096" s="319"/>
      <c r="Q1096" s="319"/>
      <c r="R1096" s="319"/>
      <c r="S1096" s="319"/>
      <c r="T1096" s="320"/>
      <c r="AT1096" s="315" t="s">
        <v>171</v>
      </c>
      <c r="AU1096" s="315" t="s">
        <v>84</v>
      </c>
      <c r="AV1096" s="313" t="s">
        <v>84</v>
      </c>
      <c r="AW1096" s="313" t="s">
        <v>36</v>
      </c>
      <c r="AX1096" s="313" t="s">
        <v>74</v>
      </c>
      <c r="AY1096" s="315" t="s">
        <v>158</v>
      </c>
    </row>
    <row r="1097" spans="2:51" s="330" customFormat="1" ht="12">
      <c r="B1097" s="331"/>
      <c r="D1097" s="205" t="s">
        <v>171</v>
      </c>
      <c r="E1097" s="332" t="s">
        <v>3</v>
      </c>
      <c r="F1097" s="333" t="s">
        <v>1424</v>
      </c>
      <c r="H1097" s="334">
        <v>176.73</v>
      </c>
      <c r="I1097" s="10"/>
      <c r="L1097" s="331"/>
      <c r="M1097" s="335"/>
      <c r="N1097" s="336"/>
      <c r="O1097" s="336"/>
      <c r="P1097" s="336"/>
      <c r="Q1097" s="336"/>
      <c r="R1097" s="336"/>
      <c r="S1097" s="336"/>
      <c r="T1097" s="337"/>
      <c r="AT1097" s="332" t="s">
        <v>171</v>
      </c>
      <c r="AU1097" s="332" t="s">
        <v>84</v>
      </c>
      <c r="AV1097" s="330" t="s">
        <v>104</v>
      </c>
      <c r="AW1097" s="330" t="s">
        <v>36</v>
      </c>
      <c r="AX1097" s="330" t="s">
        <v>74</v>
      </c>
      <c r="AY1097" s="332" t="s">
        <v>158</v>
      </c>
    </row>
    <row r="1098" spans="2:51" s="321" customFormat="1" ht="12">
      <c r="B1098" s="322"/>
      <c r="D1098" s="205" t="s">
        <v>171</v>
      </c>
      <c r="E1098" s="323" t="s">
        <v>3</v>
      </c>
      <c r="F1098" s="324" t="s">
        <v>174</v>
      </c>
      <c r="H1098" s="325">
        <v>406.53</v>
      </c>
      <c r="I1098" s="9"/>
      <c r="L1098" s="322"/>
      <c r="M1098" s="326"/>
      <c r="N1098" s="327"/>
      <c r="O1098" s="327"/>
      <c r="P1098" s="327"/>
      <c r="Q1098" s="327"/>
      <c r="R1098" s="327"/>
      <c r="S1098" s="327"/>
      <c r="T1098" s="328"/>
      <c r="AT1098" s="323" t="s">
        <v>171</v>
      </c>
      <c r="AU1098" s="323" t="s">
        <v>84</v>
      </c>
      <c r="AV1098" s="321" t="s">
        <v>165</v>
      </c>
      <c r="AW1098" s="321" t="s">
        <v>36</v>
      </c>
      <c r="AX1098" s="321" t="s">
        <v>82</v>
      </c>
      <c r="AY1098" s="323" t="s">
        <v>158</v>
      </c>
    </row>
    <row r="1099" spans="2:63" s="180" customFormat="1" ht="22.9" customHeight="1">
      <c r="B1099" s="181"/>
      <c r="D1099" s="182" t="s">
        <v>73</v>
      </c>
      <c r="E1099" s="212" t="s">
        <v>1425</v>
      </c>
      <c r="F1099" s="212" t="s">
        <v>1426</v>
      </c>
      <c r="I1099" s="5"/>
      <c r="J1099" s="213">
        <f>BK1099</f>
        <v>0</v>
      </c>
      <c r="L1099" s="181"/>
      <c r="M1099" s="185"/>
      <c r="N1099" s="186"/>
      <c r="O1099" s="186"/>
      <c r="P1099" s="187">
        <f>SUM(P1100:P1191)</f>
        <v>0</v>
      </c>
      <c r="Q1099" s="186"/>
      <c r="R1099" s="187">
        <f>SUM(R1100:R1191)</f>
        <v>13.50246198</v>
      </c>
      <c r="S1099" s="186"/>
      <c r="T1099" s="188">
        <f>SUM(T1100:T1191)</f>
        <v>5.917984000000001</v>
      </c>
      <c r="AR1099" s="182" t="s">
        <v>84</v>
      </c>
      <c r="AT1099" s="189" t="s">
        <v>73</v>
      </c>
      <c r="AU1099" s="189" t="s">
        <v>82</v>
      </c>
      <c r="AY1099" s="182" t="s">
        <v>158</v>
      </c>
      <c r="BK1099" s="190">
        <f>SUM(BK1100:BK1191)</f>
        <v>0</v>
      </c>
    </row>
    <row r="1100" spans="1:65" s="118" customFormat="1" ht="24.2" customHeight="1">
      <c r="A1100" s="115"/>
      <c r="B1100" s="116"/>
      <c r="C1100" s="214" t="s">
        <v>1427</v>
      </c>
      <c r="D1100" s="214" t="s">
        <v>160</v>
      </c>
      <c r="E1100" s="215" t="s">
        <v>1428</v>
      </c>
      <c r="F1100" s="216" t="s">
        <v>1429</v>
      </c>
      <c r="G1100" s="217" t="s">
        <v>102</v>
      </c>
      <c r="H1100" s="218">
        <v>6.76</v>
      </c>
      <c r="I1100" s="6"/>
      <c r="J1100" s="219">
        <f>ROUND(I1100*H1100,1)</f>
        <v>0</v>
      </c>
      <c r="K1100" s="216" t="s">
        <v>164</v>
      </c>
      <c r="L1100" s="116"/>
      <c r="M1100" s="220" t="s">
        <v>3</v>
      </c>
      <c r="N1100" s="221" t="s">
        <v>45</v>
      </c>
      <c r="O1100" s="200"/>
      <c r="P1100" s="201">
        <f>O1100*H1100</f>
        <v>0</v>
      </c>
      <c r="Q1100" s="201">
        <v>0</v>
      </c>
      <c r="R1100" s="201">
        <f>Q1100*H1100</f>
        <v>0</v>
      </c>
      <c r="S1100" s="201">
        <v>0.0034</v>
      </c>
      <c r="T1100" s="202">
        <f>S1100*H1100</f>
        <v>0.022983999999999997</v>
      </c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  <c r="AE1100" s="115"/>
      <c r="AR1100" s="203" t="s">
        <v>283</v>
      </c>
      <c r="AT1100" s="203" t="s">
        <v>160</v>
      </c>
      <c r="AU1100" s="203" t="s">
        <v>84</v>
      </c>
      <c r="AY1100" s="106" t="s">
        <v>158</v>
      </c>
      <c r="BE1100" s="204">
        <f>IF(N1100="základní",J1100,0)</f>
        <v>0</v>
      </c>
      <c r="BF1100" s="204">
        <f>IF(N1100="snížená",J1100,0)</f>
        <v>0</v>
      </c>
      <c r="BG1100" s="204">
        <f>IF(N1100="zákl. přenesená",J1100,0)</f>
        <v>0</v>
      </c>
      <c r="BH1100" s="204">
        <f>IF(N1100="sníž. přenesená",J1100,0)</f>
        <v>0</v>
      </c>
      <c r="BI1100" s="204">
        <f>IF(N1100="nulová",J1100,0)</f>
        <v>0</v>
      </c>
      <c r="BJ1100" s="106" t="s">
        <v>82</v>
      </c>
      <c r="BK1100" s="204">
        <f>ROUND(I1100*H1100,1)</f>
        <v>0</v>
      </c>
      <c r="BL1100" s="106" t="s">
        <v>283</v>
      </c>
      <c r="BM1100" s="203" t="s">
        <v>1430</v>
      </c>
    </row>
    <row r="1101" spans="1:47" s="118" customFormat="1" ht="29.25">
      <c r="A1101" s="115"/>
      <c r="B1101" s="116"/>
      <c r="C1101" s="115"/>
      <c r="D1101" s="205" t="s">
        <v>167</v>
      </c>
      <c r="E1101" s="115"/>
      <c r="F1101" s="206" t="s">
        <v>1431</v>
      </c>
      <c r="G1101" s="115"/>
      <c r="H1101" s="115"/>
      <c r="I1101" s="7"/>
      <c r="J1101" s="115"/>
      <c r="K1101" s="115"/>
      <c r="L1101" s="116"/>
      <c r="M1101" s="207"/>
      <c r="N1101" s="208"/>
      <c r="O1101" s="200"/>
      <c r="P1101" s="200"/>
      <c r="Q1101" s="200"/>
      <c r="R1101" s="200"/>
      <c r="S1101" s="200"/>
      <c r="T1101" s="209"/>
      <c r="U1101" s="115"/>
      <c r="V1101" s="115"/>
      <c r="W1101" s="115"/>
      <c r="X1101" s="115"/>
      <c r="Y1101" s="115"/>
      <c r="Z1101" s="115"/>
      <c r="AA1101" s="115"/>
      <c r="AB1101" s="115"/>
      <c r="AC1101" s="115"/>
      <c r="AD1101" s="115"/>
      <c r="AE1101" s="115"/>
      <c r="AT1101" s="106" t="s">
        <v>167</v>
      </c>
      <c r="AU1101" s="106" t="s">
        <v>84</v>
      </c>
    </row>
    <row r="1102" spans="1:47" s="118" customFormat="1" ht="12">
      <c r="A1102" s="115"/>
      <c r="B1102" s="116"/>
      <c r="C1102" s="115"/>
      <c r="D1102" s="311" t="s">
        <v>169</v>
      </c>
      <c r="E1102" s="115"/>
      <c r="F1102" s="312" t="s">
        <v>1432</v>
      </c>
      <c r="G1102" s="115"/>
      <c r="H1102" s="115"/>
      <c r="I1102" s="7"/>
      <c r="J1102" s="115"/>
      <c r="K1102" s="115"/>
      <c r="L1102" s="116"/>
      <c r="M1102" s="207"/>
      <c r="N1102" s="208"/>
      <c r="O1102" s="200"/>
      <c r="P1102" s="200"/>
      <c r="Q1102" s="200"/>
      <c r="R1102" s="200"/>
      <c r="S1102" s="200"/>
      <c r="T1102" s="209"/>
      <c r="U1102" s="115"/>
      <c r="V1102" s="115"/>
      <c r="W1102" s="115"/>
      <c r="X1102" s="115"/>
      <c r="Y1102" s="115"/>
      <c r="Z1102" s="115"/>
      <c r="AA1102" s="115"/>
      <c r="AB1102" s="115"/>
      <c r="AC1102" s="115"/>
      <c r="AD1102" s="115"/>
      <c r="AE1102" s="115"/>
      <c r="AT1102" s="106" t="s">
        <v>169</v>
      </c>
      <c r="AU1102" s="106" t="s">
        <v>84</v>
      </c>
    </row>
    <row r="1103" spans="2:51" s="313" customFormat="1" ht="12">
      <c r="B1103" s="314"/>
      <c r="D1103" s="205" t="s">
        <v>171</v>
      </c>
      <c r="E1103" s="315" t="s">
        <v>3</v>
      </c>
      <c r="F1103" s="316" t="s">
        <v>1433</v>
      </c>
      <c r="H1103" s="317">
        <v>6.76</v>
      </c>
      <c r="I1103" s="8"/>
      <c r="L1103" s="314"/>
      <c r="M1103" s="318"/>
      <c r="N1103" s="319"/>
      <c r="O1103" s="319"/>
      <c r="P1103" s="319"/>
      <c r="Q1103" s="319"/>
      <c r="R1103" s="319"/>
      <c r="S1103" s="319"/>
      <c r="T1103" s="320"/>
      <c r="AT1103" s="315" t="s">
        <v>171</v>
      </c>
      <c r="AU1103" s="315" t="s">
        <v>84</v>
      </c>
      <c r="AV1103" s="313" t="s">
        <v>84</v>
      </c>
      <c r="AW1103" s="313" t="s">
        <v>36</v>
      </c>
      <c r="AX1103" s="313" t="s">
        <v>82</v>
      </c>
      <c r="AY1103" s="315" t="s">
        <v>158</v>
      </c>
    </row>
    <row r="1104" spans="1:65" s="118" customFormat="1" ht="24.2" customHeight="1">
      <c r="A1104" s="115"/>
      <c r="B1104" s="116"/>
      <c r="C1104" s="214" t="s">
        <v>1434</v>
      </c>
      <c r="D1104" s="214" t="s">
        <v>160</v>
      </c>
      <c r="E1104" s="215" t="s">
        <v>1435</v>
      </c>
      <c r="F1104" s="216" t="s">
        <v>1436</v>
      </c>
      <c r="G1104" s="217" t="s">
        <v>102</v>
      </c>
      <c r="H1104" s="218">
        <v>166.648</v>
      </c>
      <c r="I1104" s="6"/>
      <c r="J1104" s="219">
        <f>ROUND(I1104*H1104,1)</f>
        <v>0</v>
      </c>
      <c r="K1104" s="216" t="s">
        <v>164</v>
      </c>
      <c r="L1104" s="116"/>
      <c r="M1104" s="220" t="s">
        <v>3</v>
      </c>
      <c r="N1104" s="221" t="s">
        <v>45</v>
      </c>
      <c r="O1104" s="200"/>
      <c r="P1104" s="201">
        <f>O1104*H1104</f>
        <v>0</v>
      </c>
      <c r="Q1104" s="201">
        <v>0</v>
      </c>
      <c r="R1104" s="201">
        <f>Q1104*H1104</f>
        <v>0</v>
      </c>
      <c r="S1104" s="201">
        <v>0</v>
      </c>
      <c r="T1104" s="202">
        <f>S1104*H1104</f>
        <v>0</v>
      </c>
      <c r="U1104" s="115"/>
      <c r="V1104" s="115"/>
      <c r="W1104" s="115"/>
      <c r="X1104" s="115"/>
      <c r="Y1104" s="115"/>
      <c r="Z1104" s="115"/>
      <c r="AA1104" s="115"/>
      <c r="AB1104" s="115"/>
      <c r="AC1104" s="115"/>
      <c r="AD1104" s="115"/>
      <c r="AE1104" s="115"/>
      <c r="AR1104" s="203" t="s">
        <v>283</v>
      </c>
      <c r="AT1104" s="203" t="s">
        <v>160</v>
      </c>
      <c r="AU1104" s="203" t="s">
        <v>84</v>
      </c>
      <c r="AY1104" s="106" t="s">
        <v>158</v>
      </c>
      <c r="BE1104" s="204">
        <f>IF(N1104="základní",J1104,0)</f>
        <v>0</v>
      </c>
      <c r="BF1104" s="204">
        <f>IF(N1104="snížená",J1104,0)</f>
        <v>0</v>
      </c>
      <c r="BG1104" s="204">
        <f>IF(N1104="zákl. přenesená",J1104,0)</f>
        <v>0</v>
      </c>
      <c r="BH1104" s="204">
        <f>IF(N1104="sníž. přenesená",J1104,0)</f>
        <v>0</v>
      </c>
      <c r="BI1104" s="204">
        <f>IF(N1104="nulová",J1104,0)</f>
        <v>0</v>
      </c>
      <c r="BJ1104" s="106" t="s">
        <v>82</v>
      </c>
      <c r="BK1104" s="204">
        <f>ROUND(I1104*H1104,1)</f>
        <v>0</v>
      </c>
      <c r="BL1104" s="106" t="s">
        <v>283</v>
      </c>
      <c r="BM1104" s="203" t="s">
        <v>1437</v>
      </c>
    </row>
    <row r="1105" spans="1:47" s="118" customFormat="1" ht="19.5">
      <c r="A1105" s="115"/>
      <c r="B1105" s="116"/>
      <c r="C1105" s="115"/>
      <c r="D1105" s="205" t="s">
        <v>167</v>
      </c>
      <c r="E1105" s="115"/>
      <c r="F1105" s="206" t="s">
        <v>1438</v>
      </c>
      <c r="G1105" s="115"/>
      <c r="H1105" s="115"/>
      <c r="I1105" s="7"/>
      <c r="J1105" s="115"/>
      <c r="K1105" s="115"/>
      <c r="L1105" s="116"/>
      <c r="M1105" s="207"/>
      <c r="N1105" s="208"/>
      <c r="O1105" s="200"/>
      <c r="P1105" s="200"/>
      <c r="Q1105" s="200"/>
      <c r="R1105" s="200"/>
      <c r="S1105" s="200"/>
      <c r="T1105" s="209"/>
      <c r="U1105" s="115"/>
      <c r="V1105" s="115"/>
      <c r="W1105" s="115"/>
      <c r="X1105" s="115"/>
      <c r="Y1105" s="115"/>
      <c r="Z1105" s="115"/>
      <c r="AA1105" s="115"/>
      <c r="AB1105" s="115"/>
      <c r="AC1105" s="115"/>
      <c r="AD1105" s="115"/>
      <c r="AE1105" s="115"/>
      <c r="AT1105" s="106" t="s">
        <v>167</v>
      </c>
      <c r="AU1105" s="106" t="s">
        <v>84</v>
      </c>
    </row>
    <row r="1106" spans="1:47" s="118" customFormat="1" ht="12">
      <c r="A1106" s="115"/>
      <c r="B1106" s="116"/>
      <c r="C1106" s="115"/>
      <c r="D1106" s="311" t="s">
        <v>169</v>
      </c>
      <c r="E1106" s="115"/>
      <c r="F1106" s="312" t="s">
        <v>1439</v>
      </c>
      <c r="G1106" s="115"/>
      <c r="H1106" s="115"/>
      <c r="I1106" s="7"/>
      <c r="J1106" s="115"/>
      <c r="K1106" s="115"/>
      <c r="L1106" s="116"/>
      <c r="M1106" s="207"/>
      <c r="N1106" s="208"/>
      <c r="O1106" s="200"/>
      <c r="P1106" s="200"/>
      <c r="Q1106" s="200"/>
      <c r="R1106" s="200"/>
      <c r="S1106" s="200"/>
      <c r="T1106" s="209"/>
      <c r="U1106" s="115"/>
      <c r="V1106" s="115"/>
      <c r="W1106" s="115"/>
      <c r="X1106" s="115"/>
      <c r="Y1106" s="115"/>
      <c r="Z1106" s="115"/>
      <c r="AA1106" s="115"/>
      <c r="AB1106" s="115"/>
      <c r="AC1106" s="115"/>
      <c r="AD1106" s="115"/>
      <c r="AE1106" s="115"/>
      <c r="AT1106" s="106" t="s">
        <v>169</v>
      </c>
      <c r="AU1106" s="106" t="s">
        <v>84</v>
      </c>
    </row>
    <row r="1107" spans="2:51" s="313" customFormat="1" ht="12">
      <c r="B1107" s="314"/>
      <c r="D1107" s="205" t="s">
        <v>171</v>
      </c>
      <c r="E1107" s="315" t="s">
        <v>3</v>
      </c>
      <c r="F1107" s="316" t="s">
        <v>1440</v>
      </c>
      <c r="H1107" s="317">
        <v>42.668</v>
      </c>
      <c r="I1107" s="8"/>
      <c r="L1107" s="314"/>
      <c r="M1107" s="318"/>
      <c r="N1107" s="319"/>
      <c r="O1107" s="319"/>
      <c r="P1107" s="319"/>
      <c r="Q1107" s="319"/>
      <c r="R1107" s="319"/>
      <c r="S1107" s="319"/>
      <c r="T1107" s="320"/>
      <c r="AT1107" s="315" t="s">
        <v>171</v>
      </c>
      <c r="AU1107" s="315" t="s">
        <v>84</v>
      </c>
      <c r="AV1107" s="313" t="s">
        <v>84</v>
      </c>
      <c r="AW1107" s="313" t="s">
        <v>36</v>
      </c>
      <c r="AX1107" s="313" t="s">
        <v>74</v>
      </c>
      <c r="AY1107" s="315" t="s">
        <v>158</v>
      </c>
    </row>
    <row r="1108" spans="2:51" s="313" customFormat="1" ht="12">
      <c r="B1108" s="314"/>
      <c r="D1108" s="205" t="s">
        <v>171</v>
      </c>
      <c r="E1108" s="315" t="s">
        <v>3</v>
      </c>
      <c r="F1108" s="316" t="s">
        <v>105</v>
      </c>
      <c r="H1108" s="317">
        <v>109.23</v>
      </c>
      <c r="I1108" s="8"/>
      <c r="L1108" s="314"/>
      <c r="M1108" s="318"/>
      <c r="N1108" s="319"/>
      <c r="O1108" s="319"/>
      <c r="P1108" s="319"/>
      <c r="Q1108" s="319"/>
      <c r="R1108" s="319"/>
      <c r="S1108" s="319"/>
      <c r="T1108" s="320"/>
      <c r="AT1108" s="315" t="s">
        <v>171</v>
      </c>
      <c r="AU1108" s="315" t="s">
        <v>84</v>
      </c>
      <c r="AV1108" s="313" t="s">
        <v>84</v>
      </c>
      <c r="AW1108" s="313" t="s">
        <v>36</v>
      </c>
      <c r="AX1108" s="313" t="s">
        <v>74</v>
      </c>
      <c r="AY1108" s="315" t="s">
        <v>158</v>
      </c>
    </row>
    <row r="1109" spans="2:51" s="313" customFormat="1" ht="22.5">
      <c r="B1109" s="314"/>
      <c r="D1109" s="205" t="s">
        <v>171</v>
      </c>
      <c r="E1109" s="315" t="s">
        <v>3</v>
      </c>
      <c r="F1109" s="316" t="s">
        <v>1441</v>
      </c>
      <c r="H1109" s="317">
        <v>14.75</v>
      </c>
      <c r="I1109" s="8"/>
      <c r="L1109" s="314"/>
      <c r="M1109" s="318"/>
      <c r="N1109" s="319"/>
      <c r="O1109" s="319"/>
      <c r="P1109" s="319"/>
      <c r="Q1109" s="319"/>
      <c r="R1109" s="319"/>
      <c r="S1109" s="319"/>
      <c r="T1109" s="320"/>
      <c r="AT1109" s="315" t="s">
        <v>171</v>
      </c>
      <c r="AU1109" s="315" t="s">
        <v>84</v>
      </c>
      <c r="AV1109" s="313" t="s">
        <v>84</v>
      </c>
      <c r="AW1109" s="313" t="s">
        <v>36</v>
      </c>
      <c r="AX1109" s="313" t="s">
        <v>74</v>
      </c>
      <c r="AY1109" s="315" t="s">
        <v>158</v>
      </c>
    </row>
    <row r="1110" spans="2:51" s="321" customFormat="1" ht="12">
      <c r="B1110" s="322"/>
      <c r="D1110" s="205" t="s">
        <v>171</v>
      </c>
      <c r="E1110" s="323" t="s">
        <v>3</v>
      </c>
      <c r="F1110" s="324" t="s">
        <v>174</v>
      </c>
      <c r="H1110" s="325">
        <v>166.648</v>
      </c>
      <c r="I1110" s="9"/>
      <c r="L1110" s="322"/>
      <c r="M1110" s="326"/>
      <c r="N1110" s="327"/>
      <c r="O1110" s="327"/>
      <c r="P1110" s="327"/>
      <c r="Q1110" s="327"/>
      <c r="R1110" s="327"/>
      <c r="S1110" s="327"/>
      <c r="T1110" s="328"/>
      <c r="AT1110" s="323" t="s">
        <v>171</v>
      </c>
      <c r="AU1110" s="323" t="s">
        <v>84</v>
      </c>
      <c r="AV1110" s="321" t="s">
        <v>165</v>
      </c>
      <c r="AW1110" s="321" t="s">
        <v>36</v>
      </c>
      <c r="AX1110" s="321" t="s">
        <v>82</v>
      </c>
      <c r="AY1110" s="323" t="s">
        <v>158</v>
      </c>
    </row>
    <row r="1111" spans="1:65" s="118" customFormat="1" ht="24.2" customHeight="1">
      <c r="A1111" s="115"/>
      <c r="B1111" s="116"/>
      <c r="C1111" s="191" t="s">
        <v>1442</v>
      </c>
      <c r="D1111" s="191" t="s">
        <v>783</v>
      </c>
      <c r="E1111" s="192" t="s">
        <v>1443</v>
      </c>
      <c r="F1111" s="193" t="s">
        <v>1444</v>
      </c>
      <c r="G1111" s="194" t="s">
        <v>102</v>
      </c>
      <c r="H1111" s="195">
        <v>154.936</v>
      </c>
      <c r="I1111" s="11"/>
      <c r="J1111" s="196">
        <f>ROUND(I1111*H1111,1)</f>
        <v>0</v>
      </c>
      <c r="K1111" s="193" t="s">
        <v>164</v>
      </c>
      <c r="L1111" s="197"/>
      <c r="M1111" s="198" t="s">
        <v>3</v>
      </c>
      <c r="N1111" s="199" t="s">
        <v>45</v>
      </c>
      <c r="O1111" s="200"/>
      <c r="P1111" s="201">
        <f>O1111*H1111</f>
        <v>0</v>
      </c>
      <c r="Q1111" s="201">
        <v>0.0014</v>
      </c>
      <c r="R1111" s="201">
        <f>Q1111*H1111</f>
        <v>0.2169104</v>
      </c>
      <c r="S1111" s="201">
        <v>0</v>
      </c>
      <c r="T1111" s="202">
        <f>S1111*H1111</f>
        <v>0</v>
      </c>
      <c r="U1111" s="115"/>
      <c r="V1111" s="115"/>
      <c r="W1111" s="115"/>
      <c r="X1111" s="115"/>
      <c r="Y1111" s="115"/>
      <c r="Z1111" s="115"/>
      <c r="AA1111" s="115"/>
      <c r="AB1111" s="115"/>
      <c r="AC1111" s="115"/>
      <c r="AD1111" s="115"/>
      <c r="AE1111" s="115"/>
      <c r="AR1111" s="203" t="s">
        <v>420</v>
      </c>
      <c r="AT1111" s="203" t="s">
        <v>783</v>
      </c>
      <c r="AU1111" s="203" t="s">
        <v>84</v>
      </c>
      <c r="AY1111" s="106" t="s">
        <v>158</v>
      </c>
      <c r="BE1111" s="204">
        <f>IF(N1111="základní",J1111,0)</f>
        <v>0</v>
      </c>
      <c r="BF1111" s="204">
        <f>IF(N1111="snížená",J1111,0)</f>
        <v>0</v>
      </c>
      <c r="BG1111" s="204">
        <f>IF(N1111="zákl. přenesená",J1111,0)</f>
        <v>0</v>
      </c>
      <c r="BH1111" s="204">
        <f>IF(N1111="sníž. přenesená",J1111,0)</f>
        <v>0</v>
      </c>
      <c r="BI1111" s="204">
        <f>IF(N1111="nulová",J1111,0)</f>
        <v>0</v>
      </c>
      <c r="BJ1111" s="106" t="s">
        <v>82</v>
      </c>
      <c r="BK1111" s="204">
        <f>ROUND(I1111*H1111,1)</f>
        <v>0</v>
      </c>
      <c r="BL1111" s="106" t="s">
        <v>283</v>
      </c>
      <c r="BM1111" s="203" t="s">
        <v>1445</v>
      </c>
    </row>
    <row r="1112" spans="1:47" s="118" customFormat="1" ht="12">
      <c r="A1112" s="115"/>
      <c r="B1112" s="116"/>
      <c r="C1112" s="115"/>
      <c r="D1112" s="205" t="s">
        <v>167</v>
      </c>
      <c r="E1112" s="115"/>
      <c r="F1112" s="206" t="s">
        <v>1444</v>
      </c>
      <c r="G1112" s="115"/>
      <c r="H1112" s="115"/>
      <c r="I1112" s="7"/>
      <c r="J1112" s="115"/>
      <c r="K1112" s="115"/>
      <c r="L1112" s="116"/>
      <c r="M1112" s="207"/>
      <c r="N1112" s="208"/>
      <c r="O1112" s="200"/>
      <c r="P1112" s="200"/>
      <c r="Q1112" s="200"/>
      <c r="R1112" s="200"/>
      <c r="S1112" s="200"/>
      <c r="T1112" s="209"/>
      <c r="U1112" s="115"/>
      <c r="V1112" s="115"/>
      <c r="W1112" s="115"/>
      <c r="X1112" s="115"/>
      <c r="Y1112" s="115"/>
      <c r="Z1112" s="115"/>
      <c r="AA1112" s="115"/>
      <c r="AB1112" s="115"/>
      <c r="AC1112" s="115"/>
      <c r="AD1112" s="115"/>
      <c r="AE1112" s="115"/>
      <c r="AT1112" s="106" t="s">
        <v>167</v>
      </c>
      <c r="AU1112" s="106" t="s">
        <v>84</v>
      </c>
    </row>
    <row r="1113" spans="2:51" s="313" customFormat="1" ht="12">
      <c r="B1113" s="314"/>
      <c r="D1113" s="205" t="s">
        <v>171</v>
      </c>
      <c r="E1113" s="315" t="s">
        <v>3</v>
      </c>
      <c r="F1113" s="316" t="s">
        <v>1446</v>
      </c>
      <c r="H1113" s="317">
        <v>43.521</v>
      </c>
      <c r="I1113" s="8"/>
      <c r="L1113" s="314"/>
      <c r="M1113" s="318"/>
      <c r="N1113" s="319"/>
      <c r="O1113" s="319"/>
      <c r="P1113" s="319"/>
      <c r="Q1113" s="319"/>
      <c r="R1113" s="319"/>
      <c r="S1113" s="319"/>
      <c r="T1113" s="320"/>
      <c r="AT1113" s="315" t="s">
        <v>171</v>
      </c>
      <c r="AU1113" s="315" t="s">
        <v>84</v>
      </c>
      <c r="AV1113" s="313" t="s">
        <v>84</v>
      </c>
      <c r="AW1113" s="313" t="s">
        <v>36</v>
      </c>
      <c r="AX1113" s="313" t="s">
        <v>74</v>
      </c>
      <c r="AY1113" s="315" t="s">
        <v>158</v>
      </c>
    </row>
    <row r="1114" spans="2:51" s="313" customFormat="1" ht="12">
      <c r="B1114" s="314"/>
      <c r="D1114" s="205" t="s">
        <v>171</v>
      </c>
      <c r="E1114" s="315" t="s">
        <v>3</v>
      </c>
      <c r="F1114" s="316" t="s">
        <v>1447</v>
      </c>
      <c r="H1114" s="317">
        <v>111.415</v>
      </c>
      <c r="I1114" s="8"/>
      <c r="L1114" s="314"/>
      <c r="M1114" s="318"/>
      <c r="N1114" s="319"/>
      <c r="O1114" s="319"/>
      <c r="P1114" s="319"/>
      <c r="Q1114" s="319"/>
      <c r="R1114" s="319"/>
      <c r="S1114" s="319"/>
      <c r="T1114" s="320"/>
      <c r="AT1114" s="315" t="s">
        <v>171</v>
      </c>
      <c r="AU1114" s="315" t="s">
        <v>84</v>
      </c>
      <c r="AV1114" s="313" t="s">
        <v>84</v>
      </c>
      <c r="AW1114" s="313" t="s">
        <v>36</v>
      </c>
      <c r="AX1114" s="313" t="s">
        <v>74</v>
      </c>
      <c r="AY1114" s="315" t="s">
        <v>158</v>
      </c>
    </row>
    <row r="1115" spans="2:51" s="321" customFormat="1" ht="12">
      <c r="B1115" s="322"/>
      <c r="D1115" s="205" t="s">
        <v>171</v>
      </c>
      <c r="E1115" s="323" t="s">
        <v>3</v>
      </c>
      <c r="F1115" s="324" t="s">
        <v>174</v>
      </c>
      <c r="H1115" s="325">
        <v>154.936</v>
      </c>
      <c r="I1115" s="9"/>
      <c r="L1115" s="322"/>
      <c r="M1115" s="326"/>
      <c r="N1115" s="327"/>
      <c r="O1115" s="327"/>
      <c r="P1115" s="327"/>
      <c r="Q1115" s="327"/>
      <c r="R1115" s="327"/>
      <c r="S1115" s="327"/>
      <c r="T1115" s="328"/>
      <c r="AT1115" s="323" t="s">
        <v>171</v>
      </c>
      <c r="AU1115" s="323" t="s">
        <v>84</v>
      </c>
      <c r="AV1115" s="321" t="s">
        <v>165</v>
      </c>
      <c r="AW1115" s="321" t="s">
        <v>36</v>
      </c>
      <c r="AX1115" s="321" t="s">
        <v>82</v>
      </c>
      <c r="AY1115" s="323" t="s">
        <v>158</v>
      </c>
    </row>
    <row r="1116" spans="1:65" s="118" customFormat="1" ht="24.2" customHeight="1">
      <c r="A1116" s="115"/>
      <c r="B1116" s="116"/>
      <c r="C1116" s="191" t="s">
        <v>1448</v>
      </c>
      <c r="D1116" s="191" t="s">
        <v>783</v>
      </c>
      <c r="E1116" s="192" t="s">
        <v>1449</v>
      </c>
      <c r="F1116" s="193" t="s">
        <v>1450</v>
      </c>
      <c r="G1116" s="194" t="s">
        <v>102</v>
      </c>
      <c r="H1116" s="195">
        <v>15.346</v>
      </c>
      <c r="I1116" s="11"/>
      <c r="J1116" s="196">
        <f>ROUND(I1116*H1116,1)</f>
        <v>0</v>
      </c>
      <c r="K1116" s="193" t="s">
        <v>164</v>
      </c>
      <c r="L1116" s="197"/>
      <c r="M1116" s="198" t="s">
        <v>3</v>
      </c>
      <c r="N1116" s="199" t="s">
        <v>45</v>
      </c>
      <c r="O1116" s="200"/>
      <c r="P1116" s="201">
        <f>O1116*H1116</f>
        <v>0</v>
      </c>
      <c r="Q1116" s="201">
        <v>0.0012</v>
      </c>
      <c r="R1116" s="201">
        <f>Q1116*H1116</f>
        <v>0.0184152</v>
      </c>
      <c r="S1116" s="201">
        <v>0</v>
      </c>
      <c r="T1116" s="202">
        <f>S1116*H1116</f>
        <v>0</v>
      </c>
      <c r="U1116" s="115"/>
      <c r="V1116" s="115"/>
      <c r="W1116" s="115"/>
      <c r="X1116" s="115"/>
      <c r="Y1116" s="115"/>
      <c r="Z1116" s="115"/>
      <c r="AA1116" s="115"/>
      <c r="AB1116" s="115"/>
      <c r="AC1116" s="115"/>
      <c r="AD1116" s="115"/>
      <c r="AE1116" s="115"/>
      <c r="AR1116" s="203" t="s">
        <v>420</v>
      </c>
      <c r="AT1116" s="203" t="s">
        <v>783</v>
      </c>
      <c r="AU1116" s="203" t="s">
        <v>84</v>
      </c>
      <c r="AY1116" s="106" t="s">
        <v>158</v>
      </c>
      <c r="BE1116" s="204">
        <f>IF(N1116="základní",J1116,0)</f>
        <v>0</v>
      </c>
      <c r="BF1116" s="204">
        <f>IF(N1116="snížená",J1116,0)</f>
        <v>0</v>
      </c>
      <c r="BG1116" s="204">
        <f>IF(N1116="zákl. přenesená",J1116,0)</f>
        <v>0</v>
      </c>
      <c r="BH1116" s="204">
        <f>IF(N1116="sníž. přenesená",J1116,0)</f>
        <v>0</v>
      </c>
      <c r="BI1116" s="204">
        <f>IF(N1116="nulová",J1116,0)</f>
        <v>0</v>
      </c>
      <c r="BJ1116" s="106" t="s">
        <v>82</v>
      </c>
      <c r="BK1116" s="204">
        <f>ROUND(I1116*H1116,1)</f>
        <v>0</v>
      </c>
      <c r="BL1116" s="106" t="s">
        <v>283</v>
      </c>
      <c r="BM1116" s="203" t="s">
        <v>1451</v>
      </c>
    </row>
    <row r="1117" spans="1:47" s="118" customFormat="1" ht="12">
      <c r="A1117" s="115"/>
      <c r="B1117" s="116"/>
      <c r="C1117" s="115"/>
      <c r="D1117" s="205" t="s">
        <v>167</v>
      </c>
      <c r="E1117" s="115"/>
      <c r="F1117" s="206" t="s">
        <v>1450</v>
      </c>
      <c r="G1117" s="115"/>
      <c r="H1117" s="115"/>
      <c r="I1117" s="7"/>
      <c r="J1117" s="115"/>
      <c r="K1117" s="115"/>
      <c r="L1117" s="116"/>
      <c r="M1117" s="207"/>
      <c r="N1117" s="208"/>
      <c r="O1117" s="200"/>
      <c r="P1117" s="200"/>
      <c r="Q1117" s="200"/>
      <c r="R1117" s="200"/>
      <c r="S1117" s="200"/>
      <c r="T1117" s="209"/>
      <c r="U1117" s="115"/>
      <c r="V1117" s="115"/>
      <c r="W1117" s="115"/>
      <c r="X1117" s="115"/>
      <c r="Y1117" s="115"/>
      <c r="Z1117" s="115"/>
      <c r="AA1117" s="115"/>
      <c r="AB1117" s="115"/>
      <c r="AC1117" s="115"/>
      <c r="AD1117" s="115"/>
      <c r="AE1117" s="115"/>
      <c r="AT1117" s="106" t="s">
        <v>167</v>
      </c>
      <c r="AU1117" s="106" t="s">
        <v>84</v>
      </c>
    </row>
    <row r="1118" spans="2:51" s="313" customFormat="1" ht="22.5">
      <c r="B1118" s="314"/>
      <c r="D1118" s="205" t="s">
        <v>171</v>
      </c>
      <c r="E1118" s="315" t="s">
        <v>3</v>
      </c>
      <c r="F1118" s="316" t="s">
        <v>1452</v>
      </c>
      <c r="H1118" s="317">
        <v>15.045</v>
      </c>
      <c r="I1118" s="8"/>
      <c r="L1118" s="314"/>
      <c r="M1118" s="318"/>
      <c r="N1118" s="319"/>
      <c r="O1118" s="319"/>
      <c r="P1118" s="319"/>
      <c r="Q1118" s="319"/>
      <c r="R1118" s="319"/>
      <c r="S1118" s="319"/>
      <c r="T1118" s="320"/>
      <c r="AT1118" s="315" t="s">
        <v>171</v>
      </c>
      <c r="AU1118" s="315" t="s">
        <v>84</v>
      </c>
      <c r="AV1118" s="313" t="s">
        <v>84</v>
      </c>
      <c r="AW1118" s="313" t="s">
        <v>36</v>
      </c>
      <c r="AX1118" s="313" t="s">
        <v>82</v>
      </c>
      <c r="AY1118" s="315" t="s">
        <v>158</v>
      </c>
    </row>
    <row r="1119" spans="2:51" s="313" customFormat="1" ht="12">
      <c r="B1119" s="314"/>
      <c r="D1119" s="205" t="s">
        <v>171</v>
      </c>
      <c r="F1119" s="316" t="s">
        <v>1453</v>
      </c>
      <c r="H1119" s="317">
        <v>15.346</v>
      </c>
      <c r="I1119" s="8"/>
      <c r="L1119" s="314"/>
      <c r="M1119" s="318"/>
      <c r="N1119" s="319"/>
      <c r="O1119" s="319"/>
      <c r="P1119" s="319"/>
      <c r="Q1119" s="319"/>
      <c r="R1119" s="319"/>
      <c r="S1119" s="319"/>
      <c r="T1119" s="320"/>
      <c r="AT1119" s="315" t="s">
        <v>171</v>
      </c>
      <c r="AU1119" s="315" t="s">
        <v>84</v>
      </c>
      <c r="AV1119" s="313" t="s">
        <v>84</v>
      </c>
      <c r="AW1119" s="313" t="s">
        <v>4</v>
      </c>
      <c r="AX1119" s="313" t="s">
        <v>82</v>
      </c>
      <c r="AY1119" s="315" t="s">
        <v>158</v>
      </c>
    </row>
    <row r="1120" spans="1:65" s="118" customFormat="1" ht="24.2" customHeight="1">
      <c r="A1120" s="115"/>
      <c r="B1120" s="116"/>
      <c r="C1120" s="214" t="s">
        <v>1454</v>
      </c>
      <c r="D1120" s="214" t="s">
        <v>160</v>
      </c>
      <c r="E1120" s="215" t="s">
        <v>1455</v>
      </c>
      <c r="F1120" s="216" t="s">
        <v>1456</v>
      </c>
      <c r="G1120" s="217" t="s">
        <v>102</v>
      </c>
      <c r="H1120" s="218">
        <v>128.003</v>
      </c>
      <c r="I1120" s="6"/>
      <c r="J1120" s="219">
        <f>ROUND(I1120*H1120,1)</f>
        <v>0</v>
      </c>
      <c r="K1120" s="216" t="s">
        <v>164</v>
      </c>
      <c r="L1120" s="116"/>
      <c r="M1120" s="220" t="s">
        <v>3</v>
      </c>
      <c r="N1120" s="221" t="s">
        <v>45</v>
      </c>
      <c r="O1120" s="200"/>
      <c r="P1120" s="201">
        <f>O1120*H1120</f>
        <v>0</v>
      </c>
      <c r="Q1120" s="201">
        <v>0</v>
      </c>
      <c r="R1120" s="201">
        <f>Q1120*H1120</f>
        <v>0</v>
      </c>
      <c r="S1120" s="201">
        <v>0</v>
      </c>
      <c r="T1120" s="202">
        <f>S1120*H1120</f>
        <v>0</v>
      </c>
      <c r="U1120" s="115"/>
      <c r="V1120" s="115"/>
      <c r="W1120" s="115"/>
      <c r="X1120" s="115"/>
      <c r="Y1120" s="115"/>
      <c r="Z1120" s="115"/>
      <c r="AA1120" s="115"/>
      <c r="AB1120" s="115"/>
      <c r="AC1120" s="115"/>
      <c r="AD1120" s="115"/>
      <c r="AE1120" s="115"/>
      <c r="AR1120" s="203" t="s">
        <v>283</v>
      </c>
      <c r="AT1120" s="203" t="s">
        <v>160</v>
      </c>
      <c r="AU1120" s="203" t="s">
        <v>84</v>
      </c>
      <c r="AY1120" s="106" t="s">
        <v>158</v>
      </c>
      <c r="BE1120" s="204">
        <f>IF(N1120="základní",J1120,0)</f>
        <v>0</v>
      </c>
      <c r="BF1120" s="204">
        <f>IF(N1120="snížená",J1120,0)</f>
        <v>0</v>
      </c>
      <c r="BG1120" s="204">
        <f>IF(N1120="zákl. přenesená",J1120,0)</f>
        <v>0</v>
      </c>
      <c r="BH1120" s="204">
        <f>IF(N1120="sníž. přenesená",J1120,0)</f>
        <v>0</v>
      </c>
      <c r="BI1120" s="204">
        <f>IF(N1120="nulová",J1120,0)</f>
        <v>0</v>
      </c>
      <c r="BJ1120" s="106" t="s">
        <v>82</v>
      </c>
      <c r="BK1120" s="204">
        <f>ROUND(I1120*H1120,1)</f>
        <v>0</v>
      </c>
      <c r="BL1120" s="106" t="s">
        <v>283</v>
      </c>
      <c r="BM1120" s="203" t="s">
        <v>1457</v>
      </c>
    </row>
    <row r="1121" spans="1:47" s="118" customFormat="1" ht="19.5">
      <c r="A1121" s="115"/>
      <c r="B1121" s="116"/>
      <c r="C1121" s="115"/>
      <c r="D1121" s="205" t="s">
        <v>167</v>
      </c>
      <c r="E1121" s="115"/>
      <c r="F1121" s="206" t="s">
        <v>1458</v>
      </c>
      <c r="G1121" s="115"/>
      <c r="H1121" s="115"/>
      <c r="I1121" s="7"/>
      <c r="J1121" s="115"/>
      <c r="K1121" s="115"/>
      <c r="L1121" s="116"/>
      <c r="M1121" s="207"/>
      <c r="N1121" s="208"/>
      <c r="O1121" s="200"/>
      <c r="P1121" s="200"/>
      <c r="Q1121" s="200"/>
      <c r="R1121" s="200"/>
      <c r="S1121" s="200"/>
      <c r="T1121" s="209"/>
      <c r="U1121" s="115"/>
      <c r="V1121" s="115"/>
      <c r="W1121" s="115"/>
      <c r="X1121" s="115"/>
      <c r="Y1121" s="115"/>
      <c r="Z1121" s="115"/>
      <c r="AA1121" s="115"/>
      <c r="AB1121" s="115"/>
      <c r="AC1121" s="115"/>
      <c r="AD1121" s="115"/>
      <c r="AE1121" s="115"/>
      <c r="AT1121" s="106" t="s">
        <v>167</v>
      </c>
      <c r="AU1121" s="106" t="s">
        <v>84</v>
      </c>
    </row>
    <row r="1122" spans="1:47" s="118" customFormat="1" ht="12">
      <c r="A1122" s="115"/>
      <c r="B1122" s="116"/>
      <c r="C1122" s="115"/>
      <c r="D1122" s="311" t="s">
        <v>169</v>
      </c>
      <c r="E1122" s="115"/>
      <c r="F1122" s="312" t="s">
        <v>1459</v>
      </c>
      <c r="G1122" s="115"/>
      <c r="H1122" s="115"/>
      <c r="I1122" s="7"/>
      <c r="J1122" s="115"/>
      <c r="K1122" s="115"/>
      <c r="L1122" s="116"/>
      <c r="M1122" s="207"/>
      <c r="N1122" s="208"/>
      <c r="O1122" s="200"/>
      <c r="P1122" s="200"/>
      <c r="Q1122" s="200"/>
      <c r="R1122" s="200"/>
      <c r="S1122" s="200"/>
      <c r="T1122" s="209"/>
      <c r="U1122" s="115"/>
      <c r="V1122" s="115"/>
      <c r="W1122" s="115"/>
      <c r="X1122" s="115"/>
      <c r="Y1122" s="115"/>
      <c r="Z1122" s="115"/>
      <c r="AA1122" s="115"/>
      <c r="AB1122" s="115"/>
      <c r="AC1122" s="115"/>
      <c r="AD1122" s="115"/>
      <c r="AE1122" s="115"/>
      <c r="AT1122" s="106" t="s">
        <v>169</v>
      </c>
      <c r="AU1122" s="106" t="s">
        <v>84</v>
      </c>
    </row>
    <row r="1123" spans="2:51" s="313" customFormat="1" ht="12">
      <c r="B1123" s="314"/>
      <c r="D1123" s="205" t="s">
        <v>171</v>
      </c>
      <c r="E1123" s="315" t="s">
        <v>3</v>
      </c>
      <c r="F1123" s="316" t="s">
        <v>1460</v>
      </c>
      <c r="H1123" s="317">
        <v>128.003</v>
      </c>
      <c r="I1123" s="8"/>
      <c r="L1123" s="314"/>
      <c r="M1123" s="318"/>
      <c r="N1123" s="319"/>
      <c r="O1123" s="319"/>
      <c r="P1123" s="319"/>
      <c r="Q1123" s="319"/>
      <c r="R1123" s="319"/>
      <c r="S1123" s="319"/>
      <c r="T1123" s="320"/>
      <c r="AT1123" s="315" t="s">
        <v>171</v>
      </c>
      <c r="AU1123" s="315" t="s">
        <v>84</v>
      </c>
      <c r="AV1123" s="313" t="s">
        <v>84</v>
      </c>
      <c r="AW1123" s="313" t="s">
        <v>36</v>
      </c>
      <c r="AX1123" s="313" t="s">
        <v>74</v>
      </c>
      <c r="AY1123" s="315" t="s">
        <v>158</v>
      </c>
    </row>
    <row r="1124" spans="2:51" s="321" customFormat="1" ht="12">
      <c r="B1124" s="322"/>
      <c r="D1124" s="205" t="s">
        <v>171</v>
      </c>
      <c r="E1124" s="323" t="s">
        <v>3</v>
      </c>
      <c r="F1124" s="324" t="s">
        <v>174</v>
      </c>
      <c r="H1124" s="325">
        <v>128.003</v>
      </c>
      <c r="I1124" s="9"/>
      <c r="L1124" s="322"/>
      <c r="M1124" s="326"/>
      <c r="N1124" s="327"/>
      <c r="O1124" s="327"/>
      <c r="P1124" s="327"/>
      <c r="Q1124" s="327"/>
      <c r="R1124" s="327"/>
      <c r="S1124" s="327"/>
      <c r="T1124" s="328"/>
      <c r="AT1124" s="323" t="s">
        <v>171</v>
      </c>
      <c r="AU1124" s="323" t="s">
        <v>84</v>
      </c>
      <c r="AV1124" s="321" t="s">
        <v>165</v>
      </c>
      <c r="AW1124" s="321" t="s">
        <v>36</v>
      </c>
      <c r="AX1124" s="321" t="s">
        <v>82</v>
      </c>
      <c r="AY1124" s="323" t="s">
        <v>158</v>
      </c>
    </row>
    <row r="1125" spans="1:65" s="118" customFormat="1" ht="24.2" customHeight="1">
      <c r="A1125" s="115"/>
      <c r="B1125" s="116"/>
      <c r="C1125" s="191" t="s">
        <v>1461</v>
      </c>
      <c r="D1125" s="191" t="s">
        <v>783</v>
      </c>
      <c r="E1125" s="192" t="s">
        <v>1462</v>
      </c>
      <c r="F1125" s="193" t="s">
        <v>1463</v>
      </c>
      <c r="G1125" s="194" t="s">
        <v>102</v>
      </c>
      <c r="H1125" s="195">
        <v>130.563</v>
      </c>
      <c r="I1125" s="11"/>
      <c r="J1125" s="196">
        <f>ROUND(I1125*H1125,1)</f>
        <v>0</v>
      </c>
      <c r="K1125" s="193" t="s">
        <v>164</v>
      </c>
      <c r="L1125" s="197"/>
      <c r="M1125" s="198" t="s">
        <v>3</v>
      </c>
      <c r="N1125" s="199" t="s">
        <v>45</v>
      </c>
      <c r="O1125" s="200"/>
      <c r="P1125" s="201">
        <f>O1125*H1125</f>
        <v>0</v>
      </c>
      <c r="Q1125" s="201">
        <v>0.0006</v>
      </c>
      <c r="R1125" s="201">
        <f>Q1125*H1125</f>
        <v>0.07833779999999999</v>
      </c>
      <c r="S1125" s="201">
        <v>0</v>
      </c>
      <c r="T1125" s="202">
        <f>S1125*H1125</f>
        <v>0</v>
      </c>
      <c r="U1125" s="115"/>
      <c r="V1125" s="115"/>
      <c r="W1125" s="115"/>
      <c r="X1125" s="115"/>
      <c r="Y1125" s="115"/>
      <c r="Z1125" s="115"/>
      <c r="AA1125" s="115"/>
      <c r="AB1125" s="115"/>
      <c r="AC1125" s="115"/>
      <c r="AD1125" s="115"/>
      <c r="AE1125" s="115"/>
      <c r="AR1125" s="203" t="s">
        <v>420</v>
      </c>
      <c r="AT1125" s="203" t="s">
        <v>783</v>
      </c>
      <c r="AU1125" s="203" t="s">
        <v>84</v>
      </c>
      <c r="AY1125" s="106" t="s">
        <v>158</v>
      </c>
      <c r="BE1125" s="204">
        <f>IF(N1125="základní",J1125,0)</f>
        <v>0</v>
      </c>
      <c r="BF1125" s="204">
        <f>IF(N1125="snížená",J1125,0)</f>
        <v>0</v>
      </c>
      <c r="BG1125" s="204">
        <f>IF(N1125="zákl. přenesená",J1125,0)</f>
        <v>0</v>
      </c>
      <c r="BH1125" s="204">
        <f>IF(N1125="sníž. přenesená",J1125,0)</f>
        <v>0</v>
      </c>
      <c r="BI1125" s="204">
        <f>IF(N1125="nulová",J1125,0)</f>
        <v>0</v>
      </c>
      <c r="BJ1125" s="106" t="s">
        <v>82</v>
      </c>
      <c r="BK1125" s="204">
        <f>ROUND(I1125*H1125,1)</f>
        <v>0</v>
      </c>
      <c r="BL1125" s="106" t="s">
        <v>283</v>
      </c>
      <c r="BM1125" s="203" t="s">
        <v>1464</v>
      </c>
    </row>
    <row r="1126" spans="1:47" s="118" customFormat="1" ht="12">
      <c r="A1126" s="115"/>
      <c r="B1126" s="116"/>
      <c r="C1126" s="115"/>
      <c r="D1126" s="205" t="s">
        <v>167</v>
      </c>
      <c r="E1126" s="115"/>
      <c r="F1126" s="206" t="s">
        <v>1463</v>
      </c>
      <c r="G1126" s="115"/>
      <c r="H1126" s="115"/>
      <c r="I1126" s="7"/>
      <c r="J1126" s="115"/>
      <c r="K1126" s="115"/>
      <c r="L1126" s="116"/>
      <c r="M1126" s="207"/>
      <c r="N1126" s="208"/>
      <c r="O1126" s="200"/>
      <c r="P1126" s="200"/>
      <c r="Q1126" s="200"/>
      <c r="R1126" s="200"/>
      <c r="S1126" s="200"/>
      <c r="T1126" s="209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T1126" s="106" t="s">
        <v>167</v>
      </c>
      <c r="AU1126" s="106" t="s">
        <v>84</v>
      </c>
    </row>
    <row r="1127" spans="2:51" s="313" customFormat="1" ht="12">
      <c r="B1127" s="314"/>
      <c r="D1127" s="205" t="s">
        <v>171</v>
      </c>
      <c r="E1127" s="315" t="s">
        <v>3</v>
      </c>
      <c r="F1127" s="316" t="s">
        <v>1465</v>
      </c>
      <c r="H1127" s="317">
        <v>130.563</v>
      </c>
      <c r="I1127" s="8"/>
      <c r="L1127" s="314"/>
      <c r="M1127" s="318"/>
      <c r="N1127" s="319"/>
      <c r="O1127" s="319"/>
      <c r="P1127" s="319"/>
      <c r="Q1127" s="319"/>
      <c r="R1127" s="319"/>
      <c r="S1127" s="319"/>
      <c r="T1127" s="320"/>
      <c r="AT1127" s="315" t="s">
        <v>171</v>
      </c>
      <c r="AU1127" s="315" t="s">
        <v>84</v>
      </c>
      <c r="AV1127" s="313" t="s">
        <v>84</v>
      </c>
      <c r="AW1127" s="313" t="s">
        <v>36</v>
      </c>
      <c r="AX1127" s="313" t="s">
        <v>82</v>
      </c>
      <c r="AY1127" s="315" t="s">
        <v>158</v>
      </c>
    </row>
    <row r="1128" spans="1:65" s="118" customFormat="1" ht="24.2" customHeight="1">
      <c r="A1128" s="115"/>
      <c r="B1128" s="116"/>
      <c r="C1128" s="191" t="s">
        <v>1466</v>
      </c>
      <c r="D1128" s="191" t="s">
        <v>783</v>
      </c>
      <c r="E1128" s="192" t="s">
        <v>1467</v>
      </c>
      <c r="F1128" s="193" t="s">
        <v>1468</v>
      </c>
      <c r="G1128" s="194" t="s">
        <v>102</v>
      </c>
      <c r="H1128" s="195">
        <v>130.563</v>
      </c>
      <c r="I1128" s="11"/>
      <c r="J1128" s="196">
        <f>ROUND(I1128*H1128,1)</f>
        <v>0</v>
      </c>
      <c r="K1128" s="193" t="s">
        <v>164</v>
      </c>
      <c r="L1128" s="197"/>
      <c r="M1128" s="198" t="s">
        <v>3</v>
      </c>
      <c r="N1128" s="199" t="s">
        <v>45</v>
      </c>
      <c r="O1128" s="200"/>
      <c r="P1128" s="201">
        <f>O1128*H1128</f>
        <v>0</v>
      </c>
      <c r="Q1128" s="201">
        <v>0.0025</v>
      </c>
      <c r="R1128" s="201">
        <f>Q1128*H1128</f>
        <v>0.32640749999999996</v>
      </c>
      <c r="S1128" s="201">
        <v>0</v>
      </c>
      <c r="T1128" s="202">
        <f>S1128*H1128</f>
        <v>0</v>
      </c>
      <c r="U1128" s="115"/>
      <c r="V1128" s="115"/>
      <c r="W1128" s="115"/>
      <c r="X1128" s="115"/>
      <c r="Y1128" s="115"/>
      <c r="Z1128" s="115"/>
      <c r="AA1128" s="115"/>
      <c r="AB1128" s="115"/>
      <c r="AC1128" s="115"/>
      <c r="AD1128" s="115"/>
      <c r="AE1128" s="115"/>
      <c r="AR1128" s="203" t="s">
        <v>420</v>
      </c>
      <c r="AT1128" s="203" t="s">
        <v>783</v>
      </c>
      <c r="AU1128" s="203" t="s">
        <v>84</v>
      </c>
      <c r="AY1128" s="106" t="s">
        <v>158</v>
      </c>
      <c r="BE1128" s="204">
        <f>IF(N1128="základní",J1128,0)</f>
        <v>0</v>
      </c>
      <c r="BF1128" s="204">
        <f>IF(N1128="snížená",J1128,0)</f>
        <v>0</v>
      </c>
      <c r="BG1128" s="204">
        <f>IF(N1128="zákl. přenesená",J1128,0)</f>
        <v>0</v>
      </c>
      <c r="BH1128" s="204">
        <f>IF(N1128="sníž. přenesená",J1128,0)</f>
        <v>0</v>
      </c>
      <c r="BI1128" s="204">
        <f>IF(N1128="nulová",J1128,0)</f>
        <v>0</v>
      </c>
      <c r="BJ1128" s="106" t="s">
        <v>82</v>
      </c>
      <c r="BK1128" s="204">
        <f>ROUND(I1128*H1128,1)</f>
        <v>0</v>
      </c>
      <c r="BL1128" s="106" t="s">
        <v>283</v>
      </c>
      <c r="BM1128" s="203" t="s">
        <v>1469</v>
      </c>
    </row>
    <row r="1129" spans="1:47" s="118" customFormat="1" ht="19.5">
      <c r="A1129" s="115"/>
      <c r="B1129" s="116"/>
      <c r="C1129" s="115"/>
      <c r="D1129" s="205" t="s">
        <v>167</v>
      </c>
      <c r="E1129" s="115"/>
      <c r="F1129" s="206" t="s">
        <v>1468</v>
      </c>
      <c r="G1129" s="115"/>
      <c r="H1129" s="115"/>
      <c r="I1129" s="7"/>
      <c r="J1129" s="115"/>
      <c r="K1129" s="115"/>
      <c r="L1129" s="116"/>
      <c r="M1129" s="207"/>
      <c r="N1129" s="208"/>
      <c r="O1129" s="200"/>
      <c r="P1129" s="200"/>
      <c r="Q1129" s="200"/>
      <c r="R1129" s="200"/>
      <c r="S1129" s="200"/>
      <c r="T1129" s="209"/>
      <c r="U1129" s="115"/>
      <c r="V1129" s="115"/>
      <c r="W1129" s="115"/>
      <c r="X1129" s="115"/>
      <c r="Y1129" s="115"/>
      <c r="Z1129" s="115"/>
      <c r="AA1129" s="115"/>
      <c r="AB1129" s="115"/>
      <c r="AC1129" s="115"/>
      <c r="AD1129" s="115"/>
      <c r="AE1129" s="115"/>
      <c r="AT1129" s="106" t="s">
        <v>167</v>
      </c>
      <c r="AU1129" s="106" t="s">
        <v>84</v>
      </c>
    </row>
    <row r="1130" spans="2:51" s="313" customFormat="1" ht="12">
      <c r="B1130" s="314"/>
      <c r="D1130" s="205" t="s">
        <v>171</v>
      </c>
      <c r="E1130" s="315" t="s">
        <v>3</v>
      </c>
      <c r="F1130" s="316" t="s">
        <v>1465</v>
      </c>
      <c r="H1130" s="317">
        <v>130.563</v>
      </c>
      <c r="I1130" s="8"/>
      <c r="L1130" s="314"/>
      <c r="M1130" s="318"/>
      <c r="N1130" s="319"/>
      <c r="O1130" s="319"/>
      <c r="P1130" s="319"/>
      <c r="Q1130" s="319"/>
      <c r="R1130" s="319"/>
      <c r="S1130" s="319"/>
      <c r="T1130" s="320"/>
      <c r="AT1130" s="315" t="s">
        <v>171</v>
      </c>
      <c r="AU1130" s="315" t="s">
        <v>84</v>
      </c>
      <c r="AV1130" s="313" t="s">
        <v>84</v>
      </c>
      <c r="AW1130" s="313" t="s">
        <v>36</v>
      </c>
      <c r="AX1130" s="313" t="s">
        <v>82</v>
      </c>
      <c r="AY1130" s="315" t="s">
        <v>158</v>
      </c>
    </row>
    <row r="1131" spans="1:65" s="118" customFormat="1" ht="33" customHeight="1">
      <c r="A1131" s="115"/>
      <c r="B1131" s="116"/>
      <c r="C1131" s="214" t="s">
        <v>1470</v>
      </c>
      <c r="D1131" s="214" t="s">
        <v>160</v>
      </c>
      <c r="E1131" s="215" t="s">
        <v>1471</v>
      </c>
      <c r="F1131" s="216" t="s">
        <v>1472</v>
      </c>
      <c r="G1131" s="217" t="s">
        <v>102</v>
      </c>
      <c r="H1131" s="218">
        <v>225</v>
      </c>
      <c r="I1131" s="6"/>
      <c r="J1131" s="219">
        <f>ROUND(I1131*H1131,1)</f>
        <v>0</v>
      </c>
      <c r="K1131" s="216" t="s">
        <v>164</v>
      </c>
      <c r="L1131" s="116"/>
      <c r="M1131" s="220" t="s">
        <v>3</v>
      </c>
      <c r="N1131" s="221" t="s">
        <v>45</v>
      </c>
      <c r="O1131" s="200"/>
      <c r="P1131" s="201">
        <f>O1131*H1131</f>
        <v>0</v>
      </c>
      <c r="Q1131" s="201">
        <v>0</v>
      </c>
      <c r="R1131" s="201">
        <f>Q1131*H1131</f>
        <v>0</v>
      </c>
      <c r="S1131" s="201">
        <v>0.024</v>
      </c>
      <c r="T1131" s="202">
        <f>S1131*H1131</f>
        <v>5.4</v>
      </c>
      <c r="U1131" s="115"/>
      <c r="V1131" s="115"/>
      <c r="W1131" s="115"/>
      <c r="X1131" s="115"/>
      <c r="Y1131" s="115"/>
      <c r="Z1131" s="115"/>
      <c r="AA1131" s="115"/>
      <c r="AB1131" s="115"/>
      <c r="AC1131" s="115"/>
      <c r="AD1131" s="115"/>
      <c r="AE1131" s="115"/>
      <c r="AR1131" s="203" t="s">
        <v>283</v>
      </c>
      <c r="AT1131" s="203" t="s">
        <v>160</v>
      </c>
      <c r="AU1131" s="203" t="s">
        <v>84</v>
      </c>
      <c r="AY1131" s="106" t="s">
        <v>158</v>
      </c>
      <c r="BE1131" s="204">
        <f>IF(N1131="základní",J1131,0)</f>
        <v>0</v>
      </c>
      <c r="BF1131" s="204">
        <f>IF(N1131="snížená",J1131,0)</f>
        <v>0</v>
      </c>
      <c r="BG1131" s="204">
        <f>IF(N1131="zákl. přenesená",J1131,0)</f>
        <v>0</v>
      </c>
      <c r="BH1131" s="204">
        <f>IF(N1131="sníž. přenesená",J1131,0)</f>
        <v>0</v>
      </c>
      <c r="BI1131" s="204">
        <f>IF(N1131="nulová",J1131,0)</f>
        <v>0</v>
      </c>
      <c r="BJ1131" s="106" t="s">
        <v>82</v>
      </c>
      <c r="BK1131" s="204">
        <f>ROUND(I1131*H1131,1)</f>
        <v>0</v>
      </c>
      <c r="BL1131" s="106" t="s">
        <v>283</v>
      </c>
      <c r="BM1131" s="203" t="s">
        <v>1473</v>
      </c>
    </row>
    <row r="1132" spans="1:47" s="118" customFormat="1" ht="29.25">
      <c r="A1132" s="115"/>
      <c r="B1132" s="116"/>
      <c r="C1132" s="115"/>
      <c r="D1132" s="205" t="s">
        <v>167</v>
      </c>
      <c r="E1132" s="115"/>
      <c r="F1132" s="206" t="s">
        <v>1474</v>
      </c>
      <c r="G1132" s="115"/>
      <c r="H1132" s="115"/>
      <c r="I1132" s="7"/>
      <c r="J1132" s="115"/>
      <c r="K1132" s="115"/>
      <c r="L1132" s="116"/>
      <c r="M1132" s="207"/>
      <c r="N1132" s="208"/>
      <c r="O1132" s="200"/>
      <c r="P1132" s="200"/>
      <c r="Q1132" s="200"/>
      <c r="R1132" s="200"/>
      <c r="S1132" s="200"/>
      <c r="T1132" s="209"/>
      <c r="U1132" s="115"/>
      <c r="V1132" s="115"/>
      <c r="W1132" s="115"/>
      <c r="X1132" s="115"/>
      <c r="Y1132" s="115"/>
      <c r="Z1132" s="115"/>
      <c r="AA1132" s="115"/>
      <c r="AB1132" s="115"/>
      <c r="AC1132" s="115"/>
      <c r="AD1132" s="115"/>
      <c r="AE1132" s="115"/>
      <c r="AT1132" s="106" t="s">
        <v>167</v>
      </c>
      <c r="AU1132" s="106" t="s">
        <v>84</v>
      </c>
    </row>
    <row r="1133" spans="1:47" s="118" customFormat="1" ht="12">
      <c r="A1133" s="115"/>
      <c r="B1133" s="116"/>
      <c r="C1133" s="115"/>
      <c r="D1133" s="311" t="s">
        <v>169</v>
      </c>
      <c r="E1133" s="115"/>
      <c r="F1133" s="312" t="s">
        <v>1475</v>
      </c>
      <c r="G1133" s="115"/>
      <c r="H1133" s="115"/>
      <c r="I1133" s="7"/>
      <c r="J1133" s="115"/>
      <c r="K1133" s="115"/>
      <c r="L1133" s="116"/>
      <c r="M1133" s="207"/>
      <c r="N1133" s="208"/>
      <c r="O1133" s="200"/>
      <c r="P1133" s="200"/>
      <c r="Q1133" s="200"/>
      <c r="R1133" s="200"/>
      <c r="S1133" s="200"/>
      <c r="T1133" s="209"/>
      <c r="U1133" s="115"/>
      <c r="V1133" s="115"/>
      <c r="W1133" s="115"/>
      <c r="X1133" s="115"/>
      <c r="Y1133" s="115"/>
      <c r="Z1133" s="115"/>
      <c r="AA1133" s="115"/>
      <c r="AB1133" s="115"/>
      <c r="AC1133" s="115"/>
      <c r="AD1133" s="115"/>
      <c r="AE1133" s="115"/>
      <c r="AT1133" s="106" t="s">
        <v>169</v>
      </c>
      <c r="AU1133" s="106" t="s">
        <v>84</v>
      </c>
    </row>
    <row r="1134" spans="2:51" s="313" customFormat="1" ht="12">
      <c r="B1134" s="314"/>
      <c r="D1134" s="205" t="s">
        <v>171</v>
      </c>
      <c r="E1134" s="315" t="s">
        <v>3</v>
      </c>
      <c r="F1134" s="316" t="s">
        <v>1476</v>
      </c>
      <c r="H1134" s="317">
        <v>208.75</v>
      </c>
      <c r="I1134" s="8"/>
      <c r="L1134" s="314"/>
      <c r="M1134" s="318"/>
      <c r="N1134" s="319"/>
      <c r="O1134" s="319"/>
      <c r="P1134" s="319"/>
      <c r="Q1134" s="319"/>
      <c r="R1134" s="319"/>
      <c r="S1134" s="319"/>
      <c r="T1134" s="320"/>
      <c r="AT1134" s="315" t="s">
        <v>171</v>
      </c>
      <c r="AU1134" s="315" t="s">
        <v>84</v>
      </c>
      <c r="AV1134" s="313" t="s">
        <v>84</v>
      </c>
      <c r="AW1134" s="313" t="s">
        <v>36</v>
      </c>
      <c r="AX1134" s="313" t="s">
        <v>74</v>
      </c>
      <c r="AY1134" s="315" t="s">
        <v>158</v>
      </c>
    </row>
    <row r="1135" spans="2:51" s="313" customFormat="1" ht="12">
      <c r="B1135" s="314"/>
      <c r="D1135" s="205" t="s">
        <v>171</v>
      </c>
      <c r="E1135" s="315" t="s">
        <v>3</v>
      </c>
      <c r="F1135" s="316" t="s">
        <v>1477</v>
      </c>
      <c r="H1135" s="317">
        <v>16.25</v>
      </c>
      <c r="I1135" s="8"/>
      <c r="L1135" s="314"/>
      <c r="M1135" s="318"/>
      <c r="N1135" s="319"/>
      <c r="O1135" s="319"/>
      <c r="P1135" s="319"/>
      <c r="Q1135" s="319"/>
      <c r="R1135" s="319"/>
      <c r="S1135" s="319"/>
      <c r="T1135" s="320"/>
      <c r="AT1135" s="315" t="s">
        <v>171</v>
      </c>
      <c r="AU1135" s="315" t="s">
        <v>84</v>
      </c>
      <c r="AV1135" s="313" t="s">
        <v>84</v>
      </c>
      <c r="AW1135" s="313" t="s">
        <v>36</v>
      </c>
      <c r="AX1135" s="313" t="s">
        <v>74</v>
      </c>
      <c r="AY1135" s="315" t="s">
        <v>158</v>
      </c>
    </row>
    <row r="1136" spans="2:51" s="330" customFormat="1" ht="12">
      <c r="B1136" s="331"/>
      <c r="D1136" s="205" t="s">
        <v>171</v>
      </c>
      <c r="E1136" s="332" t="s">
        <v>3</v>
      </c>
      <c r="F1136" s="333" t="s">
        <v>1478</v>
      </c>
      <c r="H1136" s="334">
        <v>225</v>
      </c>
      <c r="I1136" s="10"/>
      <c r="L1136" s="331"/>
      <c r="M1136" s="335"/>
      <c r="N1136" s="336"/>
      <c r="O1136" s="336"/>
      <c r="P1136" s="336"/>
      <c r="Q1136" s="336"/>
      <c r="R1136" s="336"/>
      <c r="S1136" s="336"/>
      <c r="T1136" s="337"/>
      <c r="AT1136" s="332" t="s">
        <v>171</v>
      </c>
      <c r="AU1136" s="332" t="s">
        <v>84</v>
      </c>
      <c r="AV1136" s="330" t="s">
        <v>104</v>
      </c>
      <c r="AW1136" s="330" t="s">
        <v>36</v>
      </c>
      <c r="AX1136" s="330" t="s">
        <v>74</v>
      </c>
      <c r="AY1136" s="332" t="s">
        <v>158</v>
      </c>
    </row>
    <row r="1137" spans="2:51" s="321" customFormat="1" ht="12">
      <c r="B1137" s="322"/>
      <c r="D1137" s="205" t="s">
        <v>171</v>
      </c>
      <c r="E1137" s="323" t="s">
        <v>3</v>
      </c>
      <c r="F1137" s="324" t="s">
        <v>174</v>
      </c>
      <c r="H1137" s="325">
        <v>225</v>
      </c>
      <c r="I1137" s="9"/>
      <c r="L1137" s="322"/>
      <c r="M1137" s="326"/>
      <c r="N1137" s="327"/>
      <c r="O1137" s="327"/>
      <c r="P1137" s="327"/>
      <c r="Q1137" s="327"/>
      <c r="R1137" s="327"/>
      <c r="S1137" s="327"/>
      <c r="T1137" s="328"/>
      <c r="AT1137" s="323" t="s">
        <v>171</v>
      </c>
      <c r="AU1137" s="323" t="s">
        <v>84</v>
      </c>
      <c r="AV1137" s="321" t="s">
        <v>165</v>
      </c>
      <c r="AW1137" s="321" t="s">
        <v>36</v>
      </c>
      <c r="AX1137" s="321" t="s">
        <v>82</v>
      </c>
      <c r="AY1137" s="323" t="s">
        <v>158</v>
      </c>
    </row>
    <row r="1138" spans="1:65" s="118" customFormat="1" ht="24.2" customHeight="1">
      <c r="A1138" s="115"/>
      <c r="B1138" s="116"/>
      <c r="C1138" s="214" t="s">
        <v>1479</v>
      </c>
      <c r="D1138" s="214" t="s">
        <v>160</v>
      </c>
      <c r="E1138" s="215" t="s">
        <v>1480</v>
      </c>
      <c r="F1138" s="216" t="s">
        <v>1481</v>
      </c>
      <c r="G1138" s="217" t="s">
        <v>102</v>
      </c>
      <c r="H1138" s="218">
        <v>561.684</v>
      </c>
      <c r="I1138" s="6"/>
      <c r="J1138" s="219">
        <f>ROUND(I1138*H1138,1)</f>
        <v>0</v>
      </c>
      <c r="K1138" s="216" t="s">
        <v>164</v>
      </c>
      <c r="L1138" s="116"/>
      <c r="M1138" s="220" t="s">
        <v>3</v>
      </c>
      <c r="N1138" s="221" t="s">
        <v>45</v>
      </c>
      <c r="O1138" s="200"/>
      <c r="P1138" s="201">
        <f>O1138*H1138</f>
        <v>0</v>
      </c>
      <c r="Q1138" s="201">
        <v>0</v>
      </c>
      <c r="R1138" s="201">
        <f>Q1138*H1138</f>
        <v>0</v>
      </c>
      <c r="S1138" s="201">
        <v>0</v>
      </c>
      <c r="T1138" s="202">
        <f>S1138*H1138</f>
        <v>0</v>
      </c>
      <c r="U1138" s="115"/>
      <c r="V1138" s="115"/>
      <c r="W1138" s="115"/>
      <c r="X1138" s="115"/>
      <c r="Y1138" s="115"/>
      <c r="Z1138" s="115"/>
      <c r="AA1138" s="115"/>
      <c r="AB1138" s="115"/>
      <c r="AC1138" s="115"/>
      <c r="AD1138" s="115"/>
      <c r="AE1138" s="115"/>
      <c r="AR1138" s="203" t="s">
        <v>283</v>
      </c>
      <c r="AT1138" s="203" t="s">
        <v>160</v>
      </c>
      <c r="AU1138" s="203" t="s">
        <v>84</v>
      </c>
      <c r="AY1138" s="106" t="s">
        <v>158</v>
      </c>
      <c r="BE1138" s="204">
        <f>IF(N1138="základní",J1138,0)</f>
        <v>0</v>
      </c>
      <c r="BF1138" s="204">
        <f>IF(N1138="snížená",J1138,0)</f>
        <v>0</v>
      </c>
      <c r="BG1138" s="204">
        <f>IF(N1138="zákl. přenesená",J1138,0)</f>
        <v>0</v>
      </c>
      <c r="BH1138" s="204">
        <f>IF(N1138="sníž. přenesená",J1138,0)</f>
        <v>0</v>
      </c>
      <c r="BI1138" s="204">
        <f>IF(N1138="nulová",J1138,0)</f>
        <v>0</v>
      </c>
      <c r="BJ1138" s="106" t="s">
        <v>82</v>
      </c>
      <c r="BK1138" s="204">
        <f>ROUND(I1138*H1138,1)</f>
        <v>0</v>
      </c>
      <c r="BL1138" s="106" t="s">
        <v>283</v>
      </c>
      <c r="BM1138" s="203" t="s">
        <v>1482</v>
      </c>
    </row>
    <row r="1139" spans="1:47" s="118" customFormat="1" ht="19.5">
      <c r="A1139" s="115"/>
      <c r="B1139" s="116"/>
      <c r="C1139" s="115"/>
      <c r="D1139" s="205" t="s">
        <v>167</v>
      </c>
      <c r="E1139" s="115"/>
      <c r="F1139" s="206" t="s">
        <v>1483</v>
      </c>
      <c r="G1139" s="115"/>
      <c r="H1139" s="115"/>
      <c r="I1139" s="7"/>
      <c r="J1139" s="115"/>
      <c r="K1139" s="115"/>
      <c r="L1139" s="116"/>
      <c r="M1139" s="207"/>
      <c r="N1139" s="208"/>
      <c r="O1139" s="200"/>
      <c r="P1139" s="200"/>
      <c r="Q1139" s="200"/>
      <c r="R1139" s="200"/>
      <c r="S1139" s="200"/>
      <c r="T1139" s="209"/>
      <c r="U1139" s="115"/>
      <c r="V1139" s="115"/>
      <c r="W1139" s="115"/>
      <c r="X1139" s="115"/>
      <c r="Y1139" s="115"/>
      <c r="Z1139" s="115"/>
      <c r="AA1139" s="115"/>
      <c r="AB1139" s="115"/>
      <c r="AC1139" s="115"/>
      <c r="AD1139" s="115"/>
      <c r="AE1139" s="115"/>
      <c r="AT1139" s="106" t="s">
        <v>167</v>
      </c>
      <c r="AU1139" s="106" t="s">
        <v>84</v>
      </c>
    </row>
    <row r="1140" spans="1:47" s="118" customFormat="1" ht="12">
      <c r="A1140" s="115"/>
      <c r="B1140" s="116"/>
      <c r="C1140" s="115"/>
      <c r="D1140" s="311" t="s">
        <v>169</v>
      </c>
      <c r="E1140" s="115"/>
      <c r="F1140" s="312" t="s">
        <v>1484</v>
      </c>
      <c r="G1140" s="115"/>
      <c r="H1140" s="115"/>
      <c r="I1140" s="7"/>
      <c r="J1140" s="115"/>
      <c r="K1140" s="115"/>
      <c r="L1140" s="116"/>
      <c r="M1140" s="207"/>
      <c r="N1140" s="208"/>
      <c r="O1140" s="200"/>
      <c r="P1140" s="200"/>
      <c r="Q1140" s="200"/>
      <c r="R1140" s="200"/>
      <c r="S1140" s="200"/>
      <c r="T1140" s="209"/>
      <c r="U1140" s="115"/>
      <c r="V1140" s="115"/>
      <c r="W1140" s="115"/>
      <c r="X1140" s="115"/>
      <c r="Y1140" s="115"/>
      <c r="Z1140" s="115"/>
      <c r="AA1140" s="115"/>
      <c r="AB1140" s="115"/>
      <c r="AC1140" s="115"/>
      <c r="AD1140" s="115"/>
      <c r="AE1140" s="115"/>
      <c r="AT1140" s="106" t="s">
        <v>169</v>
      </c>
      <c r="AU1140" s="106" t="s">
        <v>84</v>
      </c>
    </row>
    <row r="1141" spans="2:51" s="313" customFormat="1" ht="12">
      <c r="B1141" s="314"/>
      <c r="D1141" s="205" t="s">
        <v>171</v>
      </c>
      <c r="E1141" s="315" t="s">
        <v>3</v>
      </c>
      <c r="F1141" s="316" t="s">
        <v>1485</v>
      </c>
      <c r="H1141" s="317">
        <v>143.325</v>
      </c>
      <c r="I1141" s="8"/>
      <c r="L1141" s="314"/>
      <c r="M1141" s="318"/>
      <c r="N1141" s="319"/>
      <c r="O1141" s="319"/>
      <c r="P1141" s="319"/>
      <c r="Q1141" s="319"/>
      <c r="R1141" s="319"/>
      <c r="S1141" s="319"/>
      <c r="T1141" s="320"/>
      <c r="AT1141" s="315" t="s">
        <v>171</v>
      </c>
      <c r="AU1141" s="315" t="s">
        <v>84</v>
      </c>
      <c r="AV1141" s="313" t="s">
        <v>84</v>
      </c>
      <c r="AW1141" s="313" t="s">
        <v>36</v>
      </c>
      <c r="AX1141" s="313" t="s">
        <v>74</v>
      </c>
      <c r="AY1141" s="315" t="s">
        <v>158</v>
      </c>
    </row>
    <row r="1142" spans="2:51" s="313" customFormat="1" ht="12">
      <c r="B1142" s="314"/>
      <c r="D1142" s="205" t="s">
        <v>171</v>
      </c>
      <c r="E1142" s="315" t="s">
        <v>3</v>
      </c>
      <c r="F1142" s="316" t="s">
        <v>1486</v>
      </c>
      <c r="H1142" s="317">
        <v>146.475</v>
      </c>
      <c r="I1142" s="8"/>
      <c r="L1142" s="314"/>
      <c r="M1142" s="318"/>
      <c r="N1142" s="319"/>
      <c r="O1142" s="319"/>
      <c r="P1142" s="319"/>
      <c r="Q1142" s="319"/>
      <c r="R1142" s="319"/>
      <c r="S1142" s="319"/>
      <c r="T1142" s="320"/>
      <c r="AT1142" s="315" t="s">
        <v>171</v>
      </c>
      <c r="AU1142" s="315" t="s">
        <v>84</v>
      </c>
      <c r="AV1142" s="313" t="s">
        <v>84</v>
      </c>
      <c r="AW1142" s="313" t="s">
        <v>36</v>
      </c>
      <c r="AX1142" s="313" t="s">
        <v>74</v>
      </c>
      <c r="AY1142" s="315" t="s">
        <v>158</v>
      </c>
    </row>
    <row r="1143" spans="2:51" s="330" customFormat="1" ht="12">
      <c r="B1143" s="331"/>
      <c r="D1143" s="205" t="s">
        <v>171</v>
      </c>
      <c r="E1143" s="332" t="s">
        <v>3</v>
      </c>
      <c r="F1143" s="333" t="s">
        <v>338</v>
      </c>
      <c r="H1143" s="334">
        <v>289.8</v>
      </c>
      <c r="I1143" s="10"/>
      <c r="L1143" s="331"/>
      <c r="M1143" s="335"/>
      <c r="N1143" s="336"/>
      <c r="O1143" s="336"/>
      <c r="P1143" s="336"/>
      <c r="Q1143" s="336"/>
      <c r="R1143" s="336"/>
      <c r="S1143" s="336"/>
      <c r="T1143" s="337"/>
      <c r="AT1143" s="332" t="s">
        <v>171</v>
      </c>
      <c r="AU1143" s="332" t="s">
        <v>84</v>
      </c>
      <c r="AV1143" s="330" t="s">
        <v>104</v>
      </c>
      <c r="AW1143" s="330" t="s">
        <v>36</v>
      </c>
      <c r="AX1143" s="330" t="s">
        <v>74</v>
      </c>
      <c r="AY1143" s="332" t="s">
        <v>158</v>
      </c>
    </row>
    <row r="1144" spans="2:51" s="313" customFormat="1" ht="12">
      <c r="B1144" s="314"/>
      <c r="D1144" s="205" t="s">
        <v>171</v>
      </c>
      <c r="E1144" s="315" t="s">
        <v>3</v>
      </c>
      <c r="F1144" s="316" t="s">
        <v>1487</v>
      </c>
      <c r="H1144" s="317">
        <v>241.74</v>
      </c>
      <c r="I1144" s="8"/>
      <c r="L1144" s="314"/>
      <c r="M1144" s="318"/>
      <c r="N1144" s="319"/>
      <c r="O1144" s="319"/>
      <c r="P1144" s="319"/>
      <c r="Q1144" s="319"/>
      <c r="R1144" s="319"/>
      <c r="S1144" s="319"/>
      <c r="T1144" s="320"/>
      <c r="AT1144" s="315" t="s">
        <v>171</v>
      </c>
      <c r="AU1144" s="315" t="s">
        <v>84</v>
      </c>
      <c r="AV1144" s="313" t="s">
        <v>84</v>
      </c>
      <c r="AW1144" s="313" t="s">
        <v>36</v>
      </c>
      <c r="AX1144" s="313" t="s">
        <v>74</v>
      </c>
      <c r="AY1144" s="315" t="s">
        <v>158</v>
      </c>
    </row>
    <row r="1145" spans="2:51" s="313" customFormat="1" ht="12">
      <c r="B1145" s="314"/>
      <c r="D1145" s="205" t="s">
        <v>171</v>
      </c>
      <c r="E1145" s="315" t="s">
        <v>3</v>
      </c>
      <c r="F1145" s="316" t="s">
        <v>1488</v>
      </c>
      <c r="H1145" s="317">
        <v>30.144</v>
      </c>
      <c r="I1145" s="8"/>
      <c r="L1145" s="314"/>
      <c r="M1145" s="318"/>
      <c r="N1145" s="319"/>
      <c r="O1145" s="319"/>
      <c r="P1145" s="319"/>
      <c r="Q1145" s="319"/>
      <c r="R1145" s="319"/>
      <c r="S1145" s="319"/>
      <c r="T1145" s="320"/>
      <c r="AT1145" s="315" t="s">
        <v>171</v>
      </c>
      <c r="AU1145" s="315" t="s">
        <v>84</v>
      </c>
      <c r="AV1145" s="313" t="s">
        <v>84</v>
      </c>
      <c r="AW1145" s="313" t="s">
        <v>36</v>
      </c>
      <c r="AX1145" s="313" t="s">
        <v>74</v>
      </c>
      <c r="AY1145" s="315" t="s">
        <v>158</v>
      </c>
    </row>
    <row r="1146" spans="2:51" s="330" customFormat="1" ht="12">
      <c r="B1146" s="331"/>
      <c r="D1146" s="205" t="s">
        <v>171</v>
      </c>
      <c r="E1146" s="332" t="s">
        <v>3</v>
      </c>
      <c r="F1146" s="333" t="s">
        <v>338</v>
      </c>
      <c r="H1146" s="334">
        <v>271.884</v>
      </c>
      <c r="I1146" s="10"/>
      <c r="L1146" s="331"/>
      <c r="M1146" s="335"/>
      <c r="N1146" s="336"/>
      <c r="O1146" s="336"/>
      <c r="P1146" s="336"/>
      <c r="Q1146" s="336"/>
      <c r="R1146" s="336"/>
      <c r="S1146" s="336"/>
      <c r="T1146" s="337"/>
      <c r="AT1146" s="332" t="s">
        <v>171</v>
      </c>
      <c r="AU1146" s="332" t="s">
        <v>84</v>
      </c>
      <c r="AV1146" s="330" t="s">
        <v>104</v>
      </c>
      <c r="AW1146" s="330" t="s">
        <v>36</v>
      </c>
      <c r="AX1146" s="330" t="s">
        <v>74</v>
      </c>
      <c r="AY1146" s="332" t="s">
        <v>158</v>
      </c>
    </row>
    <row r="1147" spans="2:51" s="321" customFormat="1" ht="12">
      <c r="B1147" s="322"/>
      <c r="D1147" s="205" t="s">
        <v>171</v>
      </c>
      <c r="E1147" s="323" t="s">
        <v>3</v>
      </c>
      <c r="F1147" s="324" t="s">
        <v>174</v>
      </c>
      <c r="H1147" s="325">
        <v>561.684</v>
      </c>
      <c r="I1147" s="9"/>
      <c r="L1147" s="322"/>
      <c r="M1147" s="326"/>
      <c r="N1147" s="327"/>
      <c r="O1147" s="327"/>
      <c r="P1147" s="327"/>
      <c r="Q1147" s="327"/>
      <c r="R1147" s="327"/>
      <c r="S1147" s="327"/>
      <c r="T1147" s="328"/>
      <c r="AT1147" s="323" t="s">
        <v>171</v>
      </c>
      <c r="AU1147" s="323" t="s">
        <v>84</v>
      </c>
      <c r="AV1147" s="321" t="s">
        <v>165</v>
      </c>
      <c r="AW1147" s="321" t="s">
        <v>36</v>
      </c>
      <c r="AX1147" s="321" t="s">
        <v>82</v>
      </c>
      <c r="AY1147" s="323" t="s">
        <v>158</v>
      </c>
    </row>
    <row r="1148" spans="1:65" s="118" customFormat="1" ht="24.2" customHeight="1">
      <c r="A1148" s="115"/>
      <c r="B1148" s="116"/>
      <c r="C1148" s="214" t="s">
        <v>1489</v>
      </c>
      <c r="D1148" s="214" t="s">
        <v>160</v>
      </c>
      <c r="E1148" s="215" t="s">
        <v>1490</v>
      </c>
      <c r="F1148" s="216" t="s">
        <v>1491</v>
      </c>
      <c r="G1148" s="217" t="s">
        <v>102</v>
      </c>
      <c r="H1148" s="218">
        <v>561.684</v>
      </c>
      <c r="I1148" s="6"/>
      <c r="J1148" s="219">
        <f>ROUND(I1148*H1148,1)</f>
        <v>0</v>
      </c>
      <c r="K1148" s="216" t="s">
        <v>164</v>
      </c>
      <c r="L1148" s="116"/>
      <c r="M1148" s="220" t="s">
        <v>3</v>
      </c>
      <c r="N1148" s="221" t="s">
        <v>45</v>
      </c>
      <c r="O1148" s="200"/>
      <c r="P1148" s="201">
        <f>O1148*H1148</f>
        <v>0</v>
      </c>
      <c r="Q1148" s="201">
        <v>0</v>
      </c>
      <c r="R1148" s="201">
        <f>Q1148*H1148</f>
        <v>0</v>
      </c>
      <c r="S1148" s="201">
        <v>0</v>
      </c>
      <c r="T1148" s="202">
        <f>S1148*H1148</f>
        <v>0</v>
      </c>
      <c r="U1148" s="115"/>
      <c r="V1148" s="115"/>
      <c r="W1148" s="115"/>
      <c r="X1148" s="115"/>
      <c r="Y1148" s="115"/>
      <c r="Z1148" s="115"/>
      <c r="AA1148" s="115"/>
      <c r="AB1148" s="115"/>
      <c r="AC1148" s="115"/>
      <c r="AD1148" s="115"/>
      <c r="AE1148" s="115"/>
      <c r="AR1148" s="203" t="s">
        <v>283</v>
      </c>
      <c r="AT1148" s="203" t="s">
        <v>160</v>
      </c>
      <c r="AU1148" s="203" t="s">
        <v>84</v>
      </c>
      <c r="AY1148" s="106" t="s">
        <v>158</v>
      </c>
      <c r="BE1148" s="204">
        <f>IF(N1148="základní",J1148,0)</f>
        <v>0</v>
      </c>
      <c r="BF1148" s="204">
        <f>IF(N1148="snížená",J1148,0)</f>
        <v>0</v>
      </c>
      <c r="BG1148" s="204">
        <f>IF(N1148="zákl. přenesená",J1148,0)</f>
        <v>0</v>
      </c>
      <c r="BH1148" s="204">
        <f>IF(N1148="sníž. přenesená",J1148,0)</f>
        <v>0</v>
      </c>
      <c r="BI1148" s="204">
        <f>IF(N1148="nulová",J1148,0)</f>
        <v>0</v>
      </c>
      <c r="BJ1148" s="106" t="s">
        <v>82</v>
      </c>
      <c r="BK1148" s="204">
        <f>ROUND(I1148*H1148,1)</f>
        <v>0</v>
      </c>
      <c r="BL1148" s="106" t="s">
        <v>283</v>
      </c>
      <c r="BM1148" s="203" t="s">
        <v>1492</v>
      </c>
    </row>
    <row r="1149" spans="1:47" s="118" customFormat="1" ht="19.5">
      <c r="A1149" s="115"/>
      <c r="B1149" s="116"/>
      <c r="C1149" s="115"/>
      <c r="D1149" s="205" t="s">
        <v>167</v>
      </c>
      <c r="E1149" s="115"/>
      <c r="F1149" s="206" t="s">
        <v>1493</v>
      </c>
      <c r="G1149" s="115"/>
      <c r="H1149" s="115"/>
      <c r="I1149" s="7"/>
      <c r="J1149" s="115"/>
      <c r="K1149" s="115"/>
      <c r="L1149" s="116"/>
      <c r="M1149" s="207"/>
      <c r="N1149" s="208"/>
      <c r="O1149" s="200"/>
      <c r="P1149" s="200"/>
      <c r="Q1149" s="200"/>
      <c r="R1149" s="200"/>
      <c r="S1149" s="200"/>
      <c r="T1149" s="209"/>
      <c r="U1149" s="115"/>
      <c r="V1149" s="115"/>
      <c r="W1149" s="115"/>
      <c r="X1149" s="115"/>
      <c r="Y1149" s="115"/>
      <c r="Z1149" s="115"/>
      <c r="AA1149" s="115"/>
      <c r="AB1149" s="115"/>
      <c r="AC1149" s="115"/>
      <c r="AD1149" s="115"/>
      <c r="AE1149" s="115"/>
      <c r="AT1149" s="106" t="s">
        <v>167</v>
      </c>
      <c r="AU1149" s="106" t="s">
        <v>84</v>
      </c>
    </row>
    <row r="1150" spans="1:47" s="118" customFormat="1" ht="12">
      <c r="A1150" s="115"/>
      <c r="B1150" s="116"/>
      <c r="C1150" s="115"/>
      <c r="D1150" s="311" t="s">
        <v>169</v>
      </c>
      <c r="E1150" s="115"/>
      <c r="F1150" s="312" t="s">
        <v>1494</v>
      </c>
      <c r="G1150" s="115"/>
      <c r="H1150" s="115"/>
      <c r="I1150" s="7"/>
      <c r="J1150" s="115"/>
      <c r="K1150" s="115"/>
      <c r="L1150" s="116"/>
      <c r="M1150" s="207"/>
      <c r="N1150" s="208"/>
      <c r="O1150" s="200"/>
      <c r="P1150" s="200"/>
      <c r="Q1150" s="200"/>
      <c r="R1150" s="200"/>
      <c r="S1150" s="200"/>
      <c r="T1150" s="209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T1150" s="106" t="s">
        <v>169</v>
      </c>
      <c r="AU1150" s="106" t="s">
        <v>84</v>
      </c>
    </row>
    <row r="1151" spans="2:51" s="313" customFormat="1" ht="12">
      <c r="B1151" s="314"/>
      <c r="D1151" s="205" t="s">
        <v>171</v>
      </c>
      <c r="E1151" s="315" t="s">
        <v>3</v>
      </c>
      <c r="F1151" s="316" t="s">
        <v>1485</v>
      </c>
      <c r="H1151" s="317">
        <v>143.325</v>
      </c>
      <c r="I1151" s="8"/>
      <c r="L1151" s="314"/>
      <c r="M1151" s="318"/>
      <c r="N1151" s="319"/>
      <c r="O1151" s="319"/>
      <c r="P1151" s="319"/>
      <c r="Q1151" s="319"/>
      <c r="R1151" s="319"/>
      <c r="S1151" s="319"/>
      <c r="T1151" s="320"/>
      <c r="AT1151" s="315" t="s">
        <v>171</v>
      </c>
      <c r="AU1151" s="315" t="s">
        <v>84</v>
      </c>
      <c r="AV1151" s="313" t="s">
        <v>84</v>
      </c>
      <c r="AW1151" s="313" t="s">
        <v>36</v>
      </c>
      <c r="AX1151" s="313" t="s">
        <v>74</v>
      </c>
      <c r="AY1151" s="315" t="s">
        <v>158</v>
      </c>
    </row>
    <row r="1152" spans="2:51" s="313" customFormat="1" ht="12">
      <c r="B1152" s="314"/>
      <c r="D1152" s="205" t="s">
        <v>171</v>
      </c>
      <c r="E1152" s="315" t="s">
        <v>3</v>
      </c>
      <c r="F1152" s="316" t="s">
        <v>1486</v>
      </c>
      <c r="H1152" s="317">
        <v>146.475</v>
      </c>
      <c r="I1152" s="8"/>
      <c r="L1152" s="314"/>
      <c r="M1152" s="318"/>
      <c r="N1152" s="319"/>
      <c r="O1152" s="319"/>
      <c r="P1152" s="319"/>
      <c r="Q1152" s="319"/>
      <c r="R1152" s="319"/>
      <c r="S1152" s="319"/>
      <c r="T1152" s="320"/>
      <c r="AT1152" s="315" t="s">
        <v>171</v>
      </c>
      <c r="AU1152" s="315" t="s">
        <v>84</v>
      </c>
      <c r="AV1152" s="313" t="s">
        <v>84</v>
      </c>
      <c r="AW1152" s="313" t="s">
        <v>36</v>
      </c>
      <c r="AX1152" s="313" t="s">
        <v>74</v>
      </c>
      <c r="AY1152" s="315" t="s">
        <v>158</v>
      </c>
    </row>
    <row r="1153" spans="2:51" s="330" customFormat="1" ht="12">
      <c r="B1153" s="331"/>
      <c r="D1153" s="205" t="s">
        <v>171</v>
      </c>
      <c r="E1153" s="332" t="s">
        <v>3</v>
      </c>
      <c r="F1153" s="333" t="s">
        <v>338</v>
      </c>
      <c r="H1153" s="334">
        <v>289.8</v>
      </c>
      <c r="I1153" s="10"/>
      <c r="L1153" s="331"/>
      <c r="M1153" s="335"/>
      <c r="N1153" s="336"/>
      <c r="O1153" s="336"/>
      <c r="P1153" s="336"/>
      <c r="Q1153" s="336"/>
      <c r="R1153" s="336"/>
      <c r="S1153" s="336"/>
      <c r="T1153" s="337"/>
      <c r="AT1153" s="332" t="s">
        <v>171</v>
      </c>
      <c r="AU1153" s="332" t="s">
        <v>84</v>
      </c>
      <c r="AV1153" s="330" t="s">
        <v>104</v>
      </c>
      <c r="AW1153" s="330" t="s">
        <v>36</v>
      </c>
      <c r="AX1153" s="330" t="s">
        <v>74</v>
      </c>
      <c r="AY1153" s="332" t="s">
        <v>158</v>
      </c>
    </row>
    <row r="1154" spans="2:51" s="313" customFormat="1" ht="12">
      <c r="B1154" s="314"/>
      <c r="D1154" s="205" t="s">
        <v>171</v>
      </c>
      <c r="E1154" s="315" t="s">
        <v>3</v>
      </c>
      <c r="F1154" s="316" t="s">
        <v>1487</v>
      </c>
      <c r="H1154" s="317">
        <v>241.74</v>
      </c>
      <c r="I1154" s="8"/>
      <c r="L1154" s="314"/>
      <c r="M1154" s="318"/>
      <c r="N1154" s="319"/>
      <c r="O1154" s="319"/>
      <c r="P1154" s="319"/>
      <c r="Q1154" s="319"/>
      <c r="R1154" s="319"/>
      <c r="S1154" s="319"/>
      <c r="T1154" s="320"/>
      <c r="AT1154" s="315" t="s">
        <v>171</v>
      </c>
      <c r="AU1154" s="315" t="s">
        <v>84</v>
      </c>
      <c r="AV1154" s="313" t="s">
        <v>84</v>
      </c>
      <c r="AW1154" s="313" t="s">
        <v>36</v>
      </c>
      <c r="AX1154" s="313" t="s">
        <v>74</v>
      </c>
      <c r="AY1154" s="315" t="s">
        <v>158</v>
      </c>
    </row>
    <row r="1155" spans="2:51" s="313" customFormat="1" ht="12">
      <c r="B1155" s="314"/>
      <c r="D1155" s="205" t="s">
        <v>171</v>
      </c>
      <c r="E1155" s="315" t="s">
        <v>3</v>
      </c>
      <c r="F1155" s="316" t="s">
        <v>1488</v>
      </c>
      <c r="H1155" s="317">
        <v>30.144</v>
      </c>
      <c r="I1155" s="8"/>
      <c r="L1155" s="314"/>
      <c r="M1155" s="318"/>
      <c r="N1155" s="319"/>
      <c r="O1155" s="319"/>
      <c r="P1155" s="319"/>
      <c r="Q1155" s="319"/>
      <c r="R1155" s="319"/>
      <c r="S1155" s="319"/>
      <c r="T1155" s="320"/>
      <c r="AT1155" s="315" t="s">
        <v>171</v>
      </c>
      <c r="AU1155" s="315" t="s">
        <v>84</v>
      </c>
      <c r="AV1155" s="313" t="s">
        <v>84</v>
      </c>
      <c r="AW1155" s="313" t="s">
        <v>36</v>
      </c>
      <c r="AX1155" s="313" t="s">
        <v>74</v>
      </c>
      <c r="AY1155" s="315" t="s">
        <v>158</v>
      </c>
    </row>
    <row r="1156" spans="2:51" s="330" customFormat="1" ht="12">
      <c r="B1156" s="331"/>
      <c r="D1156" s="205" t="s">
        <v>171</v>
      </c>
      <c r="E1156" s="332" t="s">
        <v>3</v>
      </c>
      <c r="F1156" s="333" t="s">
        <v>338</v>
      </c>
      <c r="H1156" s="334">
        <v>271.884</v>
      </c>
      <c r="I1156" s="10"/>
      <c r="L1156" s="331"/>
      <c r="M1156" s="335"/>
      <c r="N1156" s="336"/>
      <c r="O1156" s="336"/>
      <c r="P1156" s="336"/>
      <c r="Q1156" s="336"/>
      <c r="R1156" s="336"/>
      <c r="S1156" s="336"/>
      <c r="T1156" s="337"/>
      <c r="AT1156" s="332" t="s">
        <v>171</v>
      </c>
      <c r="AU1156" s="332" t="s">
        <v>84</v>
      </c>
      <c r="AV1156" s="330" t="s">
        <v>104</v>
      </c>
      <c r="AW1156" s="330" t="s">
        <v>36</v>
      </c>
      <c r="AX1156" s="330" t="s">
        <v>74</v>
      </c>
      <c r="AY1156" s="332" t="s">
        <v>158</v>
      </c>
    </row>
    <row r="1157" spans="2:51" s="321" customFormat="1" ht="12">
      <c r="B1157" s="322"/>
      <c r="D1157" s="205" t="s">
        <v>171</v>
      </c>
      <c r="E1157" s="323" t="s">
        <v>3</v>
      </c>
      <c r="F1157" s="324" t="s">
        <v>174</v>
      </c>
      <c r="H1157" s="325">
        <v>561.684</v>
      </c>
      <c r="I1157" s="9"/>
      <c r="L1157" s="322"/>
      <c r="M1157" s="326"/>
      <c r="N1157" s="327"/>
      <c r="O1157" s="327"/>
      <c r="P1157" s="327"/>
      <c r="Q1157" s="327"/>
      <c r="R1157" s="327"/>
      <c r="S1157" s="327"/>
      <c r="T1157" s="328"/>
      <c r="AT1157" s="323" t="s">
        <v>171</v>
      </c>
      <c r="AU1157" s="323" t="s">
        <v>84</v>
      </c>
      <c r="AV1157" s="321" t="s">
        <v>165</v>
      </c>
      <c r="AW1157" s="321" t="s">
        <v>36</v>
      </c>
      <c r="AX1157" s="321" t="s">
        <v>82</v>
      </c>
      <c r="AY1157" s="323" t="s">
        <v>158</v>
      </c>
    </row>
    <row r="1158" spans="1:65" s="118" customFormat="1" ht="24.2" customHeight="1">
      <c r="A1158" s="115"/>
      <c r="B1158" s="116"/>
      <c r="C1158" s="191" t="s">
        <v>1495</v>
      </c>
      <c r="D1158" s="191" t="s">
        <v>783</v>
      </c>
      <c r="E1158" s="192" t="s">
        <v>1496</v>
      </c>
      <c r="F1158" s="193" t="s">
        <v>1497</v>
      </c>
      <c r="G1158" s="194" t="s">
        <v>102</v>
      </c>
      <c r="H1158" s="195">
        <v>601.561</v>
      </c>
      <c r="I1158" s="11"/>
      <c r="J1158" s="196">
        <f>ROUND(I1158*H1158,1)</f>
        <v>0</v>
      </c>
      <c r="K1158" s="193" t="s">
        <v>164</v>
      </c>
      <c r="L1158" s="197"/>
      <c r="M1158" s="198" t="s">
        <v>3</v>
      </c>
      <c r="N1158" s="199" t="s">
        <v>45</v>
      </c>
      <c r="O1158" s="200"/>
      <c r="P1158" s="201">
        <f>O1158*H1158</f>
        <v>0</v>
      </c>
      <c r="Q1158" s="201">
        <v>0.0058</v>
      </c>
      <c r="R1158" s="201">
        <f>Q1158*H1158</f>
        <v>3.4890537999999998</v>
      </c>
      <c r="S1158" s="201">
        <v>0</v>
      </c>
      <c r="T1158" s="202">
        <f>S1158*H1158</f>
        <v>0</v>
      </c>
      <c r="U1158" s="115"/>
      <c r="V1158" s="115"/>
      <c r="W1158" s="115"/>
      <c r="X1158" s="115"/>
      <c r="Y1158" s="115"/>
      <c r="Z1158" s="115"/>
      <c r="AA1158" s="115"/>
      <c r="AB1158" s="115"/>
      <c r="AC1158" s="115"/>
      <c r="AD1158" s="115"/>
      <c r="AE1158" s="115"/>
      <c r="AR1158" s="203" t="s">
        <v>420</v>
      </c>
      <c r="AT1158" s="203" t="s">
        <v>783</v>
      </c>
      <c r="AU1158" s="203" t="s">
        <v>84</v>
      </c>
      <c r="AY1158" s="106" t="s">
        <v>158</v>
      </c>
      <c r="BE1158" s="204">
        <f>IF(N1158="základní",J1158,0)</f>
        <v>0</v>
      </c>
      <c r="BF1158" s="204">
        <f>IF(N1158="snížená",J1158,0)</f>
        <v>0</v>
      </c>
      <c r="BG1158" s="204">
        <f>IF(N1158="zákl. přenesená",J1158,0)</f>
        <v>0</v>
      </c>
      <c r="BH1158" s="204">
        <f>IF(N1158="sníž. přenesená",J1158,0)</f>
        <v>0</v>
      </c>
      <c r="BI1158" s="204">
        <f>IF(N1158="nulová",J1158,0)</f>
        <v>0</v>
      </c>
      <c r="BJ1158" s="106" t="s">
        <v>82</v>
      </c>
      <c r="BK1158" s="204">
        <f>ROUND(I1158*H1158,1)</f>
        <v>0</v>
      </c>
      <c r="BL1158" s="106" t="s">
        <v>283</v>
      </c>
      <c r="BM1158" s="203" t="s">
        <v>1498</v>
      </c>
    </row>
    <row r="1159" spans="1:47" s="118" customFormat="1" ht="12">
      <c r="A1159" s="115"/>
      <c r="B1159" s="116"/>
      <c r="C1159" s="115"/>
      <c r="D1159" s="205" t="s">
        <v>167</v>
      </c>
      <c r="E1159" s="115"/>
      <c r="F1159" s="206" t="s">
        <v>1497</v>
      </c>
      <c r="G1159" s="115"/>
      <c r="H1159" s="115"/>
      <c r="I1159" s="7"/>
      <c r="J1159" s="115"/>
      <c r="K1159" s="115"/>
      <c r="L1159" s="116"/>
      <c r="M1159" s="207"/>
      <c r="N1159" s="208"/>
      <c r="O1159" s="200"/>
      <c r="P1159" s="200"/>
      <c r="Q1159" s="200"/>
      <c r="R1159" s="200"/>
      <c r="S1159" s="200"/>
      <c r="T1159" s="209"/>
      <c r="U1159" s="115"/>
      <c r="V1159" s="115"/>
      <c r="W1159" s="115"/>
      <c r="X1159" s="115"/>
      <c r="Y1159" s="115"/>
      <c r="Z1159" s="115"/>
      <c r="AA1159" s="115"/>
      <c r="AB1159" s="115"/>
      <c r="AC1159" s="115"/>
      <c r="AD1159" s="115"/>
      <c r="AE1159" s="115"/>
      <c r="AT1159" s="106" t="s">
        <v>167</v>
      </c>
      <c r="AU1159" s="106" t="s">
        <v>84</v>
      </c>
    </row>
    <row r="1160" spans="2:51" s="338" customFormat="1" ht="12">
      <c r="B1160" s="339"/>
      <c r="D1160" s="205" t="s">
        <v>171</v>
      </c>
      <c r="E1160" s="340" t="s">
        <v>3</v>
      </c>
      <c r="F1160" s="341" t="s">
        <v>1499</v>
      </c>
      <c r="H1160" s="340" t="s">
        <v>3</v>
      </c>
      <c r="I1160" s="12"/>
      <c r="L1160" s="339"/>
      <c r="M1160" s="342"/>
      <c r="N1160" s="343"/>
      <c r="O1160" s="343"/>
      <c r="P1160" s="343"/>
      <c r="Q1160" s="343"/>
      <c r="R1160" s="343"/>
      <c r="S1160" s="343"/>
      <c r="T1160" s="344"/>
      <c r="AT1160" s="340" t="s">
        <v>171</v>
      </c>
      <c r="AU1160" s="340" t="s">
        <v>84</v>
      </c>
      <c r="AV1160" s="338" t="s">
        <v>82</v>
      </c>
      <c r="AW1160" s="338" t="s">
        <v>36</v>
      </c>
      <c r="AX1160" s="338" t="s">
        <v>74</v>
      </c>
      <c r="AY1160" s="340" t="s">
        <v>158</v>
      </c>
    </row>
    <row r="1161" spans="2:51" s="313" customFormat="1" ht="12">
      <c r="B1161" s="314"/>
      <c r="D1161" s="205" t="s">
        <v>171</v>
      </c>
      <c r="E1161" s="315" t="s">
        <v>3</v>
      </c>
      <c r="F1161" s="316" t="s">
        <v>1500</v>
      </c>
      <c r="H1161" s="317">
        <v>572.915</v>
      </c>
      <c r="I1161" s="8"/>
      <c r="L1161" s="314"/>
      <c r="M1161" s="318"/>
      <c r="N1161" s="319"/>
      <c r="O1161" s="319"/>
      <c r="P1161" s="319"/>
      <c r="Q1161" s="319"/>
      <c r="R1161" s="319"/>
      <c r="S1161" s="319"/>
      <c r="T1161" s="320"/>
      <c r="AT1161" s="315" t="s">
        <v>171</v>
      </c>
      <c r="AU1161" s="315" t="s">
        <v>84</v>
      </c>
      <c r="AV1161" s="313" t="s">
        <v>84</v>
      </c>
      <c r="AW1161" s="313" t="s">
        <v>36</v>
      </c>
      <c r="AX1161" s="313" t="s">
        <v>82</v>
      </c>
      <c r="AY1161" s="315" t="s">
        <v>158</v>
      </c>
    </row>
    <row r="1162" spans="2:51" s="313" customFormat="1" ht="12">
      <c r="B1162" s="314"/>
      <c r="D1162" s="205" t="s">
        <v>171</v>
      </c>
      <c r="F1162" s="316" t="s">
        <v>1501</v>
      </c>
      <c r="H1162" s="317">
        <v>601.561</v>
      </c>
      <c r="I1162" s="8"/>
      <c r="L1162" s="314"/>
      <c r="M1162" s="318"/>
      <c r="N1162" s="319"/>
      <c r="O1162" s="319"/>
      <c r="P1162" s="319"/>
      <c r="Q1162" s="319"/>
      <c r="R1162" s="319"/>
      <c r="S1162" s="319"/>
      <c r="T1162" s="320"/>
      <c r="AT1162" s="315" t="s">
        <v>171</v>
      </c>
      <c r="AU1162" s="315" t="s">
        <v>84</v>
      </c>
      <c r="AV1162" s="313" t="s">
        <v>84</v>
      </c>
      <c r="AW1162" s="313" t="s">
        <v>4</v>
      </c>
      <c r="AX1162" s="313" t="s">
        <v>82</v>
      </c>
      <c r="AY1162" s="315" t="s">
        <v>158</v>
      </c>
    </row>
    <row r="1163" spans="1:65" s="118" customFormat="1" ht="24.2" customHeight="1">
      <c r="A1163" s="115"/>
      <c r="B1163" s="116"/>
      <c r="C1163" s="191" t="s">
        <v>1502</v>
      </c>
      <c r="D1163" s="191" t="s">
        <v>783</v>
      </c>
      <c r="E1163" s="192" t="s">
        <v>1503</v>
      </c>
      <c r="F1163" s="193" t="s">
        <v>1504</v>
      </c>
      <c r="G1163" s="194" t="s">
        <v>102</v>
      </c>
      <c r="H1163" s="195">
        <v>572.915</v>
      </c>
      <c r="I1163" s="11"/>
      <c r="J1163" s="196">
        <f>ROUND(I1163*H1163,1)</f>
        <v>0</v>
      </c>
      <c r="K1163" s="193" t="s">
        <v>164</v>
      </c>
      <c r="L1163" s="197"/>
      <c r="M1163" s="198" t="s">
        <v>3</v>
      </c>
      <c r="N1163" s="199" t="s">
        <v>45</v>
      </c>
      <c r="O1163" s="200"/>
      <c r="P1163" s="201">
        <f>O1163*H1163</f>
        <v>0</v>
      </c>
      <c r="Q1163" s="201">
        <v>0.006</v>
      </c>
      <c r="R1163" s="201">
        <f>Q1163*H1163</f>
        <v>3.43749</v>
      </c>
      <c r="S1163" s="201">
        <v>0</v>
      </c>
      <c r="T1163" s="202">
        <f>S1163*H1163</f>
        <v>0</v>
      </c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R1163" s="203" t="s">
        <v>420</v>
      </c>
      <c r="AT1163" s="203" t="s">
        <v>783</v>
      </c>
      <c r="AU1163" s="203" t="s">
        <v>84</v>
      </c>
      <c r="AY1163" s="106" t="s">
        <v>158</v>
      </c>
      <c r="BE1163" s="204">
        <f>IF(N1163="základní",J1163,0)</f>
        <v>0</v>
      </c>
      <c r="BF1163" s="204">
        <f>IF(N1163="snížená",J1163,0)</f>
        <v>0</v>
      </c>
      <c r="BG1163" s="204">
        <f>IF(N1163="zákl. přenesená",J1163,0)</f>
        <v>0</v>
      </c>
      <c r="BH1163" s="204">
        <f>IF(N1163="sníž. přenesená",J1163,0)</f>
        <v>0</v>
      </c>
      <c r="BI1163" s="204">
        <f>IF(N1163="nulová",J1163,0)</f>
        <v>0</v>
      </c>
      <c r="BJ1163" s="106" t="s">
        <v>82</v>
      </c>
      <c r="BK1163" s="204">
        <f>ROUND(I1163*H1163,1)</f>
        <v>0</v>
      </c>
      <c r="BL1163" s="106" t="s">
        <v>283</v>
      </c>
      <c r="BM1163" s="203" t="s">
        <v>1505</v>
      </c>
    </row>
    <row r="1164" spans="1:47" s="118" customFormat="1" ht="19.5">
      <c r="A1164" s="115"/>
      <c r="B1164" s="116"/>
      <c r="C1164" s="115"/>
      <c r="D1164" s="205" t="s">
        <v>167</v>
      </c>
      <c r="E1164" s="115"/>
      <c r="F1164" s="206" t="s">
        <v>1504</v>
      </c>
      <c r="G1164" s="115"/>
      <c r="H1164" s="115"/>
      <c r="I1164" s="7"/>
      <c r="J1164" s="115"/>
      <c r="K1164" s="115"/>
      <c r="L1164" s="116"/>
      <c r="M1164" s="207"/>
      <c r="N1164" s="208"/>
      <c r="O1164" s="200"/>
      <c r="P1164" s="200"/>
      <c r="Q1164" s="200"/>
      <c r="R1164" s="200"/>
      <c r="S1164" s="200"/>
      <c r="T1164" s="209"/>
      <c r="U1164" s="115"/>
      <c r="V1164" s="115"/>
      <c r="W1164" s="115"/>
      <c r="X1164" s="115"/>
      <c r="Y1164" s="115"/>
      <c r="Z1164" s="115"/>
      <c r="AA1164" s="115"/>
      <c r="AB1164" s="115"/>
      <c r="AC1164" s="115"/>
      <c r="AD1164" s="115"/>
      <c r="AE1164" s="115"/>
      <c r="AT1164" s="106" t="s">
        <v>167</v>
      </c>
      <c r="AU1164" s="106" t="s">
        <v>84</v>
      </c>
    </row>
    <row r="1165" spans="2:51" s="338" customFormat="1" ht="12">
      <c r="B1165" s="339"/>
      <c r="D1165" s="205" t="s">
        <v>171</v>
      </c>
      <c r="E1165" s="340" t="s">
        <v>3</v>
      </c>
      <c r="F1165" s="341" t="s">
        <v>1499</v>
      </c>
      <c r="H1165" s="340" t="s">
        <v>3</v>
      </c>
      <c r="I1165" s="12"/>
      <c r="L1165" s="339"/>
      <c r="M1165" s="342"/>
      <c r="N1165" s="343"/>
      <c r="O1165" s="343"/>
      <c r="P1165" s="343"/>
      <c r="Q1165" s="343"/>
      <c r="R1165" s="343"/>
      <c r="S1165" s="343"/>
      <c r="T1165" s="344"/>
      <c r="AT1165" s="340" t="s">
        <v>171</v>
      </c>
      <c r="AU1165" s="340" t="s">
        <v>84</v>
      </c>
      <c r="AV1165" s="338" t="s">
        <v>82</v>
      </c>
      <c r="AW1165" s="338" t="s">
        <v>36</v>
      </c>
      <c r="AX1165" s="338" t="s">
        <v>74</v>
      </c>
      <c r="AY1165" s="340" t="s">
        <v>158</v>
      </c>
    </row>
    <row r="1166" spans="2:51" s="313" customFormat="1" ht="12">
      <c r="B1166" s="314"/>
      <c r="D1166" s="205" t="s">
        <v>171</v>
      </c>
      <c r="E1166" s="315" t="s">
        <v>3</v>
      </c>
      <c r="F1166" s="316" t="s">
        <v>1500</v>
      </c>
      <c r="H1166" s="317">
        <v>572.915</v>
      </c>
      <c r="I1166" s="8"/>
      <c r="L1166" s="314"/>
      <c r="M1166" s="318"/>
      <c r="N1166" s="319"/>
      <c r="O1166" s="319"/>
      <c r="P1166" s="319"/>
      <c r="Q1166" s="319"/>
      <c r="R1166" s="319"/>
      <c r="S1166" s="319"/>
      <c r="T1166" s="320"/>
      <c r="AT1166" s="315" t="s">
        <v>171</v>
      </c>
      <c r="AU1166" s="315" t="s">
        <v>84</v>
      </c>
      <c r="AV1166" s="313" t="s">
        <v>84</v>
      </c>
      <c r="AW1166" s="313" t="s">
        <v>36</v>
      </c>
      <c r="AX1166" s="313" t="s">
        <v>82</v>
      </c>
      <c r="AY1166" s="315" t="s">
        <v>158</v>
      </c>
    </row>
    <row r="1167" spans="1:65" s="118" customFormat="1" ht="24.2" customHeight="1">
      <c r="A1167" s="115"/>
      <c r="B1167" s="116"/>
      <c r="C1167" s="191" t="s">
        <v>1506</v>
      </c>
      <c r="D1167" s="191" t="s">
        <v>783</v>
      </c>
      <c r="E1167" s="192" t="s">
        <v>1507</v>
      </c>
      <c r="F1167" s="193" t="s">
        <v>1508</v>
      </c>
      <c r="G1167" s="194" t="s">
        <v>102</v>
      </c>
      <c r="H1167" s="195">
        <v>572.915</v>
      </c>
      <c r="I1167" s="11"/>
      <c r="J1167" s="196">
        <f>ROUND(I1167*H1167,1)</f>
        <v>0</v>
      </c>
      <c r="K1167" s="193" t="s">
        <v>362</v>
      </c>
      <c r="L1167" s="197"/>
      <c r="M1167" s="198" t="s">
        <v>3</v>
      </c>
      <c r="N1167" s="199" t="s">
        <v>45</v>
      </c>
      <c r="O1167" s="200"/>
      <c r="P1167" s="201">
        <f>O1167*H1167</f>
        <v>0</v>
      </c>
      <c r="Q1167" s="201">
        <v>0.01</v>
      </c>
      <c r="R1167" s="201">
        <f>Q1167*H1167</f>
        <v>5.72915</v>
      </c>
      <c r="S1167" s="201">
        <v>0</v>
      </c>
      <c r="T1167" s="202">
        <f>S1167*H1167</f>
        <v>0</v>
      </c>
      <c r="U1167" s="115"/>
      <c r="V1167" s="115"/>
      <c r="W1167" s="115"/>
      <c r="X1167" s="115"/>
      <c r="Y1167" s="115"/>
      <c r="Z1167" s="115"/>
      <c r="AA1167" s="115"/>
      <c r="AB1167" s="115"/>
      <c r="AC1167" s="115"/>
      <c r="AD1167" s="115"/>
      <c r="AE1167" s="115"/>
      <c r="AR1167" s="203" t="s">
        <v>420</v>
      </c>
      <c r="AT1167" s="203" t="s">
        <v>783</v>
      </c>
      <c r="AU1167" s="203" t="s">
        <v>84</v>
      </c>
      <c r="AY1167" s="106" t="s">
        <v>158</v>
      </c>
      <c r="BE1167" s="204">
        <f>IF(N1167="základní",J1167,0)</f>
        <v>0</v>
      </c>
      <c r="BF1167" s="204">
        <f>IF(N1167="snížená",J1167,0)</f>
        <v>0</v>
      </c>
      <c r="BG1167" s="204">
        <f>IF(N1167="zákl. přenesená",J1167,0)</f>
        <v>0</v>
      </c>
      <c r="BH1167" s="204">
        <f>IF(N1167="sníž. přenesená",J1167,0)</f>
        <v>0</v>
      </c>
      <c r="BI1167" s="204">
        <f>IF(N1167="nulová",J1167,0)</f>
        <v>0</v>
      </c>
      <c r="BJ1167" s="106" t="s">
        <v>82</v>
      </c>
      <c r="BK1167" s="204">
        <f>ROUND(I1167*H1167,1)</f>
        <v>0</v>
      </c>
      <c r="BL1167" s="106" t="s">
        <v>283</v>
      </c>
      <c r="BM1167" s="203" t="s">
        <v>1509</v>
      </c>
    </row>
    <row r="1168" spans="1:47" s="118" customFormat="1" ht="19.5">
      <c r="A1168" s="115"/>
      <c r="B1168" s="116"/>
      <c r="C1168" s="115"/>
      <c r="D1168" s="205" t="s">
        <v>167</v>
      </c>
      <c r="E1168" s="115"/>
      <c r="F1168" s="206" t="s">
        <v>1508</v>
      </c>
      <c r="G1168" s="115"/>
      <c r="H1168" s="115"/>
      <c r="I1168" s="7"/>
      <c r="J1168" s="115"/>
      <c r="K1168" s="115"/>
      <c r="L1168" s="116"/>
      <c r="M1168" s="207"/>
      <c r="N1168" s="208"/>
      <c r="O1168" s="200"/>
      <c r="P1168" s="200"/>
      <c r="Q1168" s="200"/>
      <c r="R1168" s="200"/>
      <c r="S1168" s="200"/>
      <c r="T1168" s="209"/>
      <c r="U1168" s="115"/>
      <c r="V1168" s="115"/>
      <c r="W1168" s="115"/>
      <c r="X1168" s="115"/>
      <c r="Y1168" s="115"/>
      <c r="Z1168" s="115"/>
      <c r="AA1168" s="115"/>
      <c r="AB1168" s="115"/>
      <c r="AC1168" s="115"/>
      <c r="AD1168" s="115"/>
      <c r="AE1168" s="115"/>
      <c r="AT1168" s="106" t="s">
        <v>167</v>
      </c>
      <c r="AU1168" s="106" t="s">
        <v>84</v>
      </c>
    </row>
    <row r="1169" spans="2:51" s="338" customFormat="1" ht="12">
      <c r="B1169" s="339"/>
      <c r="D1169" s="205" t="s">
        <v>171</v>
      </c>
      <c r="E1169" s="340" t="s">
        <v>3</v>
      </c>
      <c r="F1169" s="341" t="s">
        <v>1499</v>
      </c>
      <c r="H1169" s="340" t="s">
        <v>3</v>
      </c>
      <c r="I1169" s="12"/>
      <c r="L1169" s="339"/>
      <c r="M1169" s="342"/>
      <c r="N1169" s="343"/>
      <c r="O1169" s="343"/>
      <c r="P1169" s="343"/>
      <c r="Q1169" s="343"/>
      <c r="R1169" s="343"/>
      <c r="S1169" s="343"/>
      <c r="T1169" s="344"/>
      <c r="AT1169" s="340" t="s">
        <v>171</v>
      </c>
      <c r="AU1169" s="340" t="s">
        <v>84</v>
      </c>
      <c r="AV1169" s="338" t="s">
        <v>82</v>
      </c>
      <c r="AW1169" s="338" t="s">
        <v>36</v>
      </c>
      <c r="AX1169" s="338" t="s">
        <v>74</v>
      </c>
      <c r="AY1169" s="340" t="s">
        <v>158</v>
      </c>
    </row>
    <row r="1170" spans="2:51" s="313" customFormat="1" ht="12">
      <c r="B1170" s="314"/>
      <c r="D1170" s="205" t="s">
        <v>171</v>
      </c>
      <c r="E1170" s="315" t="s">
        <v>3</v>
      </c>
      <c r="F1170" s="316" t="s">
        <v>1500</v>
      </c>
      <c r="H1170" s="317">
        <v>572.915</v>
      </c>
      <c r="I1170" s="8"/>
      <c r="L1170" s="314"/>
      <c r="M1170" s="318"/>
      <c r="N1170" s="319"/>
      <c r="O1170" s="319"/>
      <c r="P1170" s="319"/>
      <c r="Q1170" s="319"/>
      <c r="R1170" s="319"/>
      <c r="S1170" s="319"/>
      <c r="T1170" s="320"/>
      <c r="AT1170" s="315" t="s">
        <v>171</v>
      </c>
      <c r="AU1170" s="315" t="s">
        <v>84</v>
      </c>
      <c r="AV1170" s="313" t="s">
        <v>84</v>
      </c>
      <c r="AW1170" s="313" t="s">
        <v>36</v>
      </c>
      <c r="AX1170" s="313" t="s">
        <v>82</v>
      </c>
      <c r="AY1170" s="315" t="s">
        <v>158</v>
      </c>
    </row>
    <row r="1171" spans="1:65" s="118" customFormat="1" ht="24.2" customHeight="1">
      <c r="A1171" s="115"/>
      <c r="B1171" s="116"/>
      <c r="C1171" s="214" t="s">
        <v>1510</v>
      </c>
      <c r="D1171" s="214" t="s">
        <v>160</v>
      </c>
      <c r="E1171" s="215" t="s">
        <v>1511</v>
      </c>
      <c r="F1171" s="216" t="s">
        <v>1512</v>
      </c>
      <c r="G1171" s="217" t="s">
        <v>102</v>
      </c>
      <c r="H1171" s="218">
        <v>294.65</v>
      </c>
      <c r="I1171" s="6"/>
      <c r="J1171" s="219">
        <f>ROUND(I1171*H1171,1)</f>
        <v>0</v>
      </c>
      <c r="K1171" s="216" t="s">
        <v>164</v>
      </c>
      <c r="L1171" s="116"/>
      <c r="M1171" s="220" t="s">
        <v>3</v>
      </c>
      <c r="N1171" s="221" t="s">
        <v>45</v>
      </c>
      <c r="O1171" s="200"/>
      <c r="P1171" s="201">
        <f>O1171*H1171</f>
        <v>0</v>
      </c>
      <c r="Q1171" s="201">
        <v>0</v>
      </c>
      <c r="R1171" s="201">
        <f>Q1171*H1171</f>
        <v>0</v>
      </c>
      <c r="S1171" s="201">
        <v>0</v>
      </c>
      <c r="T1171" s="202">
        <f>S1171*H1171</f>
        <v>0</v>
      </c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R1171" s="203" t="s">
        <v>283</v>
      </c>
      <c r="AT1171" s="203" t="s">
        <v>160</v>
      </c>
      <c r="AU1171" s="203" t="s">
        <v>84</v>
      </c>
      <c r="AY1171" s="106" t="s">
        <v>158</v>
      </c>
      <c r="BE1171" s="204">
        <f>IF(N1171="základní",J1171,0)</f>
        <v>0</v>
      </c>
      <c r="BF1171" s="204">
        <f>IF(N1171="snížená",J1171,0)</f>
        <v>0</v>
      </c>
      <c r="BG1171" s="204">
        <f>IF(N1171="zákl. přenesená",J1171,0)</f>
        <v>0</v>
      </c>
      <c r="BH1171" s="204">
        <f>IF(N1171="sníž. přenesená",J1171,0)</f>
        <v>0</v>
      </c>
      <c r="BI1171" s="204">
        <f>IF(N1171="nulová",J1171,0)</f>
        <v>0</v>
      </c>
      <c r="BJ1171" s="106" t="s">
        <v>82</v>
      </c>
      <c r="BK1171" s="204">
        <f>ROUND(I1171*H1171,1)</f>
        <v>0</v>
      </c>
      <c r="BL1171" s="106" t="s">
        <v>283</v>
      </c>
      <c r="BM1171" s="203" t="s">
        <v>1513</v>
      </c>
    </row>
    <row r="1172" spans="1:47" s="118" customFormat="1" ht="29.25">
      <c r="A1172" s="115"/>
      <c r="B1172" s="116"/>
      <c r="C1172" s="115"/>
      <c r="D1172" s="205" t="s">
        <v>167</v>
      </c>
      <c r="E1172" s="115"/>
      <c r="F1172" s="206" t="s">
        <v>1514</v>
      </c>
      <c r="G1172" s="115"/>
      <c r="H1172" s="115"/>
      <c r="I1172" s="7"/>
      <c r="J1172" s="115"/>
      <c r="K1172" s="115"/>
      <c r="L1172" s="116"/>
      <c r="M1172" s="207"/>
      <c r="N1172" s="208"/>
      <c r="O1172" s="200"/>
      <c r="P1172" s="200"/>
      <c r="Q1172" s="200"/>
      <c r="R1172" s="200"/>
      <c r="S1172" s="200"/>
      <c r="T1172" s="209"/>
      <c r="U1172" s="115"/>
      <c r="V1172" s="115"/>
      <c r="W1172" s="115"/>
      <c r="X1172" s="115"/>
      <c r="Y1172" s="115"/>
      <c r="Z1172" s="115"/>
      <c r="AA1172" s="115"/>
      <c r="AB1172" s="115"/>
      <c r="AC1172" s="115"/>
      <c r="AD1172" s="115"/>
      <c r="AE1172" s="115"/>
      <c r="AT1172" s="106" t="s">
        <v>167</v>
      </c>
      <c r="AU1172" s="106" t="s">
        <v>84</v>
      </c>
    </row>
    <row r="1173" spans="1:47" s="118" customFormat="1" ht="12">
      <c r="A1173" s="115"/>
      <c r="B1173" s="116"/>
      <c r="C1173" s="115"/>
      <c r="D1173" s="311" t="s">
        <v>169</v>
      </c>
      <c r="E1173" s="115"/>
      <c r="F1173" s="312" t="s">
        <v>1515</v>
      </c>
      <c r="G1173" s="115"/>
      <c r="H1173" s="115"/>
      <c r="I1173" s="7"/>
      <c r="J1173" s="115"/>
      <c r="K1173" s="115"/>
      <c r="L1173" s="116"/>
      <c r="M1173" s="207"/>
      <c r="N1173" s="208"/>
      <c r="O1173" s="200"/>
      <c r="P1173" s="200"/>
      <c r="Q1173" s="200"/>
      <c r="R1173" s="200"/>
      <c r="S1173" s="200"/>
      <c r="T1173" s="209"/>
      <c r="U1173" s="115"/>
      <c r="V1173" s="115"/>
      <c r="W1173" s="115"/>
      <c r="X1173" s="115"/>
      <c r="Y1173" s="115"/>
      <c r="Z1173" s="115"/>
      <c r="AA1173" s="115"/>
      <c r="AB1173" s="115"/>
      <c r="AC1173" s="115"/>
      <c r="AD1173" s="115"/>
      <c r="AE1173" s="115"/>
      <c r="AT1173" s="106" t="s">
        <v>169</v>
      </c>
      <c r="AU1173" s="106" t="s">
        <v>84</v>
      </c>
    </row>
    <row r="1174" spans="2:51" s="313" customFormat="1" ht="12">
      <c r="B1174" s="314"/>
      <c r="D1174" s="205" t="s">
        <v>171</v>
      </c>
      <c r="E1174" s="315" t="s">
        <v>3</v>
      </c>
      <c r="F1174" s="316" t="s">
        <v>100</v>
      </c>
      <c r="H1174" s="317">
        <v>170.67</v>
      </c>
      <c r="I1174" s="8"/>
      <c r="L1174" s="314"/>
      <c r="M1174" s="318"/>
      <c r="N1174" s="319"/>
      <c r="O1174" s="319"/>
      <c r="P1174" s="319"/>
      <c r="Q1174" s="319"/>
      <c r="R1174" s="319"/>
      <c r="S1174" s="319"/>
      <c r="T1174" s="320"/>
      <c r="AT1174" s="315" t="s">
        <v>171</v>
      </c>
      <c r="AU1174" s="315" t="s">
        <v>84</v>
      </c>
      <c r="AV1174" s="313" t="s">
        <v>84</v>
      </c>
      <c r="AW1174" s="313" t="s">
        <v>36</v>
      </c>
      <c r="AX1174" s="313" t="s">
        <v>74</v>
      </c>
      <c r="AY1174" s="315" t="s">
        <v>158</v>
      </c>
    </row>
    <row r="1175" spans="2:51" s="313" customFormat="1" ht="12">
      <c r="B1175" s="314"/>
      <c r="D1175" s="205" t="s">
        <v>171</v>
      </c>
      <c r="E1175" s="315" t="s">
        <v>3</v>
      </c>
      <c r="F1175" s="316" t="s">
        <v>105</v>
      </c>
      <c r="H1175" s="317">
        <v>109.23</v>
      </c>
      <c r="I1175" s="8"/>
      <c r="L1175" s="314"/>
      <c r="M1175" s="318"/>
      <c r="N1175" s="319"/>
      <c r="O1175" s="319"/>
      <c r="P1175" s="319"/>
      <c r="Q1175" s="319"/>
      <c r="R1175" s="319"/>
      <c r="S1175" s="319"/>
      <c r="T1175" s="320"/>
      <c r="AT1175" s="315" t="s">
        <v>171</v>
      </c>
      <c r="AU1175" s="315" t="s">
        <v>84</v>
      </c>
      <c r="AV1175" s="313" t="s">
        <v>84</v>
      </c>
      <c r="AW1175" s="313" t="s">
        <v>36</v>
      </c>
      <c r="AX1175" s="313" t="s">
        <v>74</v>
      </c>
      <c r="AY1175" s="315" t="s">
        <v>158</v>
      </c>
    </row>
    <row r="1176" spans="2:51" s="313" customFormat="1" ht="22.5">
      <c r="B1176" s="314"/>
      <c r="D1176" s="205" t="s">
        <v>171</v>
      </c>
      <c r="E1176" s="315" t="s">
        <v>3</v>
      </c>
      <c r="F1176" s="316" t="s">
        <v>1516</v>
      </c>
      <c r="H1176" s="317">
        <v>14.75</v>
      </c>
      <c r="I1176" s="8"/>
      <c r="L1176" s="314"/>
      <c r="M1176" s="318"/>
      <c r="N1176" s="319"/>
      <c r="O1176" s="319"/>
      <c r="P1176" s="319"/>
      <c r="Q1176" s="319"/>
      <c r="R1176" s="319"/>
      <c r="S1176" s="319"/>
      <c r="T1176" s="320"/>
      <c r="AT1176" s="315" t="s">
        <v>171</v>
      </c>
      <c r="AU1176" s="315" t="s">
        <v>84</v>
      </c>
      <c r="AV1176" s="313" t="s">
        <v>84</v>
      </c>
      <c r="AW1176" s="313" t="s">
        <v>36</v>
      </c>
      <c r="AX1176" s="313" t="s">
        <v>74</v>
      </c>
      <c r="AY1176" s="315" t="s">
        <v>158</v>
      </c>
    </row>
    <row r="1177" spans="2:51" s="321" customFormat="1" ht="12">
      <c r="B1177" s="322"/>
      <c r="D1177" s="205" t="s">
        <v>171</v>
      </c>
      <c r="E1177" s="323" t="s">
        <v>3</v>
      </c>
      <c r="F1177" s="324" t="s">
        <v>174</v>
      </c>
      <c r="H1177" s="325">
        <v>294.65</v>
      </c>
      <c r="I1177" s="9"/>
      <c r="L1177" s="322"/>
      <c r="M1177" s="326"/>
      <c r="N1177" s="327"/>
      <c r="O1177" s="327"/>
      <c r="P1177" s="327"/>
      <c r="Q1177" s="327"/>
      <c r="R1177" s="327"/>
      <c r="S1177" s="327"/>
      <c r="T1177" s="328"/>
      <c r="AT1177" s="323" t="s">
        <v>171</v>
      </c>
      <c r="AU1177" s="323" t="s">
        <v>84</v>
      </c>
      <c r="AV1177" s="321" t="s">
        <v>165</v>
      </c>
      <c r="AW1177" s="321" t="s">
        <v>36</v>
      </c>
      <c r="AX1177" s="321" t="s">
        <v>82</v>
      </c>
      <c r="AY1177" s="323" t="s">
        <v>158</v>
      </c>
    </row>
    <row r="1178" spans="1:65" s="118" customFormat="1" ht="24.2" customHeight="1">
      <c r="A1178" s="115"/>
      <c r="B1178" s="116"/>
      <c r="C1178" s="191" t="s">
        <v>1517</v>
      </c>
      <c r="D1178" s="191" t="s">
        <v>783</v>
      </c>
      <c r="E1178" s="192" t="s">
        <v>1518</v>
      </c>
      <c r="F1178" s="193" t="s">
        <v>1519</v>
      </c>
      <c r="G1178" s="194" t="s">
        <v>102</v>
      </c>
      <c r="H1178" s="195">
        <v>338.848</v>
      </c>
      <c r="I1178" s="11"/>
      <c r="J1178" s="196">
        <f>ROUND(I1178*H1178,1)</f>
        <v>0</v>
      </c>
      <c r="K1178" s="193" t="s">
        <v>164</v>
      </c>
      <c r="L1178" s="197"/>
      <c r="M1178" s="198" t="s">
        <v>3</v>
      </c>
      <c r="N1178" s="199" t="s">
        <v>45</v>
      </c>
      <c r="O1178" s="200"/>
      <c r="P1178" s="201">
        <f>O1178*H1178</f>
        <v>0</v>
      </c>
      <c r="Q1178" s="201">
        <v>0.00061</v>
      </c>
      <c r="R1178" s="201">
        <f>Q1178*H1178</f>
        <v>0.20669728</v>
      </c>
      <c r="S1178" s="201">
        <v>0</v>
      </c>
      <c r="T1178" s="202">
        <f>S1178*H1178</f>
        <v>0</v>
      </c>
      <c r="U1178" s="115"/>
      <c r="V1178" s="115"/>
      <c r="W1178" s="115"/>
      <c r="X1178" s="115"/>
      <c r="Y1178" s="115"/>
      <c r="Z1178" s="115"/>
      <c r="AA1178" s="115"/>
      <c r="AB1178" s="115"/>
      <c r="AC1178" s="115"/>
      <c r="AD1178" s="115"/>
      <c r="AE1178" s="115"/>
      <c r="AR1178" s="203" t="s">
        <v>420</v>
      </c>
      <c r="AT1178" s="203" t="s">
        <v>783</v>
      </c>
      <c r="AU1178" s="203" t="s">
        <v>84</v>
      </c>
      <c r="AY1178" s="106" t="s">
        <v>158</v>
      </c>
      <c r="BE1178" s="204">
        <f>IF(N1178="základní",J1178,0)</f>
        <v>0</v>
      </c>
      <c r="BF1178" s="204">
        <f>IF(N1178="snížená",J1178,0)</f>
        <v>0</v>
      </c>
      <c r="BG1178" s="204">
        <f>IF(N1178="zákl. přenesená",J1178,0)</f>
        <v>0</v>
      </c>
      <c r="BH1178" s="204">
        <f>IF(N1178="sníž. přenesená",J1178,0)</f>
        <v>0</v>
      </c>
      <c r="BI1178" s="204">
        <f>IF(N1178="nulová",J1178,0)</f>
        <v>0</v>
      </c>
      <c r="BJ1178" s="106" t="s">
        <v>82</v>
      </c>
      <c r="BK1178" s="204">
        <f>ROUND(I1178*H1178,1)</f>
        <v>0</v>
      </c>
      <c r="BL1178" s="106" t="s">
        <v>283</v>
      </c>
      <c r="BM1178" s="203" t="s">
        <v>1520</v>
      </c>
    </row>
    <row r="1179" spans="1:47" s="118" customFormat="1" ht="19.5">
      <c r="A1179" s="115"/>
      <c r="B1179" s="116"/>
      <c r="C1179" s="115"/>
      <c r="D1179" s="205" t="s">
        <v>167</v>
      </c>
      <c r="E1179" s="115"/>
      <c r="F1179" s="206" t="s">
        <v>1519</v>
      </c>
      <c r="G1179" s="115"/>
      <c r="H1179" s="115"/>
      <c r="I1179" s="7"/>
      <c r="J1179" s="115"/>
      <c r="K1179" s="115"/>
      <c r="L1179" s="116"/>
      <c r="M1179" s="207"/>
      <c r="N1179" s="208"/>
      <c r="O1179" s="200"/>
      <c r="P1179" s="200"/>
      <c r="Q1179" s="200"/>
      <c r="R1179" s="200"/>
      <c r="S1179" s="200"/>
      <c r="T1179" s="209"/>
      <c r="U1179" s="115"/>
      <c r="V1179" s="115"/>
      <c r="W1179" s="115"/>
      <c r="X1179" s="115"/>
      <c r="Y1179" s="115"/>
      <c r="Z1179" s="115"/>
      <c r="AA1179" s="115"/>
      <c r="AB1179" s="115"/>
      <c r="AC1179" s="115"/>
      <c r="AD1179" s="115"/>
      <c r="AE1179" s="115"/>
      <c r="AT1179" s="106" t="s">
        <v>167</v>
      </c>
      <c r="AU1179" s="106" t="s">
        <v>84</v>
      </c>
    </row>
    <row r="1180" spans="2:51" s="338" customFormat="1" ht="12">
      <c r="B1180" s="339"/>
      <c r="D1180" s="205" t="s">
        <v>171</v>
      </c>
      <c r="E1180" s="340" t="s">
        <v>3</v>
      </c>
      <c r="F1180" s="341" t="s">
        <v>1499</v>
      </c>
      <c r="H1180" s="340" t="s">
        <v>3</v>
      </c>
      <c r="I1180" s="12"/>
      <c r="L1180" s="339"/>
      <c r="M1180" s="342"/>
      <c r="N1180" s="343"/>
      <c r="O1180" s="343"/>
      <c r="P1180" s="343"/>
      <c r="Q1180" s="343"/>
      <c r="R1180" s="343"/>
      <c r="S1180" s="343"/>
      <c r="T1180" s="344"/>
      <c r="AT1180" s="340" t="s">
        <v>171</v>
      </c>
      <c r="AU1180" s="340" t="s">
        <v>84</v>
      </c>
      <c r="AV1180" s="338" t="s">
        <v>82</v>
      </c>
      <c r="AW1180" s="338" t="s">
        <v>36</v>
      </c>
      <c r="AX1180" s="338" t="s">
        <v>74</v>
      </c>
      <c r="AY1180" s="340" t="s">
        <v>158</v>
      </c>
    </row>
    <row r="1181" spans="2:51" s="313" customFormat="1" ht="12">
      <c r="B1181" s="314"/>
      <c r="D1181" s="205" t="s">
        <v>171</v>
      </c>
      <c r="E1181" s="315" t="s">
        <v>3</v>
      </c>
      <c r="F1181" s="316" t="s">
        <v>1521</v>
      </c>
      <c r="H1181" s="317">
        <v>338.848</v>
      </c>
      <c r="I1181" s="8"/>
      <c r="L1181" s="314"/>
      <c r="M1181" s="318"/>
      <c r="N1181" s="319"/>
      <c r="O1181" s="319"/>
      <c r="P1181" s="319"/>
      <c r="Q1181" s="319"/>
      <c r="R1181" s="319"/>
      <c r="S1181" s="319"/>
      <c r="T1181" s="320"/>
      <c r="AT1181" s="315" t="s">
        <v>171</v>
      </c>
      <c r="AU1181" s="315" t="s">
        <v>84</v>
      </c>
      <c r="AV1181" s="313" t="s">
        <v>84</v>
      </c>
      <c r="AW1181" s="313" t="s">
        <v>36</v>
      </c>
      <c r="AX1181" s="313" t="s">
        <v>74</v>
      </c>
      <c r="AY1181" s="315" t="s">
        <v>158</v>
      </c>
    </row>
    <row r="1182" spans="2:51" s="321" customFormat="1" ht="12">
      <c r="B1182" s="322"/>
      <c r="D1182" s="205" t="s">
        <v>171</v>
      </c>
      <c r="E1182" s="323" t="s">
        <v>3</v>
      </c>
      <c r="F1182" s="324" t="s">
        <v>174</v>
      </c>
      <c r="H1182" s="325">
        <v>338.848</v>
      </c>
      <c r="I1182" s="9"/>
      <c r="L1182" s="322"/>
      <c r="M1182" s="326"/>
      <c r="N1182" s="327"/>
      <c r="O1182" s="327"/>
      <c r="P1182" s="327"/>
      <c r="Q1182" s="327"/>
      <c r="R1182" s="327"/>
      <c r="S1182" s="327"/>
      <c r="T1182" s="328"/>
      <c r="AT1182" s="323" t="s">
        <v>171</v>
      </c>
      <c r="AU1182" s="323" t="s">
        <v>84</v>
      </c>
      <c r="AV1182" s="321" t="s">
        <v>165</v>
      </c>
      <c r="AW1182" s="321" t="s">
        <v>36</v>
      </c>
      <c r="AX1182" s="321" t="s">
        <v>82</v>
      </c>
      <c r="AY1182" s="323" t="s">
        <v>158</v>
      </c>
    </row>
    <row r="1183" spans="1:65" s="118" customFormat="1" ht="16.5" customHeight="1">
      <c r="A1183" s="115"/>
      <c r="B1183" s="116"/>
      <c r="C1183" s="214" t="s">
        <v>1522</v>
      </c>
      <c r="D1183" s="214" t="s">
        <v>160</v>
      </c>
      <c r="E1183" s="215" t="s">
        <v>1523</v>
      </c>
      <c r="F1183" s="216" t="s">
        <v>1524</v>
      </c>
      <c r="G1183" s="217" t="s">
        <v>102</v>
      </c>
      <c r="H1183" s="218">
        <v>225</v>
      </c>
      <c r="I1183" s="6"/>
      <c r="J1183" s="219">
        <f>ROUND(I1183*H1183,1)</f>
        <v>0</v>
      </c>
      <c r="K1183" s="216" t="s">
        <v>362</v>
      </c>
      <c r="L1183" s="116"/>
      <c r="M1183" s="220" t="s">
        <v>3</v>
      </c>
      <c r="N1183" s="221" t="s">
        <v>45</v>
      </c>
      <c r="O1183" s="200"/>
      <c r="P1183" s="201">
        <f>O1183*H1183</f>
        <v>0</v>
      </c>
      <c r="Q1183" s="201">
        <v>0</v>
      </c>
      <c r="R1183" s="201">
        <f>Q1183*H1183</f>
        <v>0</v>
      </c>
      <c r="S1183" s="201">
        <v>0.0022</v>
      </c>
      <c r="T1183" s="202">
        <f>S1183*H1183</f>
        <v>0.49500000000000005</v>
      </c>
      <c r="U1183" s="115"/>
      <c r="V1183" s="115"/>
      <c r="W1183" s="115"/>
      <c r="X1183" s="115"/>
      <c r="Y1183" s="115"/>
      <c r="Z1183" s="115"/>
      <c r="AA1183" s="115"/>
      <c r="AB1183" s="115"/>
      <c r="AC1183" s="115"/>
      <c r="AD1183" s="115"/>
      <c r="AE1183" s="115"/>
      <c r="AR1183" s="203" t="s">
        <v>283</v>
      </c>
      <c r="AT1183" s="203" t="s">
        <v>160</v>
      </c>
      <c r="AU1183" s="203" t="s">
        <v>84</v>
      </c>
      <c r="AY1183" s="106" t="s">
        <v>158</v>
      </c>
      <c r="BE1183" s="204">
        <f>IF(N1183="základní",J1183,0)</f>
        <v>0</v>
      </c>
      <c r="BF1183" s="204">
        <f>IF(N1183="snížená",J1183,0)</f>
        <v>0</v>
      </c>
      <c r="BG1183" s="204">
        <f>IF(N1183="zákl. přenesená",J1183,0)</f>
        <v>0</v>
      </c>
      <c r="BH1183" s="204">
        <f>IF(N1183="sníž. přenesená",J1183,0)</f>
        <v>0</v>
      </c>
      <c r="BI1183" s="204">
        <f>IF(N1183="nulová",J1183,0)</f>
        <v>0</v>
      </c>
      <c r="BJ1183" s="106" t="s">
        <v>82</v>
      </c>
      <c r="BK1183" s="204">
        <f>ROUND(I1183*H1183,1)</f>
        <v>0</v>
      </c>
      <c r="BL1183" s="106" t="s">
        <v>283</v>
      </c>
      <c r="BM1183" s="203" t="s">
        <v>1525</v>
      </c>
    </row>
    <row r="1184" spans="1:47" s="118" customFormat="1" ht="19.5">
      <c r="A1184" s="115"/>
      <c r="B1184" s="116"/>
      <c r="C1184" s="115"/>
      <c r="D1184" s="205" t="s">
        <v>167</v>
      </c>
      <c r="E1184" s="115"/>
      <c r="F1184" s="206" t="s">
        <v>1526</v>
      </c>
      <c r="G1184" s="115"/>
      <c r="H1184" s="115"/>
      <c r="I1184" s="7"/>
      <c r="J1184" s="115"/>
      <c r="K1184" s="115"/>
      <c r="L1184" s="116"/>
      <c r="M1184" s="207"/>
      <c r="N1184" s="208"/>
      <c r="O1184" s="200"/>
      <c r="P1184" s="200"/>
      <c r="Q1184" s="200"/>
      <c r="R1184" s="200"/>
      <c r="S1184" s="200"/>
      <c r="T1184" s="209"/>
      <c r="U1184" s="115"/>
      <c r="V1184" s="115"/>
      <c r="W1184" s="115"/>
      <c r="X1184" s="115"/>
      <c r="Y1184" s="115"/>
      <c r="Z1184" s="115"/>
      <c r="AA1184" s="115"/>
      <c r="AB1184" s="115"/>
      <c r="AC1184" s="115"/>
      <c r="AD1184" s="115"/>
      <c r="AE1184" s="115"/>
      <c r="AT1184" s="106" t="s">
        <v>167</v>
      </c>
      <c r="AU1184" s="106" t="s">
        <v>84</v>
      </c>
    </row>
    <row r="1185" spans="2:51" s="313" customFormat="1" ht="12">
      <c r="B1185" s="314"/>
      <c r="D1185" s="205" t="s">
        <v>171</v>
      </c>
      <c r="E1185" s="315" t="s">
        <v>3</v>
      </c>
      <c r="F1185" s="316" t="s">
        <v>1476</v>
      </c>
      <c r="H1185" s="317">
        <v>208.75</v>
      </c>
      <c r="I1185" s="8"/>
      <c r="L1185" s="314"/>
      <c r="M1185" s="318"/>
      <c r="N1185" s="319"/>
      <c r="O1185" s="319"/>
      <c r="P1185" s="319"/>
      <c r="Q1185" s="319"/>
      <c r="R1185" s="319"/>
      <c r="S1185" s="319"/>
      <c r="T1185" s="320"/>
      <c r="AT1185" s="315" t="s">
        <v>171</v>
      </c>
      <c r="AU1185" s="315" t="s">
        <v>84</v>
      </c>
      <c r="AV1185" s="313" t="s">
        <v>84</v>
      </c>
      <c r="AW1185" s="313" t="s">
        <v>36</v>
      </c>
      <c r="AX1185" s="313" t="s">
        <v>74</v>
      </c>
      <c r="AY1185" s="315" t="s">
        <v>158</v>
      </c>
    </row>
    <row r="1186" spans="2:51" s="313" customFormat="1" ht="12">
      <c r="B1186" s="314"/>
      <c r="D1186" s="205" t="s">
        <v>171</v>
      </c>
      <c r="E1186" s="315" t="s">
        <v>3</v>
      </c>
      <c r="F1186" s="316" t="s">
        <v>1477</v>
      </c>
      <c r="H1186" s="317">
        <v>16.25</v>
      </c>
      <c r="I1186" s="8"/>
      <c r="L1186" s="314"/>
      <c r="M1186" s="318"/>
      <c r="N1186" s="319"/>
      <c r="O1186" s="319"/>
      <c r="P1186" s="319"/>
      <c r="Q1186" s="319"/>
      <c r="R1186" s="319"/>
      <c r="S1186" s="319"/>
      <c r="T1186" s="320"/>
      <c r="AT1186" s="315" t="s">
        <v>171</v>
      </c>
      <c r="AU1186" s="315" t="s">
        <v>84</v>
      </c>
      <c r="AV1186" s="313" t="s">
        <v>84</v>
      </c>
      <c r="AW1186" s="313" t="s">
        <v>36</v>
      </c>
      <c r="AX1186" s="313" t="s">
        <v>74</v>
      </c>
      <c r="AY1186" s="315" t="s">
        <v>158</v>
      </c>
    </row>
    <row r="1187" spans="2:51" s="330" customFormat="1" ht="12">
      <c r="B1187" s="331"/>
      <c r="D1187" s="205" t="s">
        <v>171</v>
      </c>
      <c r="E1187" s="332" t="s">
        <v>3</v>
      </c>
      <c r="F1187" s="333" t="s">
        <v>1478</v>
      </c>
      <c r="H1187" s="334">
        <v>225</v>
      </c>
      <c r="I1187" s="10"/>
      <c r="L1187" s="331"/>
      <c r="M1187" s="335"/>
      <c r="N1187" s="336"/>
      <c r="O1187" s="336"/>
      <c r="P1187" s="336"/>
      <c r="Q1187" s="336"/>
      <c r="R1187" s="336"/>
      <c r="S1187" s="336"/>
      <c r="T1187" s="337"/>
      <c r="AT1187" s="332" t="s">
        <v>171</v>
      </c>
      <c r="AU1187" s="332" t="s">
        <v>84</v>
      </c>
      <c r="AV1187" s="330" t="s">
        <v>104</v>
      </c>
      <c r="AW1187" s="330" t="s">
        <v>36</v>
      </c>
      <c r="AX1187" s="330" t="s">
        <v>74</v>
      </c>
      <c r="AY1187" s="332" t="s">
        <v>158</v>
      </c>
    </row>
    <row r="1188" spans="2:51" s="321" customFormat="1" ht="12">
      <c r="B1188" s="322"/>
      <c r="D1188" s="205" t="s">
        <v>171</v>
      </c>
      <c r="E1188" s="323" t="s">
        <v>3</v>
      </c>
      <c r="F1188" s="324" t="s">
        <v>174</v>
      </c>
      <c r="H1188" s="325">
        <v>225</v>
      </c>
      <c r="I1188" s="9"/>
      <c r="L1188" s="322"/>
      <c r="M1188" s="326"/>
      <c r="N1188" s="327"/>
      <c r="O1188" s="327"/>
      <c r="P1188" s="327"/>
      <c r="Q1188" s="327"/>
      <c r="R1188" s="327"/>
      <c r="S1188" s="327"/>
      <c r="T1188" s="328"/>
      <c r="AT1188" s="323" t="s">
        <v>171</v>
      </c>
      <c r="AU1188" s="323" t="s">
        <v>84</v>
      </c>
      <c r="AV1188" s="321" t="s">
        <v>165</v>
      </c>
      <c r="AW1188" s="321" t="s">
        <v>36</v>
      </c>
      <c r="AX1188" s="321" t="s">
        <v>82</v>
      </c>
      <c r="AY1188" s="323" t="s">
        <v>158</v>
      </c>
    </row>
    <row r="1189" spans="1:65" s="118" customFormat="1" ht="24.2" customHeight="1">
      <c r="A1189" s="115"/>
      <c r="B1189" s="116"/>
      <c r="C1189" s="214" t="s">
        <v>1527</v>
      </c>
      <c r="D1189" s="214" t="s">
        <v>160</v>
      </c>
      <c r="E1189" s="215" t="s">
        <v>1528</v>
      </c>
      <c r="F1189" s="216" t="s">
        <v>1529</v>
      </c>
      <c r="G1189" s="217" t="s">
        <v>229</v>
      </c>
      <c r="H1189" s="218">
        <v>13.502</v>
      </c>
      <c r="I1189" s="6"/>
      <c r="J1189" s="219">
        <f>ROUND(I1189*H1189,1)</f>
        <v>0</v>
      </c>
      <c r="K1189" s="216" t="s">
        <v>164</v>
      </c>
      <c r="L1189" s="116"/>
      <c r="M1189" s="220" t="s">
        <v>3</v>
      </c>
      <c r="N1189" s="221" t="s">
        <v>45</v>
      </c>
      <c r="O1189" s="200"/>
      <c r="P1189" s="201">
        <f>O1189*H1189</f>
        <v>0</v>
      </c>
      <c r="Q1189" s="201">
        <v>0</v>
      </c>
      <c r="R1189" s="201">
        <f>Q1189*H1189</f>
        <v>0</v>
      </c>
      <c r="S1189" s="201">
        <v>0</v>
      </c>
      <c r="T1189" s="202">
        <f>S1189*H1189</f>
        <v>0</v>
      </c>
      <c r="U1189" s="115"/>
      <c r="V1189" s="115"/>
      <c r="W1189" s="115"/>
      <c r="X1189" s="115"/>
      <c r="Y1189" s="115"/>
      <c r="Z1189" s="115"/>
      <c r="AA1189" s="115"/>
      <c r="AB1189" s="115"/>
      <c r="AC1189" s="115"/>
      <c r="AD1189" s="115"/>
      <c r="AE1189" s="115"/>
      <c r="AR1189" s="203" t="s">
        <v>283</v>
      </c>
      <c r="AT1189" s="203" t="s">
        <v>160</v>
      </c>
      <c r="AU1189" s="203" t="s">
        <v>84</v>
      </c>
      <c r="AY1189" s="106" t="s">
        <v>158</v>
      </c>
      <c r="BE1189" s="204">
        <f>IF(N1189="základní",J1189,0)</f>
        <v>0</v>
      </c>
      <c r="BF1189" s="204">
        <f>IF(N1189="snížená",J1189,0)</f>
        <v>0</v>
      </c>
      <c r="BG1189" s="204">
        <f>IF(N1189="zákl. přenesená",J1189,0)</f>
        <v>0</v>
      </c>
      <c r="BH1189" s="204">
        <f>IF(N1189="sníž. přenesená",J1189,0)</f>
        <v>0</v>
      </c>
      <c r="BI1189" s="204">
        <f>IF(N1189="nulová",J1189,0)</f>
        <v>0</v>
      </c>
      <c r="BJ1189" s="106" t="s">
        <v>82</v>
      </c>
      <c r="BK1189" s="204">
        <f>ROUND(I1189*H1189,1)</f>
        <v>0</v>
      </c>
      <c r="BL1189" s="106" t="s">
        <v>283</v>
      </c>
      <c r="BM1189" s="203" t="s">
        <v>1530</v>
      </c>
    </row>
    <row r="1190" spans="1:47" s="118" customFormat="1" ht="29.25">
      <c r="A1190" s="115"/>
      <c r="B1190" s="116"/>
      <c r="C1190" s="115"/>
      <c r="D1190" s="205" t="s">
        <v>167</v>
      </c>
      <c r="E1190" s="115"/>
      <c r="F1190" s="206" t="s">
        <v>1531</v>
      </c>
      <c r="G1190" s="115"/>
      <c r="H1190" s="115"/>
      <c r="I1190" s="7"/>
      <c r="J1190" s="115"/>
      <c r="K1190" s="115"/>
      <c r="L1190" s="116"/>
      <c r="M1190" s="207"/>
      <c r="N1190" s="208"/>
      <c r="O1190" s="200"/>
      <c r="P1190" s="200"/>
      <c r="Q1190" s="200"/>
      <c r="R1190" s="200"/>
      <c r="S1190" s="200"/>
      <c r="T1190" s="209"/>
      <c r="U1190" s="115"/>
      <c r="V1190" s="115"/>
      <c r="W1190" s="115"/>
      <c r="X1190" s="115"/>
      <c r="Y1190" s="115"/>
      <c r="Z1190" s="115"/>
      <c r="AA1190" s="115"/>
      <c r="AB1190" s="115"/>
      <c r="AC1190" s="115"/>
      <c r="AD1190" s="115"/>
      <c r="AE1190" s="115"/>
      <c r="AT1190" s="106" t="s">
        <v>167</v>
      </c>
      <c r="AU1190" s="106" t="s">
        <v>84</v>
      </c>
    </row>
    <row r="1191" spans="1:47" s="118" customFormat="1" ht="12">
      <c r="A1191" s="115"/>
      <c r="B1191" s="116"/>
      <c r="C1191" s="115"/>
      <c r="D1191" s="311" t="s">
        <v>169</v>
      </c>
      <c r="E1191" s="115"/>
      <c r="F1191" s="312" t="s">
        <v>1532</v>
      </c>
      <c r="G1191" s="115"/>
      <c r="H1191" s="115"/>
      <c r="I1191" s="7"/>
      <c r="J1191" s="115"/>
      <c r="K1191" s="115"/>
      <c r="L1191" s="116"/>
      <c r="M1191" s="207"/>
      <c r="N1191" s="208"/>
      <c r="O1191" s="200"/>
      <c r="P1191" s="200"/>
      <c r="Q1191" s="200"/>
      <c r="R1191" s="200"/>
      <c r="S1191" s="200"/>
      <c r="T1191" s="209"/>
      <c r="U1191" s="115"/>
      <c r="V1191" s="115"/>
      <c r="W1191" s="115"/>
      <c r="X1191" s="115"/>
      <c r="Y1191" s="115"/>
      <c r="Z1191" s="115"/>
      <c r="AA1191" s="115"/>
      <c r="AB1191" s="115"/>
      <c r="AC1191" s="115"/>
      <c r="AD1191" s="115"/>
      <c r="AE1191" s="115"/>
      <c r="AT1191" s="106" t="s">
        <v>169</v>
      </c>
      <c r="AU1191" s="106" t="s">
        <v>84</v>
      </c>
    </row>
    <row r="1192" spans="2:63" s="180" customFormat="1" ht="22.9" customHeight="1">
      <c r="B1192" s="181"/>
      <c r="D1192" s="182" t="s">
        <v>73</v>
      </c>
      <c r="E1192" s="212" t="s">
        <v>1533</v>
      </c>
      <c r="F1192" s="212" t="s">
        <v>1534</v>
      </c>
      <c r="I1192" s="5"/>
      <c r="J1192" s="213">
        <f>BK1192</f>
        <v>0</v>
      </c>
      <c r="L1192" s="181"/>
      <c r="M1192" s="185"/>
      <c r="N1192" s="186"/>
      <c r="O1192" s="186"/>
      <c r="P1192" s="187">
        <f>SUM(P1193:P1212)</f>
        <v>0</v>
      </c>
      <c r="Q1192" s="186"/>
      <c r="R1192" s="187">
        <f>SUM(R1193:R1212)</f>
        <v>0.016432000000000002</v>
      </c>
      <c r="S1192" s="186"/>
      <c r="T1192" s="188">
        <f>SUM(T1193:T1212)</f>
        <v>0</v>
      </c>
      <c r="AR1192" s="182" t="s">
        <v>84</v>
      </c>
      <c r="AT1192" s="189" t="s">
        <v>73</v>
      </c>
      <c r="AU1192" s="189" t="s">
        <v>82</v>
      </c>
      <c r="AY1192" s="182" t="s">
        <v>158</v>
      </c>
      <c r="BK1192" s="190">
        <f>SUM(BK1193:BK1212)</f>
        <v>0</v>
      </c>
    </row>
    <row r="1193" spans="1:65" s="118" customFormat="1" ht="24.2" customHeight="1">
      <c r="A1193" s="115"/>
      <c r="B1193" s="116"/>
      <c r="C1193" s="214" t="s">
        <v>1535</v>
      </c>
      <c r="D1193" s="214" t="s">
        <v>160</v>
      </c>
      <c r="E1193" s="215" t="s">
        <v>1536</v>
      </c>
      <c r="F1193" s="216" t="s">
        <v>1537</v>
      </c>
      <c r="G1193" s="217" t="s">
        <v>1538</v>
      </c>
      <c r="H1193" s="218">
        <v>3</v>
      </c>
      <c r="I1193" s="6"/>
      <c r="J1193" s="219">
        <f>ROUND(I1193*H1193,1)</f>
        <v>0</v>
      </c>
      <c r="K1193" s="216" t="s">
        <v>362</v>
      </c>
      <c r="L1193" s="116"/>
      <c r="M1193" s="220" t="s">
        <v>3</v>
      </c>
      <c r="N1193" s="221" t="s">
        <v>45</v>
      </c>
      <c r="O1193" s="200"/>
      <c r="P1193" s="201">
        <f>O1193*H1193</f>
        <v>0</v>
      </c>
      <c r="Q1193" s="201">
        <v>0.0002682</v>
      </c>
      <c r="R1193" s="201">
        <f>Q1193*H1193</f>
        <v>0.0008046</v>
      </c>
      <c r="S1193" s="201">
        <v>0</v>
      </c>
      <c r="T1193" s="202">
        <f>S1193*H1193</f>
        <v>0</v>
      </c>
      <c r="U1193" s="115"/>
      <c r="V1193" s="115"/>
      <c r="W1193" s="115"/>
      <c r="X1193" s="115"/>
      <c r="Y1193" s="115"/>
      <c r="Z1193" s="115"/>
      <c r="AA1193" s="115"/>
      <c r="AB1193" s="115"/>
      <c r="AC1193" s="115"/>
      <c r="AD1193" s="115"/>
      <c r="AE1193" s="115"/>
      <c r="AR1193" s="203" t="s">
        <v>283</v>
      </c>
      <c r="AT1193" s="203" t="s">
        <v>160</v>
      </c>
      <c r="AU1193" s="203" t="s">
        <v>84</v>
      </c>
      <c r="AY1193" s="106" t="s">
        <v>158</v>
      </c>
      <c r="BE1193" s="204">
        <f>IF(N1193="základní",J1193,0)</f>
        <v>0</v>
      </c>
      <c r="BF1193" s="204">
        <f>IF(N1193="snížená",J1193,0)</f>
        <v>0</v>
      </c>
      <c r="BG1193" s="204">
        <f>IF(N1193="zákl. přenesená",J1193,0)</f>
        <v>0</v>
      </c>
      <c r="BH1193" s="204">
        <f>IF(N1193="sníž. přenesená",J1193,0)</f>
        <v>0</v>
      </c>
      <c r="BI1193" s="204">
        <f>IF(N1193="nulová",J1193,0)</f>
        <v>0</v>
      </c>
      <c r="BJ1193" s="106" t="s">
        <v>82</v>
      </c>
      <c r="BK1193" s="204">
        <f>ROUND(I1193*H1193,1)</f>
        <v>0</v>
      </c>
      <c r="BL1193" s="106" t="s">
        <v>283</v>
      </c>
      <c r="BM1193" s="203" t="s">
        <v>1539</v>
      </c>
    </row>
    <row r="1194" spans="1:47" s="118" customFormat="1" ht="19.5">
      <c r="A1194" s="115"/>
      <c r="B1194" s="116"/>
      <c r="C1194" s="115"/>
      <c r="D1194" s="205" t="s">
        <v>167</v>
      </c>
      <c r="E1194" s="115"/>
      <c r="F1194" s="206" t="s">
        <v>1537</v>
      </c>
      <c r="G1194" s="115"/>
      <c r="H1194" s="115"/>
      <c r="I1194" s="7"/>
      <c r="J1194" s="115"/>
      <c r="K1194" s="115"/>
      <c r="L1194" s="116"/>
      <c r="M1194" s="207"/>
      <c r="N1194" s="208"/>
      <c r="O1194" s="200"/>
      <c r="P1194" s="200"/>
      <c r="Q1194" s="200"/>
      <c r="R1194" s="200"/>
      <c r="S1194" s="200"/>
      <c r="T1194" s="209"/>
      <c r="U1194" s="115"/>
      <c r="V1194" s="115"/>
      <c r="W1194" s="115"/>
      <c r="X1194" s="115"/>
      <c r="Y1194" s="115"/>
      <c r="Z1194" s="115"/>
      <c r="AA1194" s="115"/>
      <c r="AB1194" s="115"/>
      <c r="AC1194" s="115"/>
      <c r="AD1194" s="115"/>
      <c r="AE1194" s="115"/>
      <c r="AT1194" s="106" t="s">
        <v>167</v>
      </c>
      <c r="AU1194" s="106" t="s">
        <v>84</v>
      </c>
    </row>
    <row r="1195" spans="2:51" s="313" customFormat="1" ht="12">
      <c r="B1195" s="314"/>
      <c r="D1195" s="205" t="s">
        <v>171</v>
      </c>
      <c r="E1195" s="315" t="s">
        <v>3</v>
      </c>
      <c r="F1195" s="316" t="s">
        <v>1540</v>
      </c>
      <c r="H1195" s="317">
        <v>3</v>
      </c>
      <c r="I1195" s="8"/>
      <c r="L1195" s="314"/>
      <c r="M1195" s="318"/>
      <c r="N1195" s="319"/>
      <c r="O1195" s="319"/>
      <c r="P1195" s="319"/>
      <c r="Q1195" s="319"/>
      <c r="R1195" s="319"/>
      <c r="S1195" s="319"/>
      <c r="T1195" s="320"/>
      <c r="AT1195" s="315" t="s">
        <v>171</v>
      </c>
      <c r="AU1195" s="315" t="s">
        <v>84</v>
      </c>
      <c r="AV1195" s="313" t="s">
        <v>84</v>
      </c>
      <c r="AW1195" s="313" t="s">
        <v>36</v>
      </c>
      <c r="AX1195" s="313" t="s">
        <v>82</v>
      </c>
      <c r="AY1195" s="315" t="s">
        <v>158</v>
      </c>
    </row>
    <row r="1196" spans="1:65" s="118" customFormat="1" ht="24.2" customHeight="1">
      <c r="A1196" s="115"/>
      <c r="B1196" s="116"/>
      <c r="C1196" s="214" t="s">
        <v>1541</v>
      </c>
      <c r="D1196" s="214" t="s">
        <v>160</v>
      </c>
      <c r="E1196" s="215" t="s">
        <v>1542</v>
      </c>
      <c r="F1196" s="216" t="s">
        <v>1543</v>
      </c>
      <c r="G1196" s="217" t="s">
        <v>1538</v>
      </c>
      <c r="H1196" s="218">
        <v>4</v>
      </c>
      <c r="I1196" s="6"/>
      <c r="J1196" s="219">
        <f>ROUND(I1196*H1196,1)</f>
        <v>0</v>
      </c>
      <c r="K1196" s="216" t="s">
        <v>164</v>
      </c>
      <c r="L1196" s="116"/>
      <c r="M1196" s="220" t="s">
        <v>3</v>
      </c>
      <c r="N1196" s="221" t="s">
        <v>45</v>
      </c>
      <c r="O1196" s="200"/>
      <c r="P1196" s="201">
        <f>O1196*H1196</f>
        <v>0</v>
      </c>
      <c r="Q1196" s="201">
        <v>0.0005182</v>
      </c>
      <c r="R1196" s="201">
        <f>Q1196*H1196</f>
        <v>0.0020728</v>
      </c>
      <c r="S1196" s="201">
        <v>0</v>
      </c>
      <c r="T1196" s="202">
        <f>S1196*H1196</f>
        <v>0</v>
      </c>
      <c r="U1196" s="115"/>
      <c r="V1196" s="115"/>
      <c r="W1196" s="115"/>
      <c r="X1196" s="115"/>
      <c r="Y1196" s="115"/>
      <c r="Z1196" s="115"/>
      <c r="AA1196" s="115"/>
      <c r="AB1196" s="115"/>
      <c r="AC1196" s="115"/>
      <c r="AD1196" s="115"/>
      <c r="AE1196" s="115"/>
      <c r="AR1196" s="203" t="s">
        <v>283</v>
      </c>
      <c r="AT1196" s="203" t="s">
        <v>160</v>
      </c>
      <c r="AU1196" s="203" t="s">
        <v>84</v>
      </c>
      <c r="AY1196" s="106" t="s">
        <v>158</v>
      </c>
      <c r="BE1196" s="204">
        <f>IF(N1196="základní",J1196,0)</f>
        <v>0</v>
      </c>
      <c r="BF1196" s="204">
        <f>IF(N1196="snížená",J1196,0)</f>
        <v>0</v>
      </c>
      <c r="BG1196" s="204">
        <f>IF(N1196="zákl. přenesená",J1196,0)</f>
        <v>0</v>
      </c>
      <c r="BH1196" s="204">
        <f>IF(N1196="sníž. přenesená",J1196,0)</f>
        <v>0</v>
      </c>
      <c r="BI1196" s="204">
        <f>IF(N1196="nulová",J1196,0)</f>
        <v>0</v>
      </c>
      <c r="BJ1196" s="106" t="s">
        <v>82</v>
      </c>
      <c r="BK1196" s="204">
        <f>ROUND(I1196*H1196,1)</f>
        <v>0</v>
      </c>
      <c r="BL1196" s="106" t="s">
        <v>283</v>
      </c>
      <c r="BM1196" s="203" t="s">
        <v>1544</v>
      </c>
    </row>
    <row r="1197" spans="1:47" s="118" customFormat="1" ht="19.5">
      <c r="A1197" s="115"/>
      <c r="B1197" s="116"/>
      <c r="C1197" s="115"/>
      <c r="D1197" s="205" t="s">
        <v>167</v>
      </c>
      <c r="E1197" s="115"/>
      <c r="F1197" s="206" t="s">
        <v>1545</v>
      </c>
      <c r="G1197" s="115"/>
      <c r="H1197" s="115"/>
      <c r="I1197" s="7"/>
      <c r="J1197" s="115"/>
      <c r="K1197" s="115"/>
      <c r="L1197" s="116"/>
      <c r="M1197" s="207"/>
      <c r="N1197" s="208"/>
      <c r="O1197" s="200"/>
      <c r="P1197" s="200"/>
      <c r="Q1197" s="200"/>
      <c r="R1197" s="200"/>
      <c r="S1197" s="200"/>
      <c r="T1197" s="209"/>
      <c r="U1197" s="115"/>
      <c r="V1197" s="115"/>
      <c r="W1197" s="115"/>
      <c r="X1197" s="115"/>
      <c r="Y1197" s="115"/>
      <c r="Z1197" s="115"/>
      <c r="AA1197" s="115"/>
      <c r="AB1197" s="115"/>
      <c r="AC1197" s="115"/>
      <c r="AD1197" s="115"/>
      <c r="AE1197" s="115"/>
      <c r="AT1197" s="106" t="s">
        <v>167</v>
      </c>
      <c r="AU1197" s="106" t="s">
        <v>84</v>
      </c>
    </row>
    <row r="1198" spans="1:47" s="118" customFormat="1" ht="12">
      <c r="A1198" s="115"/>
      <c r="B1198" s="116"/>
      <c r="C1198" s="115"/>
      <c r="D1198" s="311" t="s">
        <v>169</v>
      </c>
      <c r="E1198" s="115"/>
      <c r="F1198" s="312" t="s">
        <v>1546</v>
      </c>
      <c r="G1198" s="115"/>
      <c r="H1198" s="115"/>
      <c r="I1198" s="7"/>
      <c r="J1198" s="115"/>
      <c r="K1198" s="115"/>
      <c r="L1198" s="116"/>
      <c r="M1198" s="207"/>
      <c r="N1198" s="208"/>
      <c r="O1198" s="200"/>
      <c r="P1198" s="200"/>
      <c r="Q1198" s="200"/>
      <c r="R1198" s="200"/>
      <c r="S1198" s="200"/>
      <c r="T1198" s="209"/>
      <c r="U1198" s="115"/>
      <c r="V1198" s="115"/>
      <c r="W1198" s="115"/>
      <c r="X1198" s="115"/>
      <c r="Y1198" s="115"/>
      <c r="Z1198" s="115"/>
      <c r="AA1198" s="115"/>
      <c r="AB1198" s="115"/>
      <c r="AC1198" s="115"/>
      <c r="AD1198" s="115"/>
      <c r="AE1198" s="115"/>
      <c r="AT1198" s="106" t="s">
        <v>169</v>
      </c>
      <c r="AU1198" s="106" t="s">
        <v>84</v>
      </c>
    </row>
    <row r="1199" spans="2:51" s="313" customFormat="1" ht="12">
      <c r="B1199" s="314"/>
      <c r="D1199" s="205" t="s">
        <v>171</v>
      </c>
      <c r="E1199" s="315" t="s">
        <v>3</v>
      </c>
      <c r="F1199" s="316" t="s">
        <v>1547</v>
      </c>
      <c r="H1199" s="317">
        <v>1</v>
      </c>
      <c r="I1199" s="8"/>
      <c r="L1199" s="314"/>
      <c r="M1199" s="318"/>
      <c r="N1199" s="319"/>
      <c r="O1199" s="319"/>
      <c r="P1199" s="319"/>
      <c r="Q1199" s="319"/>
      <c r="R1199" s="319"/>
      <c r="S1199" s="319"/>
      <c r="T1199" s="320"/>
      <c r="AT1199" s="315" t="s">
        <v>171</v>
      </c>
      <c r="AU1199" s="315" t="s">
        <v>84</v>
      </c>
      <c r="AV1199" s="313" t="s">
        <v>84</v>
      </c>
      <c r="AW1199" s="313" t="s">
        <v>36</v>
      </c>
      <c r="AX1199" s="313" t="s">
        <v>74</v>
      </c>
      <c r="AY1199" s="315" t="s">
        <v>158</v>
      </c>
    </row>
    <row r="1200" spans="2:51" s="313" customFormat="1" ht="12">
      <c r="B1200" s="314"/>
      <c r="D1200" s="205" t="s">
        <v>171</v>
      </c>
      <c r="E1200" s="315" t="s">
        <v>3</v>
      </c>
      <c r="F1200" s="316" t="s">
        <v>1548</v>
      </c>
      <c r="H1200" s="317">
        <v>3</v>
      </c>
      <c r="I1200" s="8"/>
      <c r="L1200" s="314"/>
      <c r="M1200" s="318"/>
      <c r="N1200" s="319"/>
      <c r="O1200" s="319"/>
      <c r="P1200" s="319"/>
      <c r="Q1200" s="319"/>
      <c r="R1200" s="319"/>
      <c r="S1200" s="319"/>
      <c r="T1200" s="320"/>
      <c r="AT1200" s="315" t="s">
        <v>171</v>
      </c>
      <c r="AU1200" s="315" t="s">
        <v>84</v>
      </c>
      <c r="AV1200" s="313" t="s">
        <v>84</v>
      </c>
      <c r="AW1200" s="313" t="s">
        <v>36</v>
      </c>
      <c r="AX1200" s="313" t="s">
        <v>74</v>
      </c>
      <c r="AY1200" s="315" t="s">
        <v>158</v>
      </c>
    </row>
    <row r="1201" spans="2:51" s="321" customFormat="1" ht="12">
      <c r="B1201" s="322"/>
      <c r="D1201" s="205" t="s">
        <v>171</v>
      </c>
      <c r="E1201" s="323" t="s">
        <v>3</v>
      </c>
      <c r="F1201" s="324" t="s">
        <v>174</v>
      </c>
      <c r="H1201" s="325">
        <v>4</v>
      </c>
      <c r="I1201" s="9"/>
      <c r="L1201" s="322"/>
      <c r="M1201" s="326"/>
      <c r="N1201" s="327"/>
      <c r="O1201" s="327"/>
      <c r="P1201" s="327"/>
      <c r="Q1201" s="327"/>
      <c r="R1201" s="327"/>
      <c r="S1201" s="327"/>
      <c r="T1201" s="328"/>
      <c r="AT1201" s="323" t="s">
        <v>171</v>
      </c>
      <c r="AU1201" s="323" t="s">
        <v>84</v>
      </c>
      <c r="AV1201" s="321" t="s">
        <v>165</v>
      </c>
      <c r="AW1201" s="321" t="s">
        <v>36</v>
      </c>
      <c r="AX1201" s="321" t="s">
        <v>82</v>
      </c>
      <c r="AY1201" s="323" t="s">
        <v>158</v>
      </c>
    </row>
    <row r="1202" spans="1:65" s="118" customFormat="1" ht="24.2" customHeight="1">
      <c r="A1202" s="115"/>
      <c r="B1202" s="116"/>
      <c r="C1202" s="214" t="s">
        <v>1549</v>
      </c>
      <c r="D1202" s="214" t="s">
        <v>160</v>
      </c>
      <c r="E1202" s="215" t="s">
        <v>1550</v>
      </c>
      <c r="F1202" s="216" t="s">
        <v>1551</v>
      </c>
      <c r="G1202" s="217" t="s">
        <v>1538</v>
      </c>
      <c r="H1202" s="218">
        <v>3</v>
      </c>
      <c r="I1202" s="6"/>
      <c r="J1202" s="219">
        <f>ROUND(I1202*H1202,1)</f>
        <v>0</v>
      </c>
      <c r="K1202" s="216" t="s">
        <v>164</v>
      </c>
      <c r="L1202" s="116"/>
      <c r="M1202" s="220" t="s">
        <v>3</v>
      </c>
      <c r="N1202" s="221" t="s">
        <v>45</v>
      </c>
      <c r="O1202" s="200"/>
      <c r="P1202" s="201">
        <f>O1202*H1202</f>
        <v>0</v>
      </c>
      <c r="Q1202" s="201">
        <v>0.0005182</v>
      </c>
      <c r="R1202" s="201">
        <f>Q1202*H1202</f>
        <v>0.0015546000000000002</v>
      </c>
      <c r="S1202" s="201">
        <v>0</v>
      </c>
      <c r="T1202" s="202">
        <f>S1202*H1202</f>
        <v>0</v>
      </c>
      <c r="U1202" s="115"/>
      <c r="V1202" s="115"/>
      <c r="W1202" s="115"/>
      <c r="X1202" s="115"/>
      <c r="Y1202" s="115"/>
      <c r="Z1202" s="115"/>
      <c r="AA1202" s="115"/>
      <c r="AB1202" s="115"/>
      <c r="AC1202" s="115"/>
      <c r="AD1202" s="115"/>
      <c r="AE1202" s="115"/>
      <c r="AR1202" s="203" t="s">
        <v>283</v>
      </c>
      <c r="AT1202" s="203" t="s">
        <v>160</v>
      </c>
      <c r="AU1202" s="203" t="s">
        <v>84</v>
      </c>
      <c r="AY1202" s="106" t="s">
        <v>158</v>
      </c>
      <c r="BE1202" s="204">
        <f>IF(N1202="základní",J1202,0)</f>
        <v>0</v>
      </c>
      <c r="BF1202" s="204">
        <f>IF(N1202="snížená",J1202,0)</f>
        <v>0</v>
      </c>
      <c r="BG1202" s="204">
        <f>IF(N1202="zákl. přenesená",J1202,0)</f>
        <v>0</v>
      </c>
      <c r="BH1202" s="204">
        <f>IF(N1202="sníž. přenesená",J1202,0)</f>
        <v>0</v>
      </c>
      <c r="BI1202" s="204">
        <f>IF(N1202="nulová",J1202,0)</f>
        <v>0</v>
      </c>
      <c r="BJ1202" s="106" t="s">
        <v>82</v>
      </c>
      <c r="BK1202" s="204">
        <f>ROUND(I1202*H1202,1)</f>
        <v>0</v>
      </c>
      <c r="BL1202" s="106" t="s">
        <v>283</v>
      </c>
      <c r="BM1202" s="203" t="s">
        <v>1552</v>
      </c>
    </row>
    <row r="1203" spans="1:47" s="118" customFormat="1" ht="19.5">
      <c r="A1203" s="115"/>
      <c r="B1203" s="116"/>
      <c r="C1203" s="115"/>
      <c r="D1203" s="205" t="s">
        <v>167</v>
      </c>
      <c r="E1203" s="115"/>
      <c r="F1203" s="206" t="s">
        <v>1553</v>
      </c>
      <c r="G1203" s="115"/>
      <c r="H1203" s="115"/>
      <c r="I1203" s="7"/>
      <c r="J1203" s="115"/>
      <c r="K1203" s="115"/>
      <c r="L1203" s="116"/>
      <c r="M1203" s="207"/>
      <c r="N1203" s="208"/>
      <c r="O1203" s="200"/>
      <c r="P1203" s="200"/>
      <c r="Q1203" s="200"/>
      <c r="R1203" s="200"/>
      <c r="S1203" s="200"/>
      <c r="T1203" s="209"/>
      <c r="U1203" s="115"/>
      <c r="V1203" s="115"/>
      <c r="W1203" s="115"/>
      <c r="X1203" s="115"/>
      <c r="Y1203" s="115"/>
      <c r="Z1203" s="115"/>
      <c r="AA1203" s="115"/>
      <c r="AB1203" s="115"/>
      <c r="AC1203" s="115"/>
      <c r="AD1203" s="115"/>
      <c r="AE1203" s="115"/>
      <c r="AT1203" s="106" t="s">
        <v>167</v>
      </c>
      <c r="AU1203" s="106" t="s">
        <v>84</v>
      </c>
    </row>
    <row r="1204" spans="1:47" s="118" customFormat="1" ht="12">
      <c r="A1204" s="115"/>
      <c r="B1204" s="116"/>
      <c r="C1204" s="115"/>
      <c r="D1204" s="311" t="s">
        <v>169</v>
      </c>
      <c r="E1204" s="115"/>
      <c r="F1204" s="312" t="s">
        <v>1554</v>
      </c>
      <c r="G1204" s="115"/>
      <c r="H1204" s="115"/>
      <c r="I1204" s="7"/>
      <c r="J1204" s="115"/>
      <c r="K1204" s="115"/>
      <c r="L1204" s="116"/>
      <c r="M1204" s="207"/>
      <c r="N1204" s="208"/>
      <c r="O1204" s="200"/>
      <c r="P1204" s="200"/>
      <c r="Q1204" s="200"/>
      <c r="R1204" s="200"/>
      <c r="S1204" s="200"/>
      <c r="T1204" s="209"/>
      <c r="U1204" s="115"/>
      <c r="V1204" s="115"/>
      <c r="W1204" s="115"/>
      <c r="X1204" s="115"/>
      <c r="Y1204" s="115"/>
      <c r="Z1204" s="115"/>
      <c r="AA1204" s="115"/>
      <c r="AB1204" s="115"/>
      <c r="AC1204" s="115"/>
      <c r="AD1204" s="115"/>
      <c r="AE1204" s="115"/>
      <c r="AT1204" s="106" t="s">
        <v>169</v>
      </c>
      <c r="AU1204" s="106" t="s">
        <v>84</v>
      </c>
    </row>
    <row r="1205" spans="2:51" s="313" customFormat="1" ht="12">
      <c r="B1205" s="314"/>
      <c r="D1205" s="205" t="s">
        <v>171</v>
      </c>
      <c r="E1205" s="315" t="s">
        <v>3</v>
      </c>
      <c r="F1205" s="316" t="s">
        <v>1547</v>
      </c>
      <c r="H1205" s="317">
        <v>1</v>
      </c>
      <c r="I1205" s="8"/>
      <c r="L1205" s="314"/>
      <c r="M1205" s="318"/>
      <c r="N1205" s="319"/>
      <c r="O1205" s="319"/>
      <c r="P1205" s="319"/>
      <c r="Q1205" s="319"/>
      <c r="R1205" s="319"/>
      <c r="S1205" s="319"/>
      <c r="T1205" s="320"/>
      <c r="AT1205" s="315" t="s">
        <v>171</v>
      </c>
      <c r="AU1205" s="315" t="s">
        <v>84</v>
      </c>
      <c r="AV1205" s="313" t="s">
        <v>84</v>
      </c>
      <c r="AW1205" s="313" t="s">
        <v>36</v>
      </c>
      <c r="AX1205" s="313" t="s">
        <v>74</v>
      </c>
      <c r="AY1205" s="315" t="s">
        <v>158</v>
      </c>
    </row>
    <row r="1206" spans="2:51" s="313" customFormat="1" ht="12">
      <c r="B1206" s="314"/>
      <c r="D1206" s="205" t="s">
        <v>171</v>
      </c>
      <c r="E1206" s="315" t="s">
        <v>3</v>
      </c>
      <c r="F1206" s="316" t="s">
        <v>1555</v>
      </c>
      <c r="H1206" s="317">
        <v>2</v>
      </c>
      <c r="I1206" s="8"/>
      <c r="L1206" s="314"/>
      <c r="M1206" s="318"/>
      <c r="N1206" s="319"/>
      <c r="O1206" s="319"/>
      <c r="P1206" s="319"/>
      <c r="Q1206" s="319"/>
      <c r="R1206" s="319"/>
      <c r="S1206" s="319"/>
      <c r="T1206" s="320"/>
      <c r="AT1206" s="315" t="s">
        <v>171</v>
      </c>
      <c r="AU1206" s="315" t="s">
        <v>84</v>
      </c>
      <c r="AV1206" s="313" t="s">
        <v>84</v>
      </c>
      <c r="AW1206" s="313" t="s">
        <v>36</v>
      </c>
      <c r="AX1206" s="313" t="s">
        <v>74</v>
      </c>
      <c r="AY1206" s="315" t="s">
        <v>158</v>
      </c>
    </row>
    <row r="1207" spans="2:51" s="321" customFormat="1" ht="12">
      <c r="B1207" s="322"/>
      <c r="D1207" s="205" t="s">
        <v>171</v>
      </c>
      <c r="E1207" s="323" t="s">
        <v>3</v>
      </c>
      <c r="F1207" s="324" t="s">
        <v>174</v>
      </c>
      <c r="H1207" s="325">
        <v>3</v>
      </c>
      <c r="I1207" s="9"/>
      <c r="L1207" s="322"/>
      <c r="M1207" s="326"/>
      <c r="N1207" s="327"/>
      <c r="O1207" s="327"/>
      <c r="P1207" s="327"/>
      <c r="Q1207" s="327"/>
      <c r="R1207" s="327"/>
      <c r="S1207" s="327"/>
      <c r="T1207" s="328"/>
      <c r="AT1207" s="323" t="s">
        <v>171</v>
      </c>
      <c r="AU1207" s="323" t="s">
        <v>84</v>
      </c>
      <c r="AV1207" s="321" t="s">
        <v>165</v>
      </c>
      <c r="AW1207" s="321" t="s">
        <v>36</v>
      </c>
      <c r="AX1207" s="321" t="s">
        <v>82</v>
      </c>
      <c r="AY1207" s="323" t="s">
        <v>158</v>
      </c>
    </row>
    <row r="1208" spans="1:65" s="118" customFormat="1" ht="24.2" customHeight="1">
      <c r="A1208" s="115"/>
      <c r="B1208" s="116"/>
      <c r="C1208" s="214" t="s">
        <v>1556</v>
      </c>
      <c r="D1208" s="214" t="s">
        <v>160</v>
      </c>
      <c r="E1208" s="215" t="s">
        <v>1557</v>
      </c>
      <c r="F1208" s="216" t="s">
        <v>1558</v>
      </c>
      <c r="G1208" s="217" t="s">
        <v>1538</v>
      </c>
      <c r="H1208" s="218">
        <v>4</v>
      </c>
      <c r="I1208" s="6"/>
      <c r="J1208" s="219">
        <f>ROUND(I1208*H1208,1)</f>
        <v>0</v>
      </c>
      <c r="K1208" s="216" t="s">
        <v>362</v>
      </c>
      <c r="L1208" s="116"/>
      <c r="M1208" s="220" t="s">
        <v>3</v>
      </c>
      <c r="N1208" s="221" t="s">
        <v>45</v>
      </c>
      <c r="O1208" s="200"/>
      <c r="P1208" s="201">
        <f>O1208*H1208</f>
        <v>0</v>
      </c>
      <c r="Q1208" s="201">
        <v>0.003</v>
      </c>
      <c r="R1208" s="201">
        <f>Q1208*H1208</f>
        <v>0.012</v>
      </c>
      <c r="S1208" s="201">
        <v>0</v>
      </c>
      <c r="T1208" s="202">
        <f>S1208*H1208</f>
        <v>0</v>
      </c>
      <c r="U1208" s="115"/>
      <c r="V1208" s="115"/>
      <c r="W1208" s="115"/>
      <c r="X1208" s="115"/>
      <c r="Y1208" s="115"/>
      <c r="Z1208" s="115"/>
      <c r="AA1208" s="115"/>
      <c r="AB1208" s="115"/>
      <c r="AC1208" s="115"/>
      <c r="AD1208" s="115"/>
      <c r="AE1208" s="115"/>
      <c r="AR1208" s="203" t="s">
        <v>283</v>
      </c>
      <c r="AT1208" s="203" t="s">
        <v>160</v>
      </c>
      <c r="AU1208" s="203" t="s">
        <v>84</v>
      </c>
      <c r="AY1208" s="106" t="s">
        <v>158</v>
      </c>
      <c r="BE1208" s="204">
        <f>IF(N1208="základní",J1208,0)</f>
        <v>0</v>
      </c>
      <c r="BF1208" s="204">
        <f>IF(N1208="snížená",J1208,0)</f>
        <v>0</v>
      </c>
      <c r="BG1208" s="204">
        <f>IF(N1208="zákl. přenesená",J1208,0)</f>
        <v>0</v>
      </c>
      <c r="BH1208" s="204">
        <f>IF(N1208="sníž. přenesená",J1208,0)</f>
        <v>0</v>
      </c>
      <c r="BI1208" s="204">
        <f>IF(N1208="nulová",J1208,0)</f>
        <v>0</v>
      </c>
      <c r="BJ1208" s="106" t="s">
        <v>82</v>
      </c>
      <c r="BK1208" s="204">
        <f>ROUND(I1208*H1208,1)</f>
        <v>0</v>
      </c>
      <c r="BL1208" s="106" t="s">
        <v>283</v>
      </c>
      <c r="BM1208" s="203" t="s">
        <v>1559</v>
      </c>
    </row>
    <row r="1209" spans="1:47" s="118" customFormat="1" ht="19.5">
      <c r="A1209" s="115"/>
      <c r="B1209" s="116"/>
      <c r="C1209" s="115"/>
      <c r="D1209" s="205" t="s">
        <v>167</v>
      </c>
      <c r="E1209" s="115"/>
      <c r="F1209" s="206" t="s">
        <v>1558</v>
      </c>
      <c r="G1209" s="115"/>
      <c r="H1209" s="115"/>
      <c r="I1209" s="7"/>
      <c r="J1209" s="115"/>
      <c r="K1209" s="115"/>
      <c r="L1209" s="116"/>
      <c r="M1209" s="207"/>
      <c r="N1209" s="208"/>
      <c r="O1209" s="200"/>
      <c r="P1209" s="200"/>
      <c r="Q1209" s="200"/>
      <c r="R1209" s="200"/>
      <c r="S1209" s="200"/>
      <c r="T1209" s="209"/>
      <c r="U1209" s="115"/>
      <c r="V1209" s="115"/>
      <c r="W1209" s="115"/>
      <c r="X1209" s="115"/>
      <c r="Y1209" s="115"/>
      <c r="Z1209" s="115"/>
      <c r="AA1209" s="115"/>
      <c r="AB1209" s="115"/>
      <c r="AC1209" s="115"/>
      <c r="AD1209" s="115"/>
      <c r="AE1209" s="115"/>
      <c r="AT1209" s="106" t="s">
        <v>167</v>
      </c>
      <c r="AU1209" s="106" t="s">
        <v>84</v>
      </c>
    </row>
    <row r="1210" spans="2:51" s="313" customFormat="1" ht="12">
      <c r="B1210" s="314"/>
      <c r="D1210" s="205" t="s">
        <v>171</v>
      </c>
      <c r="E1210" s="315" t="s">
        <v>3</v>
      </c>
      <c r="F1210" s="316" t="s">
        <v>1547</v>
      </c>
      <c r="H1210" s="317">
        <v>1</v>
      </c>
      <c r="I1210" s="8"/>
      <c r="L1210" s="314"/>
      <c r="M1210" s="318"/>
      <c r="N1210" s="319"/>
      <c r="O1210" s="319"/>
      <c r="P1210" s="319"/>
      <c r="Q1210" s="319"/>
      <c r="R1210" s="319"/>
      <c r="S1210" s="319"/>
      <c r="T1210" s="320"/>
      <c r="AT1210" s="315" t="s">
        <v>171</v>
      </c>
      <c r="AU1210" s="315" t="s">
        <v>84</v>
      </c>
      <c r="AV1210" s="313" t="s">
        <v>84</v>
      </c>
      <c r="AW1210" s="313" t="s">
        <v>36</v>
      </c>
      <c r="AX1210" s="313" t="s">
        <v>74</v>
      </c>
      <c r="AY1210" s="315" t="s">
        <v>158</v>
      </c>
    </row>
    <row r="1211" spans="2:51" s="313" customFormat="1" ht="12">
      <c r="B1211" s="314"/>
      <c r="D1211" s="205" t="s">
        <v>171</v>
      </c>
      <c r="E1211" s="315" t="s">
        <v>3</v>
      </c>
      <c r="F1211" s="316" t="s">
        <v>1548</v>
      </c>
      <c r="H1211" s="317">
        <v>3</v>
      </c>
      <c r="I1211" s="8"/>
      <c r="L1211" s="314"/>
      <c r="M1211" s="318"/>
      <c r="N1211" s="319"/>
      <c r="O1211" s="319"/>
      <c r="P1211" s="319"/>
      <c r="Q1211" s="319"/>
      <c r="R1211" s="319"/>
      <c r="S1211" s="319"/>
      <c r="T1211" s="320"/>
      <c r="AT1211" s="315" t="s">
        <v>171</v>
      </c>
      <c r="AU1211" s="315" t="s">
        <v>84</v>
      </c>
      <c r="AV1211" s="313" t="s">
        <v>84</v>
      </c>
      <c r="AW1211" s="313" t="s">
        <v>36</v>
      </c>
      <c r="AX1211" s="313" t="s">
        <v>74</v>
      </c>
      <c r="AY1211" s="315" t="s">
        <v>158</v>
      </c>
    </row>
    <row r="1212" spans="2:51" s="321" customFormat="1" ht="12">
      <c r="B1212" s="322"/>
      <c r="D1212" s="205" t="s">
        <v>171</v>
      </c>
      <c r="E1212" s="323" t="s">
        <v>3</v>
      </c>
      <c r="F1212" s="324" t="s">
        <v>174</v>
      </c>
      <c r="H1212" s="325">
        <v>4</v>
      </c>
      <c r="I1212" s="9"/>
      <c r="L1212" s="322"/>
      <c r="M1212" s="326"/>
      <c r="N1212" s="327"/>
      <c r="O1212" s="327"/>
      <c r="P1212" s="327"/>
      <c r="Q1212" s="327"/>
      <c r="R1212" s="327"/>
      <c r="S1212" s="327"/>
      <c r="T1212" s="328"/>
      <c r="AT1212" s="323" t="s">
        <v>171</v>
      </c>
      <c r="AU1212" s="323" t="s">
        <v>84</v>
      </c>
      <c r="AV1212" s="321" t="s">
        <v>165</v>
      </c>
      <c r="AW1212" s="321" t="s">
        <v>36</v>
      </c>
      <c r="AX1212" s="321" t="s">
        <v>82</v>
      </c>
      <c r="AY1212" s="323" t="s">
        <v>158</v>
      </c>
    </row>
    <row r="1213" spans="2:63" s="180" customFormat="1" ht="22.9" customHeight="1">
      <c r="B1213" s="181"/>
      <c r="D1213" s="182" t="s">
        <v>73</v>
      </c>
      <c r="E1213" s="212" t="s">
        <v>1560</v>
      </c>
      <c r="F1213" s="212" t="s">
        <v>1561</v>
      </c>
      <c r="I1213" s="5"/>
      <c r="J1213" s="213">
        <f>BK1213</f>
        <v>0</v>
      </c>
      <c r="L1213" s="181"/>
      <c r="M1213" s="185"/>
      <c r="N1213" s="186"/>
      <c r="O1213" s="186"/>
      <c r="P1213" s="187">
        <f>SUM(P1214:P1274)</f>
        <v>0</v>
      </c>
      <c r="Q1213" s="186"/>
      <c r="R1213" s="187">
        <f>SUM(R1214:R1274)</f>
        <v>16.364978513695</v>
      </c>
      <c r="S1213" s="186"/>
      <c r="T1213" s="188">
        <f>SUM(T1214:T1274)</f>
        <v>0</v>
      </c>
      <c r="AR1213" s="182" t="s">
        <v>84</v>
      </c>
      <c r="AT1213" s="189" t="s">
        <v>73</v>
      </c>
      <c r="AU1213" s="189" t="s">
        <v>82</v>
      </c>
      <c r="AY1213" s="182" t="s">
        <v>158</v>
      </c>
      <c r="BK1213" s="190">
        <f>SUM(BK1214:BK1274)</f>
        <v>0</v>
      </c>
    </row>
    <row r="1214" spans="1:65" s="118" customFormat="1" ht="33" customHeight="1">
      <c r="A1214" s="115"/>
      <c r="B1214" s="116"/>
      <c r="C1214" s="214" t="s">
        <v>1562</v>
      </c>
      <c r="D1214" s="214" t="s">
        <v>160</v>
      </c>
      <c r="E1214" s="215" t="s">
        <v>1563</v>
      </c>
      <c r="F1214" s="216" t="s">
        <v>1564</v>
      </c>
      <c r="G1214" s="217" t="s">
        <v>163</v>
      </c>
      <c r="H1214" s="218">
        <v>28.7</v>
      </c>
      <c r="I1214" s="6"/>
      <c r="J1214" s="219">
        <f>ROUND(I1214*H1214,1)</f>
        <v>0</v>
      </c>
      <c r="K1214" s="216" t="s">
        <v>164</v>
      </c>
      <c r="L1214" s="116"/>
      <c r="M1214" s="220" t="s">
        <v>3</v>
      </c>
      <c r="N1214" s="221" t="s">
        <v>45</v>
      </c>
      <c r="O1214" s="200"/>
      <c r="P1214" s="201">
        <f>O1214*H1214</f>
        <v>0</v>
      </c>
      <c r="Q1214" s="201">
        <v>0.00189</v>
      </c>
      <c r="R1214" s="201">
        <f>Q1214*H1214</f>
        <v>0.054243</v>
      </c>
      <c r="S1214" s="201">
        <v>0</v>
      </c>
      <c r="T1214" s="202">
        <f>S1214*H1214</f>
        <v>0</v>
      </c>
      <c r="U1214" s="115"/>
      <c r="V1214" s="115"/>
      <c r="W1214" s="115"/>
      <c r="X1214" s="115"/>
      <c r="Y1214" s="115"/>
      <c r="Z1214" s="115"/>
      <c r="AA1214" s="115"/>
      <c r="AB1214" s="115"/>
      <c r="AC1214" s="115"/>
      <c r="AD1214" s="115"/>
      <c r="AE1214" s="115"/>
      <c r="AR1214" s="203" t="s">
        <v>283</v>
      </c>
      <c r="AT1214" s="203" t="s">
        <v>160</v>
      </c>
      <c r="AU1214" s="203" t="s">
        <v>84</v>
      </c>
      <c r="AY1214" s="106" t="s">
        <v>158</v>
      </c>
      <c r="BE1214" s="204">
        <f>IF(N1214="základní",J1214,0)</f>
        <v>0</v>
      </c>
      <c r="BF1214" s="204">
        <f>IF(N1214="snížená",J1214,0)</f>
        <v>0</v>
      </c>
      <c r="BG1214" s="204">
        <f>IF(N1214="zákl. přenesená",J1214,0)</f>
        <v>0</v>
      </c>
      <c r="BH1214" s="204">
        <f>IF(N1214="sníž. přenesená",J1214,0)</f>
        <v>0</v>
      </c>
      <c r="BI1214" s="204">
        <f>IF(N1214="nulová",J1214,0)</f>
        <v>0</v>
      </c>
      <c r="BJ1214" s="106" t="s">
        <v>82</v>
      </c>
      <c r="BK1214" s="204">
        <f>ROUND(I1214*H1214,1)</f>
        <v>0</v>
      </c>
      <c r="BL1214" s="106" t="s">
        <v>283</v>
      </c>
      <c r="BM1214" s="203" t="s">
        <v>1565</v>
      </c>
    </row>
    <row r="1215" spans="1:47" s="118" customFormat="1" ht="19.5">
      <c r="A1215" s="115"/>
      <c r="B1215" s="116"/>
      <c r="C1215" s="115"/>
      <c r="D1215" s="205" t="s">
        <v>167</v>
      </c>
      <c r="E1215" s="115"/>
      <c r="F1215" s="206" t="s">
        <v>1566</v>
      </c>
      <c r="G1215" s="115"/>
      <c r="H1215" s="115"/>
      <c r="I1215" s="7"/>
      <c r="J1215" s="115"/>
      <c r="K1215" s="115"/>
      <c r="L1215" s="116"/>
      <c r="M1215" s="207"/>
      <c r="N1215" s="208"/>
      <c r="O1215" s="200"/>
      <c r="P1215" s="200"/>
      <c r="Q1215" s="200"/>
      <c r="R1215" s="200"/>
      <c r="S1215" s="200"/>
      <c r="T1215" s="209"/>
      <c r="U1215" s="115"/>
      <c r="V1215" s="115"/>
      <c r="W1215" s="115"/>
      <c r="X1215" s="115"/>
      <c r="Y1215" s="115"/>
      <c r="Z1215" s="115"/>
      <c r="AA1215" s="115"/>
      <c r="AB1215" s="115"/>
      <c r="AC1215" s="115"/>
      <c r="AD1215" s="115"/>
      <c r="AE1215" s="115"/>
      <c r="AT1215" s="106" t="s">
        <v>167</v>
      </c>
      <c r="AU1215" s="106" t="s">
        <v>84</v>
      </c>
    </row>
    <row r="1216" spans="1:47" s="118" customFormat="1" ht="12">
      <c r="A1216" s="115"/>
      <c r="B1216" s="116"/>
      <c r="C1216" s="115"/>
      <c r="D1216" s="311" t="s">
        <v>169</v>
      </c>
      <c r="E1216" s="115"/>
      <c r="F1216" s="312" t="s">
        <v>1567</v>
      </c>
      <c r="G1216" s="115"/>
      <c r="H1216" s="115"/>
      <c r="I1216" s="7"/>
      <c r="J1216" s="115"/>
      <c r="K1216" s="115"/>
      <c r="L1216" s="116"/>
      <c r="M1216" s="207"/>
      <c r="N1216" s="208"/>
      <c r="O1216" s="200"/>
      <c r="P1216" s="200"/>
      <c r="Q1216" s="200"/>
      <c r="R1216" s="200"/>
      <c r="S1216" s="200"/>
      <c r="T1216" s="209"/>
      <c r="U1216" s="115"/>
      <c r="V1216" s="115"/>
      <c r="W1216" s="115"/>
      <c r="X1216" s="115"/>
      <c r="Y1216" s="115"/>
      <c r="Z1216" s="115"/>
      <c r="AA1216" s="115"/>
      <c r="AB1216" s="115"/>
      <c r="AC1216" s="115"/>
      <c r="AD1216" s="115"/>
      <c r="AE1216" s="115"/>
      <c r="AT1216" s="106" t="s">
        <v>169</v>
      </c>
      <c r="AU1216" s="106" t="s">
        <v>84</v>
      </c>
    </row>
    <row r="1217" spans="2:51" s="313" customFormat="1" ht="12">
      <c r="B1217" s="314"/>
      <c r="D1217" s="205" t="s">
        <v>171</v>
      </c>
      <c r="E1217" s="315" t="s">
        <v>3</v>
      </c>
      <c r="F1217" s="316" t="s">
        <v>1568</v>
      </c>
      <c r="H1217" s="317">
        <v>15.554</v>
      </c>
      <c r="I1217" s="8"/>
      <c r="L1217" s="314"/>
      <c r="M1217" s="318"/>
      <c r="N1217" s="319"/>
      <c r="O1217" s="319"/>
      <c r="P1217" s="319"/>
      <c r="Q1217" s="319"/>
      <c r="R1217" s="319"/>
      <c r="S1217" s="319"/>
      <c r="T1217" s="320"/>
      <c r="AT1217" s="315" t="s">
        <v>171</v>
      </c>
      <c r="AU1217" s="315" t="s">
        <v>84</v>
      </c>
      <c r="AV1217" s="313" t="s">
        <v>84</v>
      </c>
      <c r="AW1217" s="313" t="s">
        <v>36</v>
      </c>
      <c r="AX1217" s="313" t="s">
        <v>74</v>
      </c>
      <c r="AY1217" s="315" t="s">
        <v>158</v>
      </c>
    </row>
    <row r="1218" spans="2:51" s="313" customFormat="1" ht="12">
      <c r="B1218" s="314"/>
      <c r="D1218" s="205" t="s">
        <v>171</v>
      </c>
      <c r="E1218" s="315" t="s">
        <v>3</v>
      </c>
      <c r="F1218" s="316" t="s">
        <v>1569</v>
      </c>
      <c r="H1218" s="317">
        <v>11.029</v>
      </c>
      <c r="I1218" s="8"/>
      <c r="L1218" s="314"/>
      <c r="M1218" s="318"/>
      <c r="N1218" s="319"/>
      <c r="O1218" s="319"/>
      <c r="P1218" s="319"/>
      <c r="Q1218" s="319"/>
      <c r="R1218" s="319"/>
      <c r="S1218" s="319"/>
      <c r="T1218" s="320"/>
      <c r="AT1218" s="315" t="s">
        <v>171</v>
      </c>
      <c r="AU1218" s="315" t="s">
        <v>84</v>
      </c>
      <c r="AV1218" s="313" t="s">
        <v>84</v>
      </c>
      <c r="AW1218" s="313" t="s">
        <v>36</v>
      </c>
      <c r="AX1218" s="313" t="s">
        <v>74</v>
      </c>
      <c r="AY1218" s="315" t="s">
        <v>158</v>
      </c>
    </row>
    <row r="1219" spans="2:51" s="313" customFormat="1" ht="12">
      <c r="B1219" s="314"/>
      <c r="D1219" s="205" t="s">
        <v>171</v>
      </c>
      <c r="E1219" s="315" t="s">
        <v>3</v>
      </c>
      <c r="F1219" s="316" t="s">
        <v>1570</v>
      </c>
      <c r="H1219" s="317">
        <v>2.117</v>
      </c>
      <c r="I1219" s="8"/>
      <c r="L1219" s="314"/>
      <c r="M1219" s="318"/>
      <c r="N1219" s="319"/>
      <c r="O1219" s="319"/>
      <c r="P1219" s="319"/>
      <c r="Q1219" s="319"/>
      <c r="R1219" s="319"/>
      <c r="S1219" s="319"/>
      <c r="T1219" s="320"/>
      <c r="AT1219" s="315" t="s">
        <v>171</v>
      </c>
      <c r="AU1219" s="315" t="s">
        <v>84</v>
      </c>
      <c r="AV1219" s="313" t="s">
        <v>84</v>
      </c>
      <c r="AW1219" s="313" t="s">
        <v>36</v>
      </c>
      <c r="AX1219" s="313" t="s">
        <v>74</v>
      </c>
      <c r="AY1219" s="315" t="s">
        <v>158</v>
      </c>
    </row>
    <row r="1220" spans="2:51" s="321" customFormat="1" ht="12">
      <c r="B1220" s="322"/>
      <c r="D1220" s="205" t="s">
        <v>171</v>
      </c>
      <c r="E1220" s="323" t="s">
        <v>3</v>
      </c>
      <c r="F1220" s="324" t="s">
        <v>174</v>
      </c>
      <c r="H1220" s="325">
        <v>28.7</v>
      </c>
      <c r="I1220" s="9"/>
      <c r="L1220" s="322"/>
      <c r="M1220" s="326"/>
      <c r="N1220" s="327"/>
      <c r="O1220" s="327"/>
      <c r="P1220" s="327"/>
      <c r="Q1220" s="327"/>
      <c r="R1220" s="327"/>
      <c r="S1220" s="327"/>
      <c r="T1220" s="328"/>
      <c r="AT1220" s="323" t="s">
        <v>171</v>
      </c>
      <c r="AU1220" s="323" t="s">
        <v>84</v>
      </c>
      <c r="AV1220" s="321" t="s">
        <v>165</v>
      </c>
      <c r="AW1220" s="321" t="s">
        <v>36</v>
      </c>
      <c r="AX1220" s="321" t="s">
        <v>82</v>
      </c>
      <c r="AY1220" s="323" t="s">
        <v>158</v>
      </c>
    </row>
    <row r="1221" spans="1:65" s="118" customFormat="1" ht="16.5" customHeight="1">
      <c r="A1221" s="115"/>
      <c r="B1221" s="116"/>
      <c r="C1221" s="214" t="s">
        <v>1571</v>
      </c>
      <c r="D1221" s="214" t="s">
        <v>160</v>
      </c>
      <c r="E1221" s="215" t="s">
        <v>1572</v>
      </c>
      <c r="F1221" s="216" t="s">
        <v>1573</v>
      </c>
      <c r="G1221" s="217" t="s">
        <v>437</v>
      </c>
      <c r="H1221" s="218">
        <v>796</v>
      </c>
      <c r="I1221" s="6"/>
      <c r="J1221" s="219">
        <f>ROUND(I1221*H1221,1)</f>
        <v>0</v>
      </c>
      <c r="K1221" s="216" t="s">
        <v>164</v>
      </c>
      <c r="L1221" s="116"/>
      <c r="M1221" s="220" t="s">
        <v>3</v>
      </c>
      <c r="N1221" s="221" t="s">
        <v>45</v>
      </c>
      <c r="O1221" s="200"/>
      <c r="P1221" s="201">
        <f>O1221*H1221</f>
        <v>0</v>
      </c>
      <c r="Q1221" s="201">
        <v>0</v>
      </c>
      <c r="R1221" s="201">
        <f>Q1221*H1221</f>
        <v>0</v>
      </c>
      <c r="S1221" s="201">
        <v>0</v>
      </c>
      <c r="T1221" s="202">
        <f>S1221*H1221</f>
        <v>0</v>
      </c>
      <c r="U1221" s="115"/>
      <c r="V1221" s="115"/>
      <c r="W1221" s="115"/>
      <c r="X1221" s="115"/>
      <c r="Y1221" s="115"/>
      <c r="Z1221" s="115"/>
      <c r="AA1221" s="115"/>
      <c r="AB1221" s="115"/>
      <c r="AC1221" s="115"/>
      <c r="AD1221" s="115"/>
      <c r="AE1221" s="115"/>
      <c r="AR1221" s="203" t="s">
        <v>283</v>
      </c>
      <c r="AT1221" s="203" t="s">
        <v>160</v>
      </c>
      <c r="AU1221" s="203" t="s">
        <v>84</v>
      </c>
      <c r="AY1221" s="106" t="s">
        <v>158</v>
      </c>
      <c r="BE1221" s="204">
        <f>IF(N1221="základní",J1221,0)</f>
        <v>0</v>
      </c>
      <c r="BF1221" s="204">
        <f>IF(N1221="snížená",J1221,0)</f>
        <v>0</v>
      </c>
      <c r="BG1221" s="204">
        <f>IF(N1221="zákl. přenesená",J1221,0)</f>
        <v>0</v>
      </c>
      <c r="BH1221" s="204">
        <f>IF(N1221="sníž. přenesená",J1221,0)</f>
        <v>0</v>
      </c>
      <c r="BI1221" s="204">
        <f>IF(N1221="nulová",J1221,0)</f>
        <v>0</v>
      </c>
      <c r="BJ1221" s="106" t="s">
        <v>82</v>
      </c>
      <c r="BK1221" s="204">
        <f>ROUND(I1221*H1221,1)</f>
        <v>0</v>
      </c>
      <c r="BL1221" s="106" t="s">
        <v>283</v>
      </c>
      <c r="BM1221" s="203" t="s">
        <v>1574</v>
      </c>
    </row>
    <row r="1222" spans="1:47" s="118" customFormat="1" ht="19.5">
      <c r="A1222" s="115"/>
      <c r="B1222" s="116"/>
      <c r="C1222" s="115"/>
      <c r="D1222" s="205" t="s">
        <v>167</v>
      </c>
      <c r="E1222" s="115"/>
      <c r="F1222" s="206" t="s">
        <v>1575</v>
      </c>
      <c r="G1222" s="115"/>
      <c r="H1222" s="115"/>
      <c r="I1222" s="7"/>
      <c r="J1222" s="115"/>
      <c r="K1222" s="115"/>
      <c r="L1222" s="116"/>
      <c r="M1222" s="207"/>
      <c r="N1222" s="208"/>
      <c r="O1222" s="200"/>
      <c r="P1222" s="200"/>
      <c r="Q1222" s="200"/>
      <c r="R1222" s="200"/>
      <c r="S1222" s="200"/>
      <c r="T1222" s="209"/>
      <c r="U1222" s="115"/>
      <c r="V1222" s="115"/>
      <c r="W1222" s="115"/>
      <c r="X1222" s="115"/>
      <c r="Y1222" s="115"/>
      <c r="Z1222" s="115"/>
      <c r="AA1222" s="115"/>
      <c r="AB1222" s="115"/>
      <c r="AC1222" s="115"/>
      <c r="AD1222" s="115"/>
      <c r="AE1222" s="115"/>
      <c r="AT1222" s="106" t="s">
        <v>167</v>
      </c>
      <c r="AU1222" s="106" t="s">
        <v>84</v>
      </c>
    </row>
    <row r="1223" spans="1:47" s="118" customFormat="1" ht="12">
      <c r="A1223" s="115"/>
      <c r="B1223" s="116"/>
      <c r="C1223" s="115"/>
      <c r="D1223" s="311" t="s">
        <v>169</v>
      </c>
      <c r="E1223" s="115"/>
      <c r="F1223" s="312" t="s">
        <v>1576</v>
      </c>
      <c r="G1223" s="115"/>
      <c r="H1223" s="115"/>
      <c r="I1223" s="7"/>
      <c r="J1223" s="115"/>
      <c r="K1223" s="115"/>
      <c r="L1223" s="116"/>
      <c r="M1223" s="207"/>
      <c r="N1223" s="208"/>
      <c r="O1223" s="200"/>
      <c r="P1223" s="200"/>
      <c r="Q1223" s="200"/>
      <c r="R1223" s="200"/>
      <c r="S1223" s="200"/>
      <c r="T1223" s="209"/>
      <c r="U1223" s="115"/>
      <c r="V1223" s="115"/>
      <c r="W1223" s="115"/>
      <c r="X1223" s="115"/>
      <c r="Y1223" s="115"/>
      <c r="Z1223" s="115"/>
      <c r="AA1223" s="115"/>
      <c r="AB1223" s="115"/>
      <c r="AC1223" s="115"/>
      <c r="AD1223" s="115"/>
      <c r="AE1223" s="115"/>
      <c r="AT1223" s="106" t="s">
        <v>169</v>
      </c>
      <c r="AU1223" s="106" t="s">
        <v>84</v>
      </c>
    </row>
    <row r="1224" spans="2:51" s="313" customFormat="1" ht="12">
      <c r="B1224" s="314"/>
      <c r="D1224" s="205" t="s">
        <v>171</v>
      </c>
      <c r="E1224" s="315" t="s">
        <v>3</v>
      </c>
      <c r="F1224" s="316" t="s">
        <v>1577</v>
      </c>
      <c r="H1224" s="317">
        <v>432</v>
      </c>
      <c r="I1224" s="8"/>
      <c r="L1224" s="314"/>
      <c r="M1224" s="318"/>
      <c r="N1224" s="319"/>
      <c r="O1224" s="319"/>
      <c r="P1224" s="319"/>
      <c r="Q1224" s="319"/>
      <c r="R1224" s="319"/>
      <c r="S1224" s="319"/>
      <c r="T1224" s="320"/>
      <c r="AT1224" s="315" t="s">
        <v>171</v>
      </c>
      <c r="AU1224" s="315" t="s">
        <v>84</v>
      </c>
      <c r="AV1224" s="313" t="s">
        <v>84</v>
      </c>
      <c r="AW1224" s="313" t="s">
        <v>36</v>
      </c>
      <c r="AX1224" s="313" t="s">
        <v>74</v>
      </c>
      <c r="AY1224" s="315" t="s">
        <v>158</v>
      </c>
    </row>
    <row r="1225" spans="2:51" s="313" customFormat="1" ht="12">
      <c r="B1225" s="314"/>
      <c r="D1225" s="205" t="s">
        <v>171</v>
      </c>
      <c r="E1225" s="315" t="s">
        <v>3</v>
      </c>
      <c r="F1225" s="316" t="s">
        <v>1578</v>
      </c>
      <c r="H1225" s="317">
        <v>364</v>
      </c>
      <c r="I1225" s="8"/>
      <c r="L1225" s="314"/>
      <c r="M1225" s="318"/>
      <c r="N1225" s="319"/>
      <c r="O1225" s="319"/>
      <c r="P1225" s="319"/>
      <c r="Q1225" s="319"/>
      <c r="R1225" s="319"/>
      <c r="S1225" s="319"/>
      <c r="T1225" s="320"/>
      <c r="AT1225" s="315" t="s">
        <v>171</v>
      </c>
      <c r="AU1225" s="315" t="s">
        <v>84</v>
      </c>
      <c r="AV1225" s="313" t="s">
        <v>84</v>
      </c>
      <c r="AW1225" s="313" t="s">
        <v>36</v>
      </c>
      <c r="AX1225" s="313" t="s">
        <v>74</v>
      </c>
      <c r="AY1225" s="315" t="s">
        <v>158</v>
      </c>
    </row>
    <row r="1226" spans="2:51" s="321" customFormat="1" ht="12">
      <c r="B1226" s="322"/>
      <c r="D1226" s="205" t="s">
        <v>171</v>
      </c>
      <c r="E1226" s="323" t="s">
        <v>3</v>
      </c>
      <c r="F1226" s="324" t="s">
        <v>174</v>
      </c>
      <c r="H1226" s="325">
        <v>796</v>
      </c>
      <c r="I1226" s="9"/>
      <c r="L1226" s="322"/>
      <c r="M1226" s="326"/>
      <c r="N1226" s="327"/>
      <c r="O1226" s="327"/>
      <c r="P1226" s="327"/>
      <c r="Q1226" s="327"/>
      <c r="R1226" s="327"/>
      <c r="S1226" s="327"/>
      <c r="T1226" s="328"/>
      <c r="AT1226" s="323" t="s">
        <v>171</v>
      </c>
      <c r="AU1226" s="323" t="s">
        <v>84</v>
      </c>
      <c r="AV1226" s="321" t="s">
        <v>165</v>
      </c>
      <c r="AW1226" s="321" t="s">
        <v>36</v>
      </c>
      <c r="AX1226" s="321" t="s">
        <v>82</v>
      </c>
      <c r="AY1226" s="323" t="s">
        <v>158</v>
      </c>
    </row>
    <row r="1227" spans="1:65" s="118" customFormat="1" ht="24.2" customHeight="1">
      <c r="A1227" s="115"/>
      <c r="B1227" s="116"/>
      <c r="C1227" s="191" t="s">
        <v>1579</v>
      </c>
      <c r="D1227" s="191" t="s">
        <v>783</v>
      </c>
      <c r="E1227" s="192" t="s">
        <v>1580</v>
      </c>
      <c r="F1227" s="193" t="s">
        <v>1581</v>
      </c>
      <c r="G1227" s="194" t="s">
        <v>229</v>
      </c>
      <c r="H1227" s="195">
        <v>0.085</v>
      </c>
      <c r="I1227" s="11"/>
      <c r="J1227" s="196">
        <f>ROUND(I1227*H1227,1)</f>
        <v>0</v>
      </c>
      <c r="K1227" s="193" t="s">
        <v>164</v>
      </c>
      <c r="L1227" s="197"/>
      <c r="M1227" s="198" t="s">
        <v>3</v>
      </c>
      <c r="N1227" s="199" t="s">
        <v>45</v>
      </c>
      <c r="O1227" s="200"/>
      <c r="P1227" s="201">
        <f>O1227*H1227</f>
        <v>0</v>
      </c>
      <c r="Q1227" s="201">
        <v>1</v>
      </c>
      <c r="R1227" s="201">
        <f>Q1227*H1227</f>
        <v>0.085</v>
      </c>
      <c r="S1227" s="201">
        <v>0</v>
      </c>
      <c r="T1227" s="202">
        <f>S1227*H1227</f>
        <v>0</v>
      </c>
      <c r="U1227" s="115"/>
      <c r="V1227" s="115"/>
      <c r="W1227" s="115"/>
      <c r="X1227" s="115"/>
      <c r="Y1227" s="115"/>
      <c r="Z1227" s="115"/>
      <c r="AA1227" s="115"/>
      <c r="AB1227" s="115"/>
      <c r="AC1227" s="115"/>
      <c r="AD1227" s="115"/>
      <c r="AE1227" s="115"/>
      <c r="AR1227" s="203" t="s">
        <v>420</v>
      </c>
      <c r="AT1227" s="203" t="s">
        <v>783</v>
      </c>
      <c r="AU1227" s="203" t="s">
        <v>84</v>
      </c>
      <c r="AY1227" s="106" t="s">
        <v>158</v>
      </c>
      <c r="BE1227" s="204">
        <f>IF(N1227="základní",J1227,0)</f>
        <v>0</v>
      </c>
      <c r="BF1227" s="204">
        <f>IF(N1227="snížená",J1227,0)</f>
        <v>0</v>
      </c>
      <c r="BG1227" s="204">
        <f>IF(N1227="zákl. přenesená",J1227,0)</f>
        <v>0</v>
      </c>
      <c r="BH1227" s="204">
        <f>IF(N1227="sníž. přenesená",J1227,0)</f>
        <v>0</v>
      </c>
      <c r="BI1227" s="204">
        <f>IF(N1227="nulová",J1227,0)</f>
        <v>0</v>
      </c>
      <c r="BJ1227" s="106" t="s">
        <v>82</v>
      </c>
      <c r="BK1227" s="204">
        <f>ROUND(I1227*H1227,1)</f>
        <v>0</v>
      </c>
      <c r="BL1227" s="106" t="s">
        <v>283</v>
      </c>
      <c r="BM1227" s="203" t="s">
        <v>1582</v>
      </c>
    </row>
    <row r="1228" spans="1:47" s="118" customFormat="1" ht="19.5">
      <c r="A1228" s="115"/>
      <c r="B1228" s="116"/>
      <c r="C1228" s="115"/>
      <c r="D1228" s="205" t="s">
        <v>167</v>
      </c>
      <c r="E1228" s="115"/>
      <c r="F1228" s="206" t="s">
        <v>1581</v>
      </c>
      <c r="G1228" s="115"/>
      <c r="H1228" s="115"/>
      <c r="I1228" s="7"/>
      <c r="J1228" s="115"/>
      <c r="K1228" s="115"/>
      <c r="L1228" s="116"/>
      <c r="M1228" s="207"/>
      <c r="N1228" s="208"/>
      <c r="O1228" s="200"/>
      <c r="P1228" s="200"/>
      <c r="Q1228" s="200"/>
      <c r="R1228" s="200"/>
      <c r="S1228" s="200"/>
      <c r="T1228" s="209"/>
      <c r="U1228" s="115"/>
      <c r="V1228" s="115"/>
      <c r="W1228" s="115"/>
      <c r="X1228" s="115"/>
      <c r="Y1228" s="115"/>
      <c r="Z1228" s="115"/>
      <c r="AA1228" s="115"/>
      <c r="AB1228" s="115"/>
      <c r="AC1228" s="115"/>
      <c r="AD1228" s="115"/>
      <c r="AE1228" s="115"/>
      <c r="AT1228" s="106" t="s">
        <v>167</v>
      </c>
      <c r="AU1228" s="106" t="s">
        <v>84</v>
      </c>
    </row>
    <row r="1229" spans="2:51" s="313" customFormat="1" ht="12">
      <c r="B1229" s="314"/>
      <c r="D1229" s="205" t="s">
        <v>171</v>
      </c>
      <c r="E1229" s="315" t="s">
        <v>3</v>
      </c>
      <c r="F1229" s="316" t="s">
        <v>1583</v>
      </c>
      <c r="H1229" s="317">
        <v>0.085</v>
      </c>
      <c r="I1229" s="8"/>
      <c r="L1229" s="314"/>
      <c r="M1229" s="318"/>
      <c r="N1229" s="319"/>
      <c r="O1229" s="319"/>
      <c r="P1229" s="319"/>
      <c r="Q1229" s="319"/>
      <c r="R1229" s="319"/>
      <c r="S1229" s="319"/>
      <c r="T1229" s="320"/>
      <c r="AT1229" s="315" t="s">
        <v>171</v>
      </c>
      <c r="AU1229" s="315" t="s">
        <v>84</v>
      </c>
      <c r="AV1229" s="313" t="s">
        <v>84</v>
      </c>
      <c r="AW1229" s="313" t="s">
        <v>36</v>
      </c>
      <c r="AX1229" s="313" t="s">
        <v>82</v>
      </c>
      <c r="AY1229" s="315" t="s">
        <v>158</v>
      </c>
    </row>
    <row r="1230" spans="1:65" s="118" customFormat="1" ht="24.2" customHeight="1">
      <c r="A1230" s="115"/>
      <c r="B1230" s="116"/>
      <c r="C1230" s="214" t="s">
        <v>1584</v>
      </c>
      <c r="D1230" s="214" t="s">
        <v>160</v>
      </c>
      <c r="E1230" s="215" t="s">
        <v>1585</v>
      </c>
      <c r="F1230" s="216" t="s">
        <v>1586</v>
      </c>
      <c r="G1230" s="217" t="s">
        <v>492</v>
      </c>
      <c r="H1230" s="218">
        <v>1091.1</v>
      </c>
      <c r="I1230" s="6"/>
      <c r="J1230" s="219">
        <f>ROUND(I1230*H1230,1)</f>
        <v>0</v>
      </c>
      <c r="K1230" s="216" t="s">
        <v>164</v>
      </c>
      <c r="L1230" s="116"/>
      <c r="M1230" s="220" t="s">
        <v>3</v>
      </c>
      <c r="N1230" s="221" t="s">
        <v>45</v>
      </c>
      <c r="O1230" s="200"/>
      <c r="P1230" s="201">
        <f>O1230*H1230</f>
        <v>0</v>
      </c>
      <c r="Q1230" s="201">
        <v>0</v>
      </c>
      <c r="R1230" s="201">
        <f>Q1230*H1230</f>
        <v>0</v>
      </c>
      <c r="S1230" s="201">
        <v>0</v>
      </c>
      <c r="T1230" s="202">
        <f>S1230*H1230</f>
        <v>0</v>
      </c>
      <c r="U1230" s="115"/>
      <c r="V1230" s="115"/>
      <c r="W1230" s="115"/>
      <c r="X1230" s="115"/>
      <c r="Y1230" s="115"/>
      <c r="Z1230" s="115"/>
      <c r="AA1230" s="115"/>
      <c r="AB1230" s="115"/>
      <c r="AC1230" s="115"/>
      <c r="AD1230" s="115"/>
      <c r="AE1230" s="115"/>
      <c r="AR1230" s="203" t="s">
        <v>283</v>
      </c>
      <c r="AT1230" s="203" t="s">
        <v>160</v>
      </c>
      <c r="AU1230" s="203" t="s">
        <v>84</v>
      </c>
      <c r="AY1230" s="106" t="s">
        <v>158</v>
      </c>
      <c r="BE1230" s="204">
        <f>IF(N1230="základní",J1230,0)</f>
        <v>0</v>
      </c>
      <c r="BF1230" s="204">
        <f>IF(N1230="snížená",J1230,0)</f>
        <v>0</v>
      </c>
      <c r="BG1230" s="204">
        <f>IF(N1230="zákl. přenesená",J1230,0)</f>
        <v>0</v>
      </c>
      <c r="BH1230" s="204">
        <f>IF(N1230="sníž. přenesená",J1230,0)</f>
        <v>0</v>
      </c>
      <c r="BI1230" s="204">
        <f>IF(N1230="nulová",J1230,0)</f>
        <v>0</v>
      </c>
      <c r="BJ1230" s="106" t="s">
        <v>82</v>
      </c>
      <c r="BK1230" s="204">
        <f>ROUND(I1230*H1230,1)</f>
        <v>0</v>
      </c>
      <c r="BL1230" s="106" t="s">
        <v>283</v>
      </c>
      <c r="BM1230" s="203" t="s">
        <v>1587</v>
      </c>
    </row>
    <row r="1231" spans="1:47" s="118" customFormat="1" ht="29.25">
      <c r="A1231" s="115"/>
      <c r="B1231" s="116"/>
      <c r="C1231" s="115"/>
      <c r="D1231" s="205" t="s">
        <v>167</v>
      </c>
      <c r="E1231" s="115"/>
      <c r="F1231" s="206" t="s">
        <v>1588</v>
      </c>
      <c r="G1231" s="115"/>
      <c r="H1231" s="115"/>
      <c r="I1231" s="7"/>
      <c r="J1231" s="115"/>
      <c r="K1231" s="115"/>
      <c r="L1231" s="116"/>
      <c r="M1231" s="207"/>
      <c r="N1231" s="208"/>
      <c r="O1231" s="200"/>
      <c r="P1231" s="200"/>
      <c r="Q1231" s="200"/>
      <c r="R1231" s="200"/>
      <c r="S1231" s="200"/>
      <c r="T1231" s="209"/>
      <c r="U1231" s="115"/>
      <c r="V1231" s="115"/>
      <c r="W1231" s="115"/>
      <c r="X1231" s="115"/>
      <c r="Y1231" s="115"/>
      <c r="Z1231" s="115"/>
      <c r="AA1231" s="115"/>
      <c r="AB1231" s="115"/>
      <c r="AC1231" s="115"/>
      <c r="AD1231" s="115"/>
      <c r="AE1231" s="115"/>
      <c r="AT1231" s="106" t="s">
        <v>167</v>
      </c>
      <c r="AU1231" s="106" t="s">
        <v>84</v>
      </c>
    </row>
    <row r="1232" spans="1:47" s="118" customFormat="1" ht="12">
      <c r="A1232" s="115"/>
      <c r="B1232" s="116"/>
      <c r="C1232" s="115"/>
      <c r="D1232" s="311" t="s">
        <v>169</v>
      </c>
      <c r="E1232" s="115"/>
      <c r="F1232" s="312" t="s">
        <v>1589</v>
      </c>
      <c r="G1232" s="115"/>
      <c r="H1232" s="115"/>
      <c r="I1232" s="7"/>
      <c r="J1232" s="115"/>
      <c r="K1232" s="115"/>
      <c r="L1232" s="116"/>
      <c r="M1232" s="207"/>
      <c r="N1232" s="208"/>
      <c r="O1232" s="200"/>
      <c r="P1232" s="200"/>
      <c r="Q1232" s="200"/>
      <c r="R1232" s="200"/>
      <c r="S1232" s="200"/>
      <c r="T1232" s="209"/>
      <c r="U1232" s="115"/>
      <c r="V1232" s="115"/>
      <c r="W1232" s="115"/>
      <c r="X1232" s="115"/>
      <c r="Y1232" s="115"/>
      <c r="Z1232" s="115"/>
      <c r="AA1232" s="115"/>
      <c r="AB1232" s="115"/>
      <c r="AC1232" s="115"/>
      <c r="AD1232" s="115"/>
      <c r="AE1232" s="115"/>
      <c r="AT1232" s="106" t="s">
        <v>169</v>
      </c>
      <c r="AU1232" s="106" t="s">
        <v>84</v>
      </c>
    </row>
    <row r="1233" spans="2:51" s="313" customFormat="1" ht="33.75">
      <c r="B1233" s="314"/>
      <c r="D1233" s="205" t="s">
        <v>171</v>
      </c>
      <c r="E1233" s="315" t="s">
        <v>3</v>
      </c>
      <c r="F1233" s="316" t="s">
        <v>1590</v>
      </c>
      <c r="H1233" s="317">
        <v>999.8</v>
      </c>
      <c r="I1233" s="8"/>
      <c r="L1233" s="314"/>
      <c r="M1233" s="318"/>
      <c r="N1233" s="319"/>
      <c r="O1233" s="319"/>
      <c r="P1233" s="319"/>
      <c r="Q1233" s="319"/>
      <c r="R1233" s="319"/>
      <c r="S1233" s="319"/>
      <c r="T1233" s="320"/>
      <c r="AT1233" s="315" t="s">
        <v>171</v>
      </c>
      <c r="AU1233" s="315" t="s">
        <v>84</v>
      </c>
      <c r="AV1233" s="313" t="s">
        <v>84</v>
      </c>
      <c r="AW1233" s="313" t="s">
        <v>36</v>
      </c>
      <c r="AX1233" s="313" t="s">
        <v>74</v>
      </c>
      <c r="AY1233" s="315" t="s">
        <v>158</v>
      </c>
    </row>
    <row r="1234" spans="2:51" s="313" customFormat="1" ht="12">
      <c r="B1234" s="314"/>
      <c r="D1234" s="205" t="s">
        <v>171</v>
      </c>
      <c r="E1234" s="315" t="s">
        <v>3</v>
      </c>
      <c r="F1234" s="316" t="s">
        <v>1591</v>
      </c>
      <c r="H1234" s="317">
        <v>91.3</v>
      </c>
      <c r="I1234" s="8"/>
      <c r="L1234" s="314"/>
      <c r="M1234" s="318"/>
      <c r="N1234" s="319"/>
      <c r="O1234" s="319"/>
      <c r="P1234" s="319"/>
      <c r="Q1234" s="319"/>
      <c r="R1234" s="319"/>
      <c r="S1234" s="319"/>
      <c r="T1234" s="320"/>
      <c r="AT1234" s="315" t="s">
        <v>171</v>
      </c>
      <c r="AU1234" s="315" t="s">
        <v>84</v>
      </c>
      <c r="AV1234" s="313" t="s">
        <v>84</v>
      </c>
      <c r="AW1234" s="313" t="s">
        <v>36</v>
      </c>
      <c r="AX1234" s="313" t="s">
        <v>74</v>
      </c>
      <c r="AY1234" s="315" t="s">
        <v>158</v>
      </c>
    </row>
    <row r="1235" spans="2:51" s="321" customFormat="1" ht="12">
      <c r="B1235" s="322"/>
      <c r="D1235" s="205" t="s">
        <v>171</v>
      </c>
      <c r="E1235" s="323" t="s">
        <v>3</v>
      </c>
      <c r="F1235" s="324" t="s">
        <v>174</v>
      </c>
      <c r="H1235" s="325">
        <v>1091.1</v>
      </c>
      <c r="I1235" s="9"/>
      <c r="L1235" s="322"/>
      <c r="M1235" s="326"/>
      <c r="N1235" s="327"/>
      <c r="O1235" s="327"/>
      <c r="P1235" s="327"/>
      <c r="Q1235" s="327"/>
      <c r="R1235" s="327"/>
      <c r="S1235" s="327"/>
      <c r="T1235" s="328"/>
      <c r="AT1235" s="323" t="s">
        <v>171</v>
      </c>
      <c r="AU1235" s="323" t="s">
        <v>84</v>
      </c>
      <c r="AV1235" s="321" t="s">
        <v>165</v>
      </c>
      <c r="AW1235" s="321" t="s">
        <v>36</v>
      </c>
      <c r="AX1235" s="321" t="s">
        <v>82</v>
      </c>
      <c r="AY1235" s="323" t="s">
        <v>158</v>
      </c>
    </row>
    <row r="1236" spans="1:65" s="118" customFormat="1" ht="21.75" customHeight="1">
      <c r="A1236" s="115"/>
      <c r="B1236" s="116"/>
      <c r="C1236" s="191" t="s">
        <v>1592</v>
      </c>
      <c r="D1236" s="191" t="s">
        <v>783</v>
      </c>
      <c r="E1236" s="192" t="s">
        <v>1593</v>
      </c>
      <c r="F1236" s="193" t="s">
        <v>1594</v>
      </c>
      <c r="G1236" s="194" t="s">
        <v>163</v>
      </c>
      <c r="H1236" s="195">
        <v>15.554</v>
      </c>
      <c r="I1236" s="11"/>
      <c r="J1236" s="196">
        <f>ROUND(I1236*H1236,1)</f>
        <v>0</v>
      </c>
      <c r="K1236" s="193" t="s">
        <v>164</v>
      </c>
      <c r="L1236" s="197"/>
      <c r="M1236" s="198" t="s">
        <v>3</v>
      </c>
      <c r="N1236" s="199" t="s">
        <v>45</v>
      </c>
      <c r="O1236" s="200"/>
      <c r="P1236" s="201">
        <f>O1236*H1236</f>
        <v>0</v>
      </c>
      <c r="Q1236" s="201">
        <v>0.55</v>
      </c>
      <c r="R1236" s="201">
        <f>Q1236*H1236</f>
        <v>8.5547</v>
      </c>
      <c r="S1236" s="201">
        <v>0</v>
      </c>
      <c r="T1236" s="202">
        <f>S1236*H1236</f>
        <v>0</v>
      </c>
      <c r="U1236" s="115"/>
      <c r="V1236" s="115"/>
      <c r="W1236" s="115"/>
      <c r="X1236" s="115"/>
      <c r="Y1236" s="115"/>
      <c r="Z1236" s="115"/>
      <c r="AA1236" s="115"/>
      <c r="AB1236" s="115"/>
      <c r="AC1236" s="115"/>
      <c r="AD1236" s="115"/>
      <c r="AE1236" s="115"/>
      <c r="AR1236" s="203" t="s">
        <v>420</v>
      </c>
      <c r="AT1236" s="203" t="s">
        <v>783</v>
      </c>
      <c r="AU1236" s="203" t="s">
        <v>84</v>
      </c>
      <c r="AY1236" s="106" t="s">
        <v>158</v>
      </c>
      <c r="BE1236" s="204">
        <f>IF(N1236="základní",J1236,0)</f>
        <v>0</v>
      </c>
      <c r="BF1236" s="204">
        <f>IF(N1236="snížená",J1236,0)</f>
        <v>0</v>
      </c>
      <c r="BG1236" s="204">
        <f>IF(N1236="zákl. přenesená",J1236,0)</f>
        <v>0</v>
      </c>
      <c r="BH1236" s="204">
        <f>IF(N1236="sníž. přenesená",J1236,0)</f>
        <v>0</v>
      </c>
      <c r="BI1236" s="204">
        <f>IF(N1236="nulová",J1236,0)</f>
        <v>0</v>
      </c>
      <c r="BJ1236" s="106" t="s">
        <v>82</v>
      </c>
      <c r="BK1236" s="204">
        <f>ROUND(I1236*H1236,1)</f>
        <v>0</v>
      </c>
      <c r="BL1236" s="106" t="s">
        <v>283</v>
      </c>
      <c r="BM1236" s="203" t="s">
        <v>1595</v>
      </c>
    </row>
    <row r="1237" spans="1:47" s="118" customFormat="1" ht="12">
      <c r="A1237" s="115"/>
      <c r="B1237" s="116"/>
      <c r="C1237" s="115"/>
      <c r="D1237" s="205" t="s">
        <v>167</v>
      </c>
      <c r="E1237" s="115"/>
      <c r="F1237" s="206" t="s">
        <v>1594</v>
      </c>
      <c r="G1237" s="115"/>
      <c r="H1237" s="115"/>
      <c r="I1237" s="7"/>
      <c r="J1237" s="115"/>
      <c r="K1237" s="115"/>
      <c r="L1237" s="116"/>
      <c r="M1237" s="207"/>
      <c r="N1237" s="208"/>
      <c r="O1237" s="200"/>
      <c r="P1237" s="200"/>
      <c r="Q1237" s="200"/>
      <c r="R1237" s="200"/>
      <c r="S1237" s="200"/>
      <c r="T1237" s="209"/>
      <c r="U1237" s="115"/>
      <c r="V1237" s="115"/>
      <c r="W1237" s="115"/>
      <c r="X1237" s="115"/>
      <c r="Y1237" s="115"/>
      <c r="Z1237" s="115"/>
      <c r="AA1237" s="115"/>
      <c r="AB1237" s="115"/>
      <c r="AC1237" s="115"/>
      <c r="AD1237" s="115"/>
      <c r="AE1237" s="115"/>
      <c r="AT1237" s="106" t="s">
        <v>167</v>
      </c>
      <c r="AU1237" s="106" t="s">
        <v>84</v>
      </c>
    </row>
    <row r="1238" spans="2:51" s="313" customFormat="1" ht="33.75">
      <c r="B1238" s="314"/>
      <c r="D1238" s="205" t="s">
        <v>171</v>
      </c>
      <c r="E1238" s="315" t="s">
        <v>3</v>
      </c>
      <c r="F1238" s="316" t="s">
        <v>1596</v>
      </c>
      <c r="H1238" s="317">
        <v>13.197</v>
      </c>
      <c r="I1238" s="8"/>
      <c r="L1238" s="314"/>
      <c r="M1238" s="318"/>
      <c r="N1238" s="319"/>
      <c r="O1238" s="319"/>
      <c r="P1238" s="319"/>
      <c r="Q1238" s="319"/>
      <c r="R1238" s="319"/>
      <c r="S1238" s="319"/>
      <c r="T1238" s="320"/>
      <c r="AT1238" s="315" t="s">
        <v>171</v>
      </c>
      <c r="AU1238" s="315" t="s">
        <v>84</v>
      </c>
      <c r="AV1238" s="313" t="s">
        <v>84</v>
      </c>
      <c r="AW1238" s="313" t="s">
        <v>36</v>
      </c>
      <c r="AX1238" s="313" t="s">
        <v>74</v>
      </c>
      <c r="AY1238" s="315" t="s">
        <v>158</v>
      </c>
    </row>
    <row r="1239" spans="2:51" s="313" customFormat="1" ht="22.5">
      <c r="B1239" s="314"/>
      <c r="D1239" s="205" t="s">
        <v>171</v>
      </c>
      <c r="E1239" s="315" t="s">
        <v>3</v>
      </c>
      <c r="F1239" s="316" t="s">
        <v>1597</v>
      </c>
      <c r="H1239" s="317">
        <v>1.205</v>
      </c>
      <c r="I1239" s="8"/>
      <c r="L1239" s="314"/>
      <c r="M1239" s="318"/>
      <c r="N1239" s="319"/>
      <c r="O1239" s="319"/>
      <c r="P1239" s="319"/>
      <c r="Q1239" s="319"/>
      <c r="R1239" s="319"/>
      <c r="S1239" s="319"/>
      <c r="T1239" s="320"/>
      <c r="AT1239" s="315" t="s">
        <v>171</v>
      </c>
      <c r="AU1239" s="315" t="s">
        <v>84</v>
      </c>
      <c r="AV1239" s="313" t="s">
        <v>84</v>
      </c>
      <c r="AW1239" s="313" t="s">
        <v>36</v>
      </c>
      <c r="AX1239" s="313" t="s">
        <v>74</v>
      </c>
      <c r="AY1239" s="315" t="s">
        <v>158</v>
      </c>
    </row>
    <row r="1240" spans="2:51" s="321" customFormat="1" ht="12">
      <c r="B1240" s="322"/>
      <c r="D1240" s="205" t="s">
        <v>171</v>
      </c>
      <c r="E1240" s="323" t="s">
        <v>3</v>
      </c>
      <c r="F1240" s="324" t="s">
        <v>174</v>
      </c>
      <c r="H1240" s="325">
        <v>14.402</v>
      </c>
      <c r="I1240" s="9"/>
      <c r="L1240" s="322"/>
      <c r="M1240" s="326"/>
      <c r="N1240" s="327"/>
      <c r="O1240" s="327"/>
      <c r="P1240" s="327"/>
      <c r="Q1240" s="327"/>
      <c r="R1240" s="327"/>
      <c r="S1240" s="327"/>
      <c r="T1240" s="328"/>
      <c r="AT1240" s="323" t="s">
        <v>171</v>
      </c>
      <c r="AU1240" s="323" t="s">
        <v>84</v>
      </c>
      <c r="AV1240" s="321" t="s">
        <v>165</v>
      </c>
      <c r="AW1240" s="321" t="s">
        <v>36</v>
      </c>
      <c r="AX1240" s="321" t="s">
        <v>82</v>
      </c>
      <c r="AY1240" s="323" t="s">
        <v>158</v>
      </c>
    </row>
    <row r="1241" spans="2:51" s="313" customFormat="1" ht="12">
      <c r="B1241" s="314"/>
      <c r="D1241" s="205" t="s">
        <v>171</v>
      </c>
      <c r="F1241" s="316" t="s">
        <v>1598</v>
      </c>
      <c r="H1241" s="317">
        <v>15.554</v>
      </c>
      <c r="I1241" s="8"/>
      <c r="L1241" s="314"/>
      <c r="M1241" s="318"/>
      <c r="N1241" s="319"/>
      <c r="O1241" s="319"/>
      <c r="P1241" s="319"/>
      <c r="Q1241" s="319"/>
      <c r="R1241" s="319"/>
      <c r="S1241" s="319"/>
      <c r="T1241" s="320"/>
      <c r="AT1241" s="315" t="s">
        <v>171</v>
      </c>
      <c r="AU1241" s="315" t="s">
        <v>84</v>
      </c>
      <c r="AV1241" s="313" t="s">
        <v>84</v>
      </c>
      <c r="AW1241" s="313" t="s">
        <v>4</v>
      </c>
      <c r="AX1241" s="313" t="s">
        <v>82</v>
      </c>
      <c r="AY1241" s="315" t="s">
        <v>158</v>
      </c>
    </row>
    <row r="1242" spans="1:65" s="118" customFormat="1" ht="24.2" customHeight="1">
      <c r="A1242" s="115"/>
      <c r="B1242" s="116"/>
      <c r="C1242" s="214" t="s">
        <v>1599</v>
      </c>
      <c r="D1242" s="214" t="s">
        <v>160</v>
      </c>
      <c r="E1242" s="215" t="s">
        <v>1600</v>
      </c>
      <c r="F1242" s="216" t="s">
        <v>1601</v>
      </c>
      <c r="G1242" s="217" t="s">
        <v>102</v>
      </c>
      <c r="H1242" s="218">
        <v>684.798</v>
      </c>
      <c r="I1242" s="6"/>
      <c r="J1242" s="219">
        <f>ROUND(I1242*H1242,1)</f>
        <v>0</v>
      </c>
      <c r="K1242" s="216" t="s">
        <v>164</v>
      </c>
      <c r="L1242" s="116"/>
      <c r="M1242" s="220" t="s">
        <v>3</v>
      </c>
      <c r="N1242" s="221" t="s">
        <v>45</v>
      </c>
      <c r="O1242" s="200"/>
      <c r="P1242" s="201">
        <f>O1242*H1242</f>
        <v>0</v>
      </c>
      <c r="Q1242" s="201">
        <v>0</v>
      </c>
      <c r="R1242" s="201">
        <f>Q1242*H1242</f>
        <v>0</v>
      </c>
      <c r="S1242" s="201">
        <v>0</v>
      </c>
      <c r="T1242" s="202">
        <f>S1242*H1242</f>
        <v>0</v>
      </c>
      <c r="U1242" s="115"/>
      <c r="V1242" s="115"/>
      <c r="W1242" s="115"/>
      <c r="X1242" s="115"/>
      <c r="Y1242" s="115"/>
      <c r="Z1242" s="115"/>
      <c r="AA1242" s="115"/>
      <c r="AB1242" s="115"/>
      <c r="AC1242" s="115"/>
      <c r="AD1242" s="115"/>
      <c r="AE1242" s="115"/>
      <c r="AR1242" s="203" t="s">
        <v>283</v>
      </c>
      <c r="AT1242" s="203" t="s">
        <v>160</v>
      </c>
      <c r="AU1242" s="203" t="s">
        <v>84</v>
      </c>
      <c r="AY1242" s="106" t="s">
        <v>158</v>
      </c>
      <c r="BE1242" s="204">
        <f>IF(N1242="základní",J1242,0)</f>
        <v>0</v>
      </c>
      <c r="BF1242" s="204">
        <f>IF(N1242="snížená",J1242,0)</f>
        <v>0</v>
      </c>
      <c r="BG1242" s="204">
        <f>IF(N1242="zákl. přenesená",J1242,0)</f>
        <v>0</v>
      </c>
      <c r="BH1242" s="204">
        <f>IF(N1242="sníž. přenesená",J1242,0)</f>
        <v>0</v>
      </c>
      <c r="BI1242" s="204">
        <f>IF(N1242="nulová",J1242,0)</f>
        <v>0</v>
      </c>
      <c r="BJ1242" s="106" t="s">
        <v>82</v>
      </c>
      <c r="BK1242" s="204">
        <f>ROUND(I1242*H1242,1)</f>
        <v>0</v>
      </c>
      <c r="BL1242" s="106" t="s">
        <v>283</v>
      </c>
      <c r="BM1242" s="203" t="s">
        <v>1602</v>
      </c>
    </row>
    <row r="1243" spans="1:47" s="118" customFormat="1" ht="19.5">
      <c r="A1243" s="115"/>
      <c r="B1243" s="116"/>
      <c r="C1243" s="115"/>
      <c r="D1243" s="205" t="s">
        <v>167</v>
      </c>
      <c r="E1243" s="115"/>
      <c r="F1243" s="206" t="s">
        <v>1603</v>
      </c>
      <c r="G1243" s="115"/>
      <c r="H1243" s="115"/>
      <c r="I1243" s="7"/>
      <c r="J1243" s="115"/>
      <c r="K1243" s="115"/>
      <c r="L1243" s="116"/>
      <c r="M1243" s="207"/>
      <c r="N1243" s="208"/>
      <c r="O1243" s="200"/>
      <c r="P1243" s="200"/>
      <c r="Q1243" s="200"/>
      <c r="R1243" s="200"/>
      <c r="S1243" s="200"/>
      <c r="T1243" s="209"/>
      <c r="U1243" s="115"/>
      <c r="V1243" s="115"/>
      <c r="W1243" s="115"/>
      <c r="X1243" s="115"/>
      <c r="Y1243" s="115"/>
      <c r="Z1243" s="115"/>
      <c r="AA1243" s="115"/>
      <c r="AB1243" s="115"/>
      <c r="AC1243" s="115"/>
      <c r="AD1243" s="115"/>
      <c r="AE1243" s="115"/>
      <c r="AT1243" s="106" t="s">
        <v>167</v>
      </c>
      <c r="AU1243" s="106" t="s">
        <v>84</v>
      </c>
    </row>
    <row r="1244" spans="1:47" s="118" customFormat="1" ht="12">
      <c r="A1244" s="115"/>
      <c r="B1244" s="116"/>
      <c r="C1244" s="115"/>
      <c r="D1244" s="311" t="s">
        <v>169</v>
      </c>
      <c r="E1244" s="115"/>
      <c r="F1244" s="312" t="s">
        <v>1604</v>
      </c>
      <c r="G1244" s="115"/>
      <c r="H1244" s="115"/>
      <c r="I1244" s="7"/>
      <c r="J1244" s="115"/>
      <c r="K1244" s="115"/>
      <c r="L1244" s="116"/>
      <c r="M1244" s="207"/>
      <c r="N1244" s="208"/>
      <c r="O1244" s="200"/>
      <c r="P1244" s="200"/>
      <c r="Q1244" s="200"/>
      <c r="R1244" s="200"/>
      <c r="S1244" s="200"/>
      <c r="T1244" s="209"/>
      <c r="U1244" s="115"/>
      <c r="V1244" s="115"/>
      <c r="W1244" s="115"/>
      <c r="X1244" s="115"/>
      <c r="Y1244" s="115"/>
      <c r="Z1244" s="115"/>
      <c r="AA1244" s="115"/>
      <c r="AB1244" s="115"/>
      <c r="AC1244" s="115"/>
      <c r="AD1244" s="115"/>
      <c r="AE1244" s="115"/>
      <c r="AT1244" s="106" t="s">
        <v>169</v>
      </c>
      <c r="AU1244" s="106" t="s">
        <v>84</v>
      </c>
    </row>
    <row r="1245" spans="2:51" s="313" customFormat="1" ht="12">
      <c r="B1245" s="314"/>
      <c r="D1245" s="205" t="s">
        <v>171</v>
      </c>
      <c r="E1245" s="315" t="s">
        <v>3</v>
      </c>
      <c r="F1245" s="316" t="s">
        <v>1605</v>
      </c>
      <c r="H1245" s="317">
        <v>171.375</v>
      </c>
      <c r="I1245" s="8"/>
      <c r="L1245" s="314"/>
      <c r="M1245" s="318"/>
      <c r="N1245" s="319"/>
      <c r="O1245" s="319"/>
      <c r="P1245" s="319"/>
      <c r="Q1245" s="319"/>
      <c r="R1245" s="319"/>
      <c r="S1245" s="319"/>
      <c r="T1245" s="320"/>
      <c r="AT1245" s="315" t="s">
        <v>171</v>
      </c>
      <c r="AU1245" s="315" t="s">
        <v>84</v>
      </c>
      <c r="AV1245" s="313" t="s">
        <v>84</v>
      </c>
      <c r="AW1245" s="313" t="s">
        <v>36</v>
      </c>
      <c r="AX1245" s="313" t="s">
        <v>74</v>
      </c>
      <c r="AY1245" s="315" t="s">
        <v>158</v>
      </c>
    </row>
    <row r="1246" spans="2:51" s="313" customFormat="1" ht="12">
      <c r="B1246" s="314"/>
      <c r="D1246" s="205" t="s">
        <v>171</v>
      </c>
      <c r="E1246" s="315" t="s">
        <v>3</v>
      </c>
      <c r="F1246" s="316" t="s">
        <v>1606</v>
      </c>
      <c r="H1246" s="317">
        <v>170.888</v>
      </c>
      <c r="I1246" s="8"/>
      <c r="L1246" s="314"/>
      <c r="M1246" s="318"/>
      <c r="N1246" s="319"/>
      <c r="O1246" s="319"/>
      <c r="P1246" s="319"/>
      <c r="Q1246" s="319"/>
      <c r="R1246" s="319"/>
      <c r="S1246" s="319"/>
      <c r="T1246" s="320"/>
      <c r="AT1246" s="315" t="s">
        <v>171</v>
      </c>
      <c r="AU1246" s="315" t="s">
        <v>84</v>
      </c>
      <c r="AV1246" s="313" t="s">
        <v>84</v>
      </c>
      <c r="AW1246" s="313" t="s">
        <v>36</v>
      </c>
      <c r="AX1246" s="313" t="s">
        <v>74</v>
      </c>
      <c r="AY1246" s="315" t="s">
        <v>158</v>
      </c>
    </row>
    <row r="1247" spans="2:51" s="330" customFormat="1" ht="12">
      <c r="B1247" s="331"/>
      <c r="D1247" s="205" t="s">
        <v>171</v>
      </c>
      <c r="E1247" s="332" t="s">
        <v>3</v>
      </c>
      <c r="F1247" s="333" t="s">
        <v>1607</v>
      </c>
      <c r="H1247" s="334">
        <v>342.263</v>
      </c>
      <c r="I1247" s="10"/>
      <c r="L1247" s="331"/>
      <c r="M1247" s="335"/>
      <c r="N1247" s="336"/>
      <c r="O1247" s="336"/>
      <c r="P1247" s="336"/>
      <c r="Q1247" s="336"/>
      <c r="R1247" s="336"/>
      <c r="S1247" s="336"/>
      <c r="T1247" s="337"/>
      <c r="AT1247" s="332" t="s">
        <v>171</v>
      </c>
      <c r="AU1247" s="332" t="s">
        <v>84</v>
      </c>
      <c r="AV1247" s="330" t="s">
        <v>104</v>
      </c>
      <c r="AW1247" s="330" t="s">
        <v>36</v>
      </c>
      <c r="AX1247" s="330" t="s">
        <v>74</v>
      </c>
      <c r="AY1247" s="332" t="s">
        <v>158</v>
      </c>
    </row>
    <row r="1248" spans="2:51" s="313" customFormat="1" ht="12">
      <c r="B1248" s="314"/>
      <c r="D1248" s="205" t="s">
        <v>171</v>
      </c>
      <c r="E1248" s="315" t="s">
        <v>3</v>
      </c>
      <c r="F1248" s="316" t="s">
        <v>1608</v>
      </c>
      <c r="H1248" s="317">
        <v>291.51</v>
      </c>
      <c r="I1248" s="8"/>
      <c r="L1248" s="314"/>
      <c r="M1248" s="318"/>
      <c r="N1248" s="319"/>
      <c r="O1248" s="319"/>
      <c r="P1248" s="319"/>
      <c r="Q1248" s="319"/>
      <c r="R1248" s="319"/>
      <c r="S1248" s="319"/>
      <c r="T1248" s="320"/>
      <c r="AT1248" s="315" t="s">
        <v>171</v>
      </c>
      <c r="AU1248" s="315" t="s">
        <v>84</v>
      </c>
      <c r="AV1248" s="313" t="s">
        <v>84</v>
      </c>
      <c r="AW1248" s="313" t="s">
        <v>36</v>
      </c>
      <c r="AX1248" s="313" t="s">
        <v>74</v>
      </c>
      <c r="AY1248" s="315" t="s">
        <v>158</v>
      </c>
    </row>
    <row r="1249" spans="2:51" s="313" customFormat="1" ht="12">
      <c r="B1249" s="314"/>
      <c r="D1249" s="205" t="s">
        <v>171</v>
      </c>
      <c r="E1249" s="315" t="s">
        <v>3</v>
      </c>
      <c r="F1249" s="316" t="s">
        <v>1609</v>
      </c>
      <c r="H1249" s="317">
        <v>51.025</v>
      </c>
      <c r="I1249" s="8"/>
      <c r="L1249" s="314"/>
      <c r="M1249" s="318"/>
      <c r="N1249" s="319"/>
      <c r="O1249" s="319"/>
      <c r="P1249" s="319"/>
      <c r="Q1249" s="319"/>
      <c r="R1249" s="319"/>
      <c r="S1249" s="319"/>
      <c r="T1249" s="320"/>
      <c r="AT1249" s="315" t="s">
        <v>171</v>
      </c>
      <c r="AU1249" s="315" t="s">
        <v>84</v>
      </c>
      <c r="AV1249" s="313" t="s">
        <v>84</v>
      </c>
      <c r="AW1249" s="313" t="s">
        <v>36</v>
      </c>
      <c r="AX1249" s="313" t="s">
        <v>74</v>
      </c>
      <c r="AY1249" s="315" t="s">
        <v>158</v>
      </c>
    </row>
    <row r="1250" spans="2:51" s="330" customFormat="1" ht="12">
      <c r="B1250" s="331"/>
      <c r="D1250" s="205" t="s">
        <v>171</v>
      </c>
      <c r="E1250" s="332" t="s">
        <v>3</v>
      </c>
      <c r="F1250" s="333" t="s">
        <v>1610</v>
      </c>
      <c r="H1250" s="334">
        <v>342.535</v>
      </c>
      <c r="I1250" s="10"/>
      <c r="L1250" s="331"/>
      <c r="M1250" s="335"/>
      <c r="N1250" s="336"/>
      <c r="O1250" s="336"/>
      <c r="P1250" s="336"/>
      <c r="Q1250" s="336"/>
      <c r="R1250" s="336"/>
      <c r="S1250" s="336"/>
      <c r="T1250" s="337"/>
      <c r="AT1250" s="332" t="s">
        <v>171</v>
      </c>
      <c r="AU1250" s="332" t="s">
        <v>84</v>
      </c>
      <c r="AV1250" s="330" t="s">
        <v>104</v>
      </c>
      <c r="AW1250" s="330" t="s">
        <v>36</v>
      </c>
      <c r="AX1250" s="330" t="s">
        <v>74</v>
      </c>
      <c r="AY1250" s="332" t="s">
        <v>158</v>
      </c>
    </row>
    <row r="1251" spans="2:51" s="321" customFormat="1" ht="12">
      <c r="B1251" s="322"/>
      <c r="D1251" s="205" t="s">
        <v>171</v>
      </c>
      <c r="E1251" s="323" t="s">
        <v>3</v>
      </c>
      <c r="F1251" s="324" t="s">
        <v>174</v>
      </c>
      <c r="H1251" s="325">
        <v>684.798</v>
      </c>
      <c r="I1251" s="9"/>
      <c r="L1251" s="322"/>
      <c r="M1251" s="326"/>
      <c r="N1251" s="327"/>
      <c r="O1251" s="327"/>
      <c r="P1251" s="327"/>
      <c r="Q1251" s="327"/>
      <c r="R1251" s="327"/>
      <c r="S1251" s="327"/>
      <c r="T1251" s="328"/>
      <c r="AT1251" s="323" t="s">
        <v>171</v>
      </c>
      <c r="AU1251" s="323" t="s">
        <v>84</v>
      </c>
      <c r="AV1251" s="321" t="s">
        <v>165</v>
      </c>
      <c r="AW1251" s="321" t="s">
        <v>36</v>
      </c>
      <c r="AX1251" s="321" t="s">
        <v>82</v>
      </c>
      <c r="AY1251" s="323" t="s">
        <v>158</v>
      </c>
    </row>
    <row r="1252" spans="1:65" s="118" customFormat="1" ht="16.5" customHeight="1">
      <c r="A1252" s="115"/>
      <c r="B1252" s="116"/>
      <c r="C1252" s="191" t="s">
        <v>1611</v>
      </c>
      <c r="D1252" s="191" t="s">
        <v>783</v>
      </c>
      <c r="E1252" s="192" t="s">
        <v>1612</v>
      </c>
      <c r="F1252" s="193" t="s">
        <v>1613</v>
      </c>
      <c r="G1252" s="194" t="s">
        <v>163</v>
      </c>
      <c r="H1252" s="195">
        <v>11.029</v>
      </c>
      <c r="I1252" s="11"/>
      <c r="J1252" s="196">
        <f>ROUND(I1252*H1252,1)</f>
        <v>0</v>
      </c>
      <c r="K1252" s="193" t="s">
        <v>164</v>
      </c>
      <c r="L1252" s="197"/>
      <c r="M1252" s="198" t="s">
        <v>3</v>
      </c>
      <c r="N1252" s="199" t="s">
        <v>45</v>
      </c>
      <c r="O1252" s="200"/>
      <c r="P1252" s="201">
        <f>O1252*H1252</f>
        <v>0</v>
      </c>
      <c r="Q1252" s="201">
        <v>0.55</v>
      </c>
      <c r="R1252" s="201">
        <f>Q1252*H1252</f>
        <v>6.065950000000001</v>
      </c>
      <c r="S1252" s="201">
        <v>0</v>
      </c>
      <c r="T1252" s="202">
        <f>S1252*H1252</f>
        <v>0</v>
      </c>
      <c r="U1252" s="115"/>
      <c r="V1252" s="115"/>
      <c r="W1252" s="115"/>
      <c r="X1252" s="115"/>
      <c r="Y1252" s="115"/>
      <c r="Z1252" s="115"/>
      <c r="AA1252" s="115"/>
      <c r="AB1252" s="115"/>
      <c r="AC1252" s="115"/>
      <c r="AD1252" s="115"/>
      <c r="AE1252" s="115"/>
      <c r="AR1252" s="203" t="s">
        <v>420</v>
      </c>
      <c r="AT1252" s="203" t="s">
        <v>783</v>
      </c>
      <c r="AU1252" s="203" t="s">
        <v>84</v>
      </c>
      <c r="AY1252" s="106" t="s">
        <v>158</v>
      </c>
      <c r="BE1252" s="204">
        <f>IF(N1252="základní",J1252,0)</f>
        <v>0</v>
      </c>
      <c r="BF1252" s="204">
        <f>IF(N1252="snížená",J1252,0)</f>
        <v>0</v>
      </c>
      <c r="BG1252" s="204">
        <f>IF(N1252="zákl. přenesená",J1252,0)</f>
        <v>0</v>
      </c>
      <c r="BH1252" s="204">
        <f>IF(N1252="sníž. přenesená",J1252,0)</f>
        <v>0</v>
      </c>
      <c r="BI1252" s="204">
        <f>IF(N1252="nulová",J1252,0)</f>
        <v>0</v>
      </c>
      <c r="BJ1252" s="106" t="s">
        <v>82</v>
      </c>
      <c r="BK1252" s="204">
        <f>ROUND(I1252*H1252,1)</f>
        <v>0</v>
      </c>
      <c r="BL1252" s="106" t="s">
        <v>283</v>
      </c>
      <c r="BM1252" s="203" t="s">
        <v>1614</v>
      </c>
    </row>
    <row r="1253" spans="1:47" s="118" customFormat="1" ht="12">
      <c r="A1253" s="115"/>
      <c r="B1253" s="116"/>
      <c r="C1253" s="115"/>
      <c r="D1253" s="205" t="s">
        <v>167</v>
      </c>
      <c r="E1253" s="115"/>
      <c r="F1253" s="206" t="s">
        <v>1613</v>
      </c>
      <c r="G1253" s="115"/>
      <c r="H1253" s="115"/>
      <c r="I1253" s="7"/>
      <c r="J1253" s="115"/>
      <c r="K1253" s="115"/>
      <c r="L1253" s="116"/>
      <c r="M1253" s="207"/>
      <c r="N1253" s="208"/>
      <c r="O1253" s="200"/>
      <c r="P1253" s="200"/>
      <c r="Q1253" s="200"/>
      <c r="R1253" s="200"/>
      <c r="S1253" s="200"/>
      <c r="T1253" s="209"/>
      <c r="U1253" s="115"/>
      <c r="V1253" s="115"/>
      <c r="W1253" s="115"/>
      <c r="X1253" s="115"/>
      <c r="Y1253" s="115"/>
      <c r="Z1253" s="115"/>
      <c r="AA1253" s="115"/>
      <c r="AB1253" s="115"/>
      <c r="AC1253" s="115"/>
      <c r="AD1253" s="115"/>
      <c r="AE1253" s="115"/>
      <c r="AT1253" s="106" t="s">
        <v>167</v>
      </c>
      <c r="AU1253" s="106" t="s">
        <v>84</v>
      </c>
    </row>
    <row r="1254" spans="2:51" s="313" customFormat="1" ht="22.5">
      <c r="B1254" s="314"/>
      <c r="D1254" s="205" t="s">
        <v>171</v>
      </c>
      <c r="E1254" s="315" t="s">
        <v>3</v>
      </c>
      <c r="F1254" s="316" t="s">
        <v>1615</v>
      </c>
      <c r="H1254" s="317">
        <v>11.029</v>
      </c>
      <c r="I1254" s="8"/>
      <c r="L1254" s="314"/>
      <c r="M1254" s="318"/>
      <c r="N1254" s="319"/>
      <c r="O1254" s="319"/>
      <c r="P1254" s="319"/>
      <c r="Q1254" s="319"/>
      <c r="R1254" s="319"/>
      <c r="S1254" s="319"/>
      <c r="T1254" s="320"/>
      <c r="AT1254" s="315" t="s">
        <v>171</v>
      </c>
      <c r="AU1254" s="315" t="s">
        <v>84</v>
      </c>
      <c r="AV1254" s="313" t="s">
        <v>84</v>
      </c>
      <c r="AW1254" s="313" t="s">
        <v>36</v>
      </c>
      <c r="AX1254" s="313" t="s">
        <v>82</v>
      </c>
      <c r="AY1254" s="315" t="s">
        <v>158</v>
      </c>
    </row>
    <row r="1255" spans="1:65" s="118" customFormat="1" ht="16.5" customHeight="1">
      <c r="A1255" s="115"/>
      <c r="B1255" s="116"/>
      <c r="C1255" s="214" t="s">
        <v>1616</v>
      </c>
      <c r="D1255" s="214" t="s">
        <v>160</v>
      </c>
      <c r="E1255" s="215" t="s">
        <v>1617</v>
      </c>
      <c r="F1255" s="216" t="s">
        <v>1618</v>
      </c>
      <c r="G1255" s="217" t="s">
        <v>492</v>
      </c>
      <c r="H1255" s="218">
        <v>746.25</v>
      </c>
      <c r="I1255" s="6"/>
      <c r="J1255" s="219">
        <f>ROUND(I1255*H1255,1)</f>
        <v>0</v>
      </c>
      <c r="K1255" s="216" t="s">
        <v>164</v>
      </c>
      <c r="L1255" s="116"/>
      <c r="M1255" s="220" t="s">
        <v>3</v>
      </c>
      <c r="N1255" s="221" t="s">
        <v>45</v>
      </c>
      <c r="O1255" s="200"/>
      <c r="P1255" s="201">
        <f>O1255*H1255</f>
        <v>0</v>
      </c>
      <c r="Q1255" s="201">
        <v>0</v>
      </c>
      <c r="R1255" s="201">
        <f>Q1255*H1255</f>
        <v>0</v>
      </c>
      <c r="S1255" s="201">
        <v>0</v>
      </c>
      <c r="T1255" s="202">
        <f>S1255*H1255</f>
        <v>0</v>
      </c>
      <c r="U1255" s="115"/>
      <c r="V1255" s="115"/>
      <c r="W1255" s="115"/>
      <c r="X1255" s="115"/>
      <c r="Y1255" s="115"/>
      <c r="Z1255" s="115"/>
      <c r="AA1255" s="115"/>
      <c r="AB1255" s="115"/>
      <c r="AC1255" s="115"/>
      <c r="AD1255" s="115"/>
      <c r="AE1255" s="115"/>
      <c r="AR1255" s="203" t="s">
        <v>283</v>
      </c>
      <c r="AT1255" s="203" t="s">
        <v>160</v>
      </c>
      <c r="AU1255" s="203" t="s">
        <v>84</v>
      </c>
      <c r="AY1255" s="106" t="s">
        <v>158</v>
      </c>
      <c r="BE1255" s="204">
        <f>IF(N1255="základní",J1255,0)</f>
        <v>0</v>
      </c>
      <c r="BF1255" s="204">
        <f>IF(N1255="snížená",J1255,0)</f>
        <v>0</v>
      </c>
      <c r="BG1255" s="204">
        <f>IF(N1255="zákl. přenesená",J1255,0)</f>
        <v>0</v>
      </c>
      <c r="BH1255" s="204">
        <f>IF(N1255="sníž. přenesená",J1255,0)</f>
        <v>0</v>
      </c>
      <c r="BI1255" s="204">
        <f>IF(N1255="nulová",J1255,0)</f>
        <v>0</v>
      </c>
      <c r="BJ1255" s="106" t="s">
        <v>82</v>
      </c>
      <c r="BK1255" s="204">
        <f>ROUND(I1255*H1255,1)</f>
        <v>0</v>
      </c>
      <c r="BL1255" s="106" t="s">
        <v>283</v>
      </c>
      <c r="BM1255" s="203" t="s">
        <v>1619</v>
      </c>
    </row>
    <row r="1256" spans="1:47" s="118" customFormat="1" ht="12">
      <c r="A1256" s="115"/>
      <c r="B1256" s="116"/>
      <c r="C1256" s="115"/>
      <c r="D1256" s="205" t="s">
        <v>167</v>
      </c>
      <c r="E1256" s="115"/>
      <c r="F1256" s="206" t="s">
        <v>1620</v>
      </c>
      <c r="G1256" s="115"/>
      <c r="H1256" s="115"/>
      <c r="I1256" s="7"/>
      <c r="J1256" s="115"/>
      <c r="K1256" s="115"/>
      <c r="L1256" s="116"/>
      <c r="M1256" s="207"/>
      <c r="N1256" s="208"/>
      <c r="O1256" s="200"/>
      <c r="P1256" s="200"/>
      <c r="Q1256" s="200"/>
      <c r="R1256" s="200"/>
      <c r="S1256" s="200"/>
      <c r="T1256" s="209"/>
      <c r="U1256" s="115"/>
      <c r="V1256" s="115"/>
      <c r="W1256" s="115"/>
      <c r="X1256" s="115"/>
      <c r="Y1256" s="115"/>
      <c r="Z1256" s="115"/>
      <c r="AA1256" s="115"/>
      <c r="AB1256" s="115"/>
      <c r="AC1256" s="115"/>
      <c r="AD1256" s="115"/>
      <c r="AE1256" s="115"/>
      <c r="AT1256" s="106" t="s">
        <v>167</v>
      </c>
      <c r="AU1256" s="106" t="s">
        <v>84</v>
      </c>
    </row>
    <row r="1257" spans="1:47" s="118" customFormat="1" ht="12">
      <c r="A1257" s="115"/>
      <c r="B1257" s="116"/>
      <c r="C1257" s="115"/>
      <c r="D1257" s="311" t="s">
        <v>169</v>
      </c>
      <c r="E1257" s="115"/>
      <c r="F1257" s="312" t="s">
        <v>1621</v>
      </c>
      <c r="G1257" s="115"/>
      <c r="H1257" s="115"/>
      <c r="I1257" s="7"/>
      <c r="J1257" s="115"/>
      <c r="K1257" s="115"/>
      <c r="L1257" s="116"/>
      <c r="M1257" s="207"/>
      <c r="N1257" s="208"/>
      <c r="O1257" s="200"/>
      <c r="P1257" s="200"/>
      <c r="Q1257" s="200"/>
      <c r="R1257" s="200"/>
      <c r="S1257" s="200"/>
      <c r="T1257" s="209"/>
      <c r="U1257" s="115"/>
      <c r="V1257" s="115"/>
      <c r="W1257" s="115"/>
      <c r="X1257" s="115"/>
      <c r="Y1257" s="115"/>
      <c r="Z1257" s="115"/>
      <c r="AA1257" s="115"/>
      <c r="AB1257" s="115"/>
      <c r="AC1257" s="115"/>
      <c r="AD1257" s="115"/>
      <c r="AE1257" s="115"/>
      <c r="AT1257" s="106" t="s">
        <v>169</v>
      </c>
      <c r="AU1257" s="106" t="s">
        <v>84</v>
      </c>
    </row>
    <row r="1258" spans="2:51" s="313" customFormat="1" ht="12">
      <c r="B1258" s="314"/>
      <c r="D1258" s="205" t="s">
        <v>171</v>
      </c>
      <c r="E1258" s="315" t="s">
        <v>3</v>
      </c>
      <c r="F1258" s="316" t="s">
        <v>1622</v>
      </c>
      <c r="H1258" s="317">
        <v>354</v>
      </c>
      <c r="I1258" s="8"/>
      <c r="L1258" s="314"/>
      <c r="M1258" s="318"/>
      <c r="N1258" s="319"/>
      <c r="O1258" s="319"/>
      <c r="P1258" s="319"/>
      <c r="Q1258" s="319"/>
      <c r="R1258" s="319"/>
      <c r="S1258" s="319"/>
      <c r="T1258" s="320"/>
      <c r="AT1258" s="315" t="s">
        <v>171</v>
      </c>
      <c r="AU1258" s="315" t="s">
        <v>84</v>
      </c>
      <c r="AV1258" s="313" t="s">
        <v>84</v>
      </c>
      <c r="AW1258" s="313" t="s">
        <v>36</v>
      </c>
      <c r="AX1258" s="313" t="s">
        <v>74</v>
      </c>
      <c r="AY1258" s="315" t="s">
        <v>158</v>
      </c>
    </row>
    <row r="1259" spans="2:51" s="313" customFormat="1" ht="12">
      <c r="B1259" s="314"/>
      <c r="D1259" s="205" t="s">
        <v>171</v>
      </c>
      <c r="E1259" s="315" t="s">
        <v>3</v>
      </c>
      <c r="F1259" s="316" t="s">
        <v>1623</v>
      </c>
      <c r="H1259" s="317">
        <v>307.5</v>
      </c>
      <c r="I1259" s="8"/>
      <c r="L1259" s="314"/>
      <c r="M1259" s="318"/>
      <c r="N1259" s="319"/>
      <c r="O1259" s="319"/>
      <c r="P1259" s="319"/>
      <c r="Q1259" s="319"/>
      <c r="R1259" s="319"/>
      <c r="S1259" s="319"/>
      <c r="T1259" s="320"/>
      <c r="AT1259" s="315" t="s">
        <v>171</v>
      </c>
      <c r="AU1259" s="315" t="s">
        <v>84</v>
      </c>
      <c r="AV1259" s="313" t="s">
        <v>84</v>
      </c>
      <c r="AW1259" s="313" t="s">
        <v>36</v>
      </c>
      <c r="AX1259" s="313" t="s">
        <v>74</v>
      </c>
      <c r="AY1259" s="315" t="s">
        <v>158</v>
      </c>
    </row>
    <row r="1260" spans="2:51" s="313" customFormat="1" ht="12">
      <c r="B1260" s="314"/>
      <c r="D1260" s="205" t="s">
        <v>171</v>
      </c>
      <c r="E1260" s="315" t="s">
        <v>3</v>
      </c>
      <c r="F1260" s="316" t="s">
        <v>1624</v>
      </c>
      <c r="H1260" s="317">
        <v>84.75</v>
      </c>
      <c r="I1260" s="8"/>
      <c r="L1260" s="314"/>
      <c r="M1260" s="318"/>
      <c r="N1260" s="319"/>
      <c r="O1260" s="319"/>
      <c r="P1260" s="319"/>
      <c r="Q1260" s="319"/>
      <c r="R1260" s="319"/>
      <c r="S1260" s="319"/>
      <c r="T1260" s="320"/>
      <c r="AT1260" s="315" t="s">
        <v>171</v>
      </c>
      <c r="AU1260" s="315" t="s">
        <v>84</v>
      </c>
      <c r="AV1260" s="313" t="s">
        <v>84</v>
      </c>
      <c r="AW1260" s="313" t="s">
        <v>36</v>
      </c>
      <c r="AX1260" s="313" t="s">
        <v>74</v>
      </c>
      <c r="AY1260" s="315" t="s">
        <v>158</v>
      </c>
    </row>
    <row r="1261" spans="2:51" s="321" customFormat="1" ht="12">
      <c r="B1261" s="322"/>
      <c r="D1261" s="205" t="s">
        <v>171</v>
      </c>
      <c r="E1261" s="323" t="s">
        <v>3</v>
      </c>
      <c r="F1261" s="324" t="s">
        <v>174</v>
      </c>
      <c r="H1261" s="325">
        <v>746.25</v>
      </c>
      <c r="I1261" s="9"/>
      <c r="L1261" s="322"/>
      <c r="M1261" s="326"/>
      <c r="N1261" s="327"/>
      <c r="O1261" s="327"/>
      <c r="P1261" s="327"/>
      <c r="Q1261" s="327"/>
      <c r="R1261" s="327"/>
      <c r="S1261" s="327"/>
      <c r="T1261" s="328"/>
      <c r="AT1261" s="323" t="s">
        <v>171</v>
      </c>
      <c r="AU1261" s="323" t="s">
        <v>84</v>
      </c>
      <c r="AV1261" s="321" t="s">
        <v>165</v>
      </c>
      <c r="AW1261" s="321" t="s">
        <v>36</v>
      </c>
      <c r="AX1261" s="321" t="s">
        <v>82</v>
      </c>
      <c r="AY1261" s="323" t="s">
        <v>158</v>
      </c>
    </row>
    <row r="1262" spans="1:65" s="118" customFormat="1" ht="21.75" customHeight="1">
      <c r="A1262" s="115"/>
      <c r="B1262" s="116"/>
      <c r="C1262" s="191" t="s">
        <v>1625</v>
      </c>
      <c r="D1262" s="191" t="s">
        <v>783</v>
      </c>
      <c r="E1262" s="192" t="s">
        <v>1626</v>
      </c>
      <c r="F1262" s="193" t="s">
        <v>1627</v>
      </c>
      <c r="G1262" s="194" t="s">
        <v>163</v>
      </c>
      <c r="H1262" s="195">
        <v>1.716</v>
      </c>
      <c r="I1262" s="11"/>
      <c r="J1262" s="196">
        <f>ROUND(I1262*H1262,1)</f>
        <v>0</v>
      </c>
      <c r="K1262" s="193" t="s">
        <v>164</v>
      </c>
      <c r="L1262" s="197"/>
      <c r="M1262" s="198" t="s">
        <v>3</v>
      </c>
      <c r="N1262" s="199" t="s">
        <v>45</v>
      </c>
      <c r="O1262" s="200"/>
      <c r="P1262" s="201">
        <f>O1262*H1262</f>
        <v>0</v>
      </c>
      <c r="Q1262" s="201">
        <v>0.55</v>
      </c>
      <c r="R1262" s="201">
        <f>Q1262*H1262</f>
        <v>0.9438000000000001</v>
      </c>
      <c r="S1262" s="201">
        <v>0</v>
      </c>
      <c r="T1262" s="202">
        <f>S1262*H1262</f>
        <v>0</v>
      </c>
      <c r="U1262" s="115"/>
      <c r="V1262" s="115"/>
      <c r="W1262" s="115"/>
      <c r="X1262" s="115"/>
      <c r="Y1262" s="115"/>
      <c r="Z1262" s="115"/>
      <c r="AA1262" s="115"/>
      <c r="AB1262" s="115"/>
      <c r="AC1262" s="115"/>
      <c r="AD1262" s="115"/>
      <c r="AE1262" s="115"/>
      <c r="AR1262" s="203" t="s">
        <v>420</v>
      </c>
      <c r="AT1262" s="203" t="s">
        <v>783</v>
      </c>
      <c r="AU1262" s="203" t="s">
        <v>84</v>
      </c>
      <c r="AY1262" s="106" t="s">
        <v>158</v>
      </c>
      <c r="BE1262" s="204">
        <f>IF(N1262="základní",J1262,0)</f>
        <v>0</v>
      </c>
      <c r="BF1262" s="204">
        <f>IF(N1262="snížená",J1262,0)</f>
        <v>0</v>
      </c>
      <c r="BG1262" s="204">
        <f>IF(N1262="zákl. přenesená",J1262,0)</f>
        <v>0</v>
      </c>
      <c r="BH1262" s="204">
        <f>IF(N1262="sníž. přenesená",J1262,0)</f>
        <v>0</v>
      </c>
      <c r="BI1262" s="204">
        <f>IF(N1262="nulová",J1262,0)</f>
        <v>0</v>
      </c>
      <c r="BJ1262" s="106" t="s">
        <v>82</v>
      </c>
      <c r="BK1262" s="204">
        <f>ROUND(I1262*H1262,1)</f>
        <v>0</v>
      </c>
      <c r="BL1262" s="106" t="s">
        <v>283</v>
      </c>
      <c r="BM1262" s="203" t="s">
        <v>1628</v>
      </c>
    </row>
    <row r="1263" spans="1:47" s="118" customFormat="1" ht="12">
      <c r="A1263" s="115"/>
      <c r="B1263" s="116"/>
      <c r="C1263" s="115"/>
      <c r="D1263" s="205" t="s">
        <v>167</v>
      </c>
      <c r="E1263" s="115"/>
      <c r="F1263" s="206" t="s">
        <v>1627</v>
      </c>
      <c r="G1263" s="115"/>
      <c r="H1263" s="115"/>
      <c r="I1263" s="7"/>
      <c r="J1263" s="115"/>
      <c r="K1263" s="115"/>
      <c r="L1263" s="116"/>
      <c r="M1263" s="207"/>
      <c r="N1263" s="208"/>
      <c r="O1263" s="200"/>
      <c r="P1263" s="200"/>
      <c r="Q1263" s="200"/>
      <c r="R1263" s="200"/>
      <c r="S1263" s="200"/>
      <c r="T1263" s="209"/>
      <c r="U1263" s="115"/>
      <c r="V1263" s="115"/>
      <c r="W1263" s="115"/>
      <c r="X1263" s="115"/>
      <c r="Y1263" s="115"/>
      <c r="Z1263" s="115"/>
      <c r="AA1263" s="115"/>
      <c r="AB1263" s="115"/>
      <c r="AC1263" s="115"/>
      <c r="AD1263" s="115"/>
      <c r="AE1263" s="115"/>
      <c r="AT1263" s="106" t="s">
        <v>167</v>
      </c>
      <c r="AU1263" s="106" t="s">
        <v>84</v>
      </c>
    </row>
    <row r="1264" spans="2:51" s="338" customFormat="1" ht="12">
      <c r="B1264" s="339"/>
      <c r="D1264" s="205" t="s">
        <v>171</v>
      </c>
      <c r="E1264" s="340" t="s">
        <v>3</v>
      </c>
      <c r="F1264" s="341" t="s">
        <v>1499</v>
      </c>
      <c r="H1264" s="340" t="s">
        <v>3</v>
      </c>
      <c r="I1264" s="12"/>
      <c r="L1264" s="339"/>
      <c r="M1264" s="342"/>
      <c r="N1264" s="343"/>
      <c r="O1264" s="343"/>
      <c r="P1264" s="343"/>
      <c r="Q1264" s="343"/>
      <c r="R1264" s="343"/>
      <c r="S1264" s="343"/>
      <c r="T1264" s="344"/>
      <c r="AT1264" s="340" t="s">
        <v>171</v>
      </c>
      <c r="AU1264" s="340" t="s">
        <v>84</v>
      </c>
      <c r="AV1264" s="338" t="s">
        <v>82</v>
      </c>
      <c r="AW1264" s="338" t="s">
        <v>36</v>
      </c>
      <c r="AX1264" s="338" t="s">
        <v>74</v>
      </c>
      <c r="AY1264" s="340" t="s">
        <v>158</v>
      </c>
    </row>
    <row r="1265" spans="2:51" s="313" customFormat="1" ht="12">
      <c r="B1265" s="314"/>
      <c r="D1265" s="205" t="s">
        <v>171</v>
      </c>
      <c r="E1265" s="315" t="s">
        <v>3</v>
      </c>
      <c r="F1265" s="316" t="s">
        <v>1629</v>
      </c>
      <c r="H1265" s="317">
        <v>1.716</v>
      </c>
      <c r="I1265" s="8"/>
      <c r="L1265" s="314"/>
      <c r="M1265" s="318"/>
      <c r="N1265" s="319"/>
      <c r="O1265" s="319"/>
      <c r="P1265" s="319"/>
      <c r="Q1265" s="319"/>
      <c r="R1265" s="319"/>
      <c r="S1265" s="319"/>
      <c r="T1265" s="320"/>
      <c r="AT1265" s="315" t="s">
        <v>171</v>
      </c>
      <c r="AU1265" s="315" t="s">
        <v>84</v>
      </c>
      <c r="AV1265" s="313" t="s">
        <v>84</v>
      </c>
      <c r="AW1265" s="313" t="s">
        <v>36</v>
      </c>
      <c r="AX1265" s="313" t="s">
        <v>74</v>
      </c>
      <c r="AY1265" s="315" t="s">
        <v>158</v>
      </c>
    </row>
    <row r="1266" spans="2:51" s="321" customFormat="1" ht="12">
      <c r="B1266" s="322"/>
      <c r="D1266" s="205" t="s">
        <v>171</v>
      </c>
      <c r="E1266" s="323" t="s">
        <v>3</v>
      </c>
      <c r="F1266" s="324" t="s">
        <v>174</v>
      </c>
      <c r="H1266" s="325">
        <v>1.716</v>
      </c>
      <c r="I1266" s="9"/>
      <c r="L1266" s="322"/>
      <c r="M1266" s="326"/>
      <c r="N1266" s="327"/>
      <c r="O1266" s="327"/>
      <c r="P1266" s="327"/>
      <c r="Q1266" s="327"/>
      <c r="R1266" s="327"/>
      <c r="S1266" s="327"/>
      <c r="T1266" s="328"/>
      <c r="AT1266" s="323" t="s">
        <v>171</v>
      </c>
      <c r="AU1266" s="323" t="s">
        <v>84</v>
      </c>
      <c r="AV1266" s="321" t="s">
        <v>165</v>
      </c>
      <c r="AW1266" s="321" t="s">
        <v>36</v>
      </c>
      <c r="AX1266" s="321" t="s">
        <v>82</v>
      </c>
      <c r="AY1266" s="323" t="s">
        <v>158</v>
      </c>
    </row>
    <row r="1267" spans="1:65" s="118" customFormat="1" ht="24.2" customHeight="1">
      <c r="A1267" s="115"/>
      <c r="B1267" s="116"/>
      <c r="C1267" s="214" t="s">
        <v>1630</v>
      </c>
      <c r="D1267" s="214" t="s">
        <v>160</v>
      </c>
      <c r="E1267" s="215" t="s">
        <v>1631</v>
      </c>
      <c r="F1267" s="216" t="s">
        <v>1632</v>
      </c>
      <c r="G1267" s="217" t="s">
        <v>163</v>
      </c>
      <c r="H1267" s="218">
        <v>28.299</v>
      </c>
      <c r="I1267" s="6"/>
      <c r="J1267" s="219">
        <f>ROUND(I1267*H1267,1)</f>
        <v>0</v>
      </c>
      <c r="K1267" s="216" t="s">
        <v>164</v>
      </c>
      <c r="L1267" s="116"/>
      <c r="M1267" s="220" t="s">
        <v>3</v>
      </c>
      <c r="N1267" s="221" t="s">
        <v>45</v>
      </c>
      <c r="O1267" s="200"/>
      <c r="P1267" s="201">
        <f>O1267*H1267</f>
        <v>0</v>
      </c>
      <c r="Q1267" s="201">
        <v>0.023367805</v>
      </c>
      <c r="R1267" s="201">
        <f>Q1267*H1267</f>
        <v>0.661285513695</v>
      </c>
      <c r="S1267" s="201">
        <v>0</v>
      </c>
      <c r="T1267" s="202">
        <f>S1267*H1267</f>
        <v>0</v>
      </c>
      <c r="U1267" s="115"/>
      <c r="V1267" s="115"/>
      <c r="W1267" s="115"/>
      <c r="X1267" s="115"/>
      <c r="Y1267" s="115"/>
      <c r="Z1267" s="115"/>
      <c r="AA1267" s="115"/>
      <c r="AB1267" s="115"/>
      <c r="AC1267" s="115"/>
      <c r="AD1267" s="115"/>
      <c r="AE1267" s="115"/>
      <c r="AR1267" s="203" t="s">
        <v>283</v>
      </c>
      <c r="AT1267" s="203" t="s">
        <v>160</v>
      </c>
      <c r="AU1267" s="203" t="s">
        <v>84</v>
      </c>
      <c r="AY1267" s="106" t="s">
        <v>158</v>
      </c>
      <c r="BE1267" s="204">
        <f>IF(N1267="základní",J1267,0)</f>
        <v>0</v>
      </c>
      <c r="BF1267" s="204">
        <f>IF(N1267="snížená",J1267,0)</f>
        <v>0</v>
      </c>
      <c r="BG1267" s="204">
        <f>IF(N1267="zákl. přenesená",J1267,0)</f>
        <v>0</v>
      </c>
      <c r="BH1267" s="204">
        <f>IF(N1267="sníž. přenesená",J1267,0)</f>
        <v>0</v>
      </c>
      <c r="BI1267" s="204">
        <f>IF(N1267="nulová",J1267,0)</f>
        <v>0</v>
      </c>
      <c r="BJ1267" s="106" t="s">
        <v>82</v>
      </c>
      <c r="BK1267" s="204">
        <f>ROUND(I1267*H1267,1)</f>
        <v>0</v>
      </c>
      <c r="BL1267" s="106" t="s">
        <v>283</v>
      </c>
      <c r="BM1267" s="203" t="s">
        <v>1633</v>
      </c>
    </row>
    <row r="1268" spans="1:47" s="118" customFormat="1" ht="19.5">
      <c r="A1268" s="115"/>
      <c r="B1268" s="116"/>
      <c r="C1268" s="115"/>
      <c r="D1268" s="205" t="s">
        <v>167</v>
      </c>
      <c r="E1268" s="115"/>
      <c r="F1268" s="206" t="s">
        <v>1634</v>
      </c>
      <c r="G1268" s="115"/>
      <c r="H1268" s="115"/>
      <c r="I1268" s="7"/>
      <c r="J1268" s="115"/>
      <c r="K1268" s="115"/>
      <c r="L1268" s="116"/>
      <c r="M1268" s="207"/>
      <c r="N1268" s="208"/>
      <c r="O1268" s="200"/>
      <c r="P1268" s="200"/>
      <c r="Q1268" s="200"/>
      <c r="R1268" s="200"/>
      <c r="S1268" s="200"/>
      <c r="T1268" s="209"/>
      <c r="U1268" s="115"/>
      <c r="V1268" s="115"/>
      <c r="W1268" s="115"/>
      <c r="X1268" s="115"/>
      <c r="Y1268" s="115"/>
      <c r="Z1268" s="115"/>
      <c r="AA1268" s="115"/>
      <c r="AB1268" s="115"/>
      <c r="AC1268" s="115"/>
      <c r="AD1268" s="115"/>
      <c r="AE1268" s="115"/>
      <c r="AT1268" s="106" t="s">
        <v>167</v>
      </c>
      <c r="AU1268" s="106" t="s">
        <v>84</v>
      </c>
    </row>
    <row r="1269" spans="1:47" s="118" customFormat="1" ht="12">
      <c r="A1269" s="115"/>
      <c r="B1269" s="116"/>
      <c r="C1269" s="115"/>
      <c r="D1269" s="311" t="s">
        <v>169</v>
      </c>
      <c r="E1269" s="115"/>
      <c r="F1269" s="312" t="s">
        <v>1635</v>
      </c>
      <c r="G1269" s="115"/>
      <c r="H1269" s="115"/>
      <c r="I1269" s="7"/>
      <c r="J1269" s="115"/>
      <c r="K1269" s="115"/>
      <c r="L1269" s="116"/>
      <c r="M1269" s="207"/>
      <c r="N1269" s="208"/>
      <c r="O1269" s="200"/>
      <c r="P1269" s="200"/>
      <c r="Q1269" s="200"/>
      <c r="R1269" s="200"/>
      <c r="S1269" s="200"/>
      <c r="T1269" s="209"/>
      <c r="U1269" s="115"/>
      <c r="V1269" s="115"/>
      <c r="W1269" s="115"/>
      <c r="X1269" s="115"/>
      <c r="Y1269" s="115"/>
      <c r="Z1269" s="115"/>
      <c r="AA1269" s="115"/>
      <c r="AB1269" s="115"/>
      <c r="AC1269" s="115"/>
      <c r="AD1269" s="115"/>
      <c r="AE1269" s="115"/>
      <c r="AT1269" s="106" t="s">
        <v>169</v>
      </c>
      <c r="AU1269" s="106" t="s">
        <v>84</v>
      </c>
    </row>
    <row r="1270" spans="2:51" s="313" customFormat="1" ht="12">
      <c r="B1270" s="314"/>
      <c r="D1270" s="205" t="s">
        <v>171</v>
      </c>
      <c r="E1270" s="315" t="s">
        <v>3</v>
      </c>
      <c r="F1270" s="316" t="s">
        <v>1636</v>
      </c>
      <c r="H1270" s="317">
        <v>28.299</v>
      </c>
      <c r="I1270" s="8"/>
      <c r="L1270" s="314"/>
      <c r="M1270" s="318"/>
      <c r="N1270" s="319"/>
      <c r="O1270" s="319"/>
      <c r="P1270" s="319"/>
      <c r="Q1270" s="319"/>
      <c r="R1270" s="319"/>
      <c r="S1270" s="319"/>
      <c r="T1270" s="320"/>
      <c r="AT1270" s="315" t="s">
        <v>171</v>
      </c>
      <c r="AU1270" s="315" t="s">
        <v>84</v>
      </c>
      <c r="AV1270" s="313" t="s">
        <v>84</v>
      </c>
      <c r="AW1270" s="313" t="s">
        <v>36</v>
      </c>
      <c r="AX1270" s="313" t="s">
        <v>74</v>
      </c>
      <c r="AY1270" s="315" t="s">
        <v>158</v>
      </c>
    </row>
    <row r="1271" spans="2:51" s="321" customFormat="1" ht="12">
      <c r="B1271" s="322"/>
      <c r="D1271" s="205" t="s">
        <v>171</v>
      </c>
      <c r="E1271" s="323" t="s">
        <v>3</v>
      </c>
      <c r="F1271" s="324" t="s">
        <v>174</v>
      </c>
      <c r="H1271" s="325">
        <v>28.299</v>
      </c>
      <c r="I1271" s="9"/>
      <c r="L1271" s="322"/>
      <c r="M1271" s="326"/>
      <c r="N1271" s="327"/>
      <c r="O1271" s="327"/>
      <c r="P1271" s="327"/>
      <c r="Q1271" s="327"/>
      <c r="R1271" s="327"/>
      <c r="S1271" s="327"/>
      <c r="T1271" s="328"/>
      <c r="AT1271" s="323" t="s">
        <v>171</v>
      </c>
      <c r="AU1271" s="323" t="s">
        <v>84</v>
      </c>
      <c r="AV1271" s="321" t="s">
        <v>165</v>
      </c>
      <c r="AW1271" s="321" t="s">
        <v>36</v>
      </c>
      <c r="AX1271" s="321" t="s">
        <v>82</v>
      </c>
      <c r="AY1271" s="323" t="s">
        <v>158</v>
      </c>
    </row>
    <row r="1272" spans="1:65" s="118" customFormat="1" ht="24.2" customHeight="1">
      <c r="A1272" s="115"/>
      <c r="B1272" s="116"/>
      <c r="C1272" s="214" t="s">
        <v>1637</v>
      </c>
      <c r="D1272" s="214" t="s">
        <v>160</v>
      </c>
      <c r="E1272" s="215" t="s">
        <v>1638</v>
      </c>
      <c r="F1272" s="216" t="s">
        <v>1639</v>
      </c>
      <c r="G1272" s="217" t="s">
        <v>229</v>
      </c>
      <c r="H1272" s="218">
        <v>16.365</v>
      </c>
      <c r="I1272" s="6"/>
      <c r="J1272" s="219">
        <f>ROUND(I1272*H1272,1)</f>
        <v>0</v>
      </c>
      <c r="K1272" s="216" t="s">
        <v>164</v>
      </c>
      <c r="L1272" s="116"/>
      <c r="M1272" s="220" t="s">
        <v>3</v>
      </c>
      <c r="N1272" s="221" t="s">
        <v>45</v>
      </c>
      <c r="O1272" s="200"/>
      <c r="P1272" s="201">
        <f>O1272*H1272</f>
        <v>0</v>
      </c>
      <c r="Q1272" s="201">
        <v>0</v>
      </c>
      <c r="R1272" s="201">
        <f>Q1272*H1272</f>
        <v>0</v>
      </c>
      <c r="S1272" s="201">
        <v>0</v>
      </c>
      <c r="T1272" s="202">
        <f>S1272*H1272</f>
        <v>0</v>
      </c>
      <c r="U1272" s="115"/>
      <c r="V1272" s="115"/>
      <c r="W1272" s="115"/>
      <c r="X1272" s="115"/>
      <c r="Y1272" s="115"/>
      <c r="Z1272" s="115"/>
      <c r="AA1272" s="115"/>
      <c r="AB1272" s="115"/>
      <c r="AC1272" s="115"/>
      <c r="AD1272" s="115"/>
      <c r="AE1272" s="115"/>
      <c r="AR1272" s="203" t="s">
        <v>283</v>
      </c>
      <c r="AT1272" s="203" t="s">
        <v>160</v>
      </c>
      <c r="AU1272" s="203" t="s">
        <v>84</v>
      </c>
      <c r="AY1272" s="106" t="s">
        <v>158</v>
      </c>
      <c r="BE1272" s="204">
        <f>IF(N1272="základní",J1272,0)</f>
        <v>0</v>
      </c>
      <c r="BF1272" s="204">
        <f>IF(N1272="snížená",J1272,0)</f>
        <v>0</v>
      </c>
      <c r="BG1272" s="204">
        <f>IF(N1272="zákl. přenesená",J1272,0)</f>
        <v>0</v>
      </c>
      <c r="BH1272" s="204">
        <f>IF(N1272="sníž. přenesená",J1272,0)</f>
        <v>0</v>
      </c>
      <c r="BI1272" s="204">
        <f>IF(N1272="nulová",J1272,0)</f>
        <v>0</v>
      </c>
      <c r="BJ1272" s="106" t="s">
        <v>82</v>
      </c>
      <c r="BK1272" s="204">
        <f>ROUND(I1272*H1272,1)</f>
        <v>0</v>
      </c>
      <c r="BL1272" s="106" t="s">
        <v>283</v>
      </c>
      <c r="BM1272" s="203" t="s">
        <v>1640</v>
      </c>
    </row>
    <row r="1273" spans="1:47" s="118" customFormat="1" ht="29.25">
      <c r="A1273" s="115"/>
      <c r="B1273" s="116"/>
      <c r="C1273" s="115"/>
      <c r="D1273" s="205" t="s">
        <v>167</v>
      </c>
      <c r="E1273" s="115"/>
      <c r="F1273" s="206" t="s">
        <v>1641</v>
      </c>
      <c r="G1273" s="115"/>
      <c r="H1273" s="115"/>
      <c r="I1273" s="7"/>
      <c r="J1273" s="115"/>
      <c r="K1273" s="115"/>
      <c r="L1273" s="116"/>
      <c r="M1273" s="207"/>
      <c r="N1273" s="208"/>
      <c r="O1273" s="200"/>
      <c r="P1273" s="200"/>
      <c r="Q1273" s="200"/>
      <c r="R1273" s="200"/>
      <c r="S1273" s="200"/>
      <c r="T1273" s="209"/>
      <c r="U1273" s="115"/>
      <c r="V1273" s="115"/>
      <c r="W1273" s="115"/>
      <c r="X1273" s="115"/>
      <c r="Y1273" s="115"/>
      <c r="Z1273" s="115"/>
      <c r="AA1273" s="115"/>
      <c r="AB1273" s="115"/>
      <c r="AC1273" s="115"/>
      <c r="AD1273" s="115"/>
      <c r="AE1273" s="115"/>
      <c r="AT1273" s="106" t="s">
        <v>167</v>
      </c>
      <c r="AU1273" s="106" t="s">
        <v>84</v>
      </c>
    </row>
    <row r="1274" spans="1:47" s="118" customFormat="1" ht="12">
      <c r="A1274" s="115"/>
      <c r="B1274" s="116"/>
      <c r="C1274" s="115"/>
      <c r="D1274" s="311" t="s">
        <v>169</v>
      </c>
      <c r="E1274" s="115"/>
      <c r="F1274" s="312" t="s">
        <v>1642</v>
      </c>
      <c r="G1274" s="115"/>
      <c r="H1274" s="115"/>
      <c r="I1274" s="7"/>
      <c r="J1274" s="115"/>
      <c r="K1274" s="115"/>
      <c r="L1274" s="116"/>
      <c r="M1274" s="207"/>
      <c r="N1274" s="208"/>
      <c r="O1274" s="200"/>
      <c r="P1274" s="200"/>
      <c r="Q1274" s="200"/>
      <c r="R1274" s="200"/>
      <c r="S1274" s="200"/>
      <c r="T1274" s="209"/>
      <c r="U1274" s="115"/>
      <c r="V1274" s="115"/>
      <c r="W1274" s="115"/>
      <c r="X1274" s="115"/>
      <c r="Y1274" s="115"/>
      <c r="Z1274" s="115"/>
      <c r="AA1274" s="115"/>
      <c r="AB1274" s="115"/>
      <c r="AC1274" s="115"/>
      <c r="AD1274" s="115"/>
      <c r="AE1274" s="115"/>
      <c r="AT1274" s="106" t="s">
        <v>169</v>
      </c>
      <c r="AU1274" s="106" t="s">
        <v>84</v>
      </c>
    </row>
    <row r="1275" spans="2:63" s="180" customFormat="1" ht="22.9" customHeight="1">
      <c r="B1275" s="181"/>
      <c r="D1275" s="182" t="s">
        <v>73</v>
      </c>
      <c r="E1275" s="212" t="s">
        <v>1643</v>
      </c>
      <c r="F1275" s="212" t="s">
        <v>1644</v>
      </c>
      <c r="I1275" s="5"/>
      <c r="J1275" s="213">
        <f>BK1275</f>
        <v>0</v>
      </c>
      <c r="L1275" s="181"/>
      <c r="M1275" s="185"/>
      <c r="N1275" s="186"/>
      <c r="O1275" s="186"/>
      <c r="P1275" s="187">
        <f>SUM(P1276:P1327)</f>
        <v>0</v>
      </c>
      <c r="Q1275" s="186"/>
      <c r="R1275" s="187">
        <f>SUM(R1276:R1327)</f>
        <v>10.004257416171</v>
      </c>
      <c r="S1275" s="186"/>
      <c r="T1275" s="188">
        <f>SUM(T1276:T1327)</f>
        <v>0</v>
      </c>
      <c r="AR1275" s="182" t="s">
        <v>84</v>
      </c>
      <c r="AT1275" s="189" t="s">
        <v>73</v>
      </c>
      <c r="AU1275" s="189" t="s">
        <v>82</v>
      </c>
      <c r="AY1275" s="182" t="s">
        <v>158</v>
      </c>
      <c r="BK1275" s="190">
        <f>SUM(BK1276:BK1327)</f>
        <v>0</v>
      </c>
    </row>
    <row r="1276" spans="1:65" s="118" customFormat="1" ht="33" customHeight="1">
      <c r="A1276" s="115"/>
      <c r="B1276" s="116"/>
      <c r="C1276" s="214" t="s">
        <v>1645</v>
      </c>
      <c r="D1276" s="214" t="s">
        <v>160</v>
      </c>
      <c r="E1276" s="215" t="s">
        <v>1646</v>
      </c>
      <c r="F1276" s="216" t="s">
        <v>1647</v>
      </c>
      <c r="G1276" s="217" t="s">
        <v>102</v>
      </c>
      <c r="H1276" s="218">
        <v>128.375</v>
      </c>
      <c r="I1276" s="6"/>
      <c r="J1276" s="219">
        <f>ROUND(I1276*H1276,1)</f>
        <v>0</v>
      </c>
      <c r="K1276" s="216" t="s">
        <v>3</v>
      </c>
      <c r="L1276" s="116"/>
      <c r="M1276" s="220" t="s">
        <v>3</v>
      </c>
      <c r="N1276" s="221" t="s">
        <v>45</v>
      </c>
      <c r="O1276" s="200"/>
      <c r="P1276" s="201">
        <f>O1276*H1276</f>
        <v>0</v>
      </c>
      <c r="Q1276" s="201">
        <v>0.0269286</v>
      </c>
      <c r="R1276" s="201">
        <f>Q1276*H1276</f>
        <v>3.456959025</v>
      </c>
      <c r="S1276" s="201">
        <v>0</v>
      </c>
      <c r="T1276" s="202">
        <f>S1276*H1276</f>
        <v>0</v>
      </c>
      <c r="U1276" s="115"/>
      <c r="V1276" s="115"/>
      <c r="W1276" s="115"/>
      <c r="X1276" s="115"/>
      <c r="Y1276" s="115"/>
      <c r="Z1276" s="115"/>
      <c r="AA1276" s="115"/>
      <c r="AB1276" s="115"/>
      <c r="AC1276" s="115"/>
      <c r="AD1276" s="115"/>
      <c r="AE1276" s="115"/>
      <c r="AR1276" s="203" t="s">
        <v>283</v>
      </c>
      <c r="AT1276" s="203" t="s">
        <v>160</v>
      </c>
      <c r="AU1276" s="203" t="s">
        <v>84</v>
      </c>
      <c r="AY1276" s="106" t="s">
        <v>158</v>
      </c>
      <c r="BE1276" s="204">
        <f>IF(N1276="základní",J1276,0)</f>
        <v>0</v>
      </c>
      <c r="BF1276" s="204">
        <f>IF(N1276="snížená",J1276,0)</f>
        <v>0</v>
      </c>
      <c r="BG1276" s="204">
        <f>IF(N1276="zákl. přenesená",J1276,0)</f>
        <v>0</v>
      </c>
      <c r="BH1276" s="204">
        <f>IF(N1276="sníž. přenesená",J1276,0)</f>
        <v>0</v>
      </c>
      <c r="BI1276" s="204">
        <f>IF(N1276="nulová",J1276,0)</f>
        <v>0</v>
      </c>
      <c r="BJ1276" s="106" t="s">
        <v>82</v>
      </c>
      <c r="BK1276" s="204">
        <f>ROUND(I1276*H1276,1)</f>
        <v>0</v>
      </c>
      <c r="BL1276" s="106" t="s">
        <v>283</v>
      </c>
      <c r="BM1276" s="203" t="s">
        <v>1648</v>
      </c>
    </row>
    <row r="1277" spans="1:47" s="118" customFormat="1" ht="19.5">
      <c r="A1277" s="115"/>
      <c r="B1277" s="116"/>
      <c r="C1277" s="115"/>
      <c r="D1277" s="205" t="s">
        <v>167</v>
      </c>
      <c r="E1277" s="115"/>
      <c r="F1277" s="206" t="s">
        <v>1649</v>
      </c>
      <c r="G1277" s="115"/>
      <c r="H1277" s="115"/>
      <c r="I1277" s="7"/>
      <c r="J1277" s="115"/>
      <c r="K1277" s="115"/>
      <c r="L1277" s="116"/>
      <c r="M1277" s="207"/>
      <c r="N1277" s="208"/>
      <c r="O1277" s="200"/>
      <c r="P1277" s="200"/>
      <c r="Q1277" s="200"/>
      <c r="R1277" s="200"/>
      <c r="S1277" s="200"/>
      <c r="T1277" s="209"/>
      <c r="U1277" s="115"/>
      <c r="V1277" s="115"/>
      <c r="W1277" s="115"/>
      <c r="X1277" s="115"/>
      <c r="Y1277" s="115"/>
      <c r="Z1277" s="115"/>
      <c r="AA1277" s="115"/>
      <c r="AB1277" s="115"/>
      <c r="AC1277" s="115"/>
      <c r="AD1277" s="115"/>
      <c r="AE1277" s="115"/>
      <c r="AT1277" s="106" t="s">
        <v>167</v>
      </c>
      <c r="AU1277" s="106" t="s">
        <v>84</v>
      </c>
    </row>
    <row r="1278" spans="2:51" s="313" customFormat="1" ht="12">
      <c r="B1278" s="314"/>
      <c r="D1278" s="205" t="s">
        <v>171</v>
      </c>
      <c r="E1278" s="315" t="s">
        <v>3</v>
      </c>
      <c r="F1278" s="316" t="s">
        <v>1650</v>
      </c>
      <c r="H1278" s="317">
        <v>24.75</v>
      </c>
      <c r="I1278" s="8"/>
      <c r="L1278" s="314"/>
      <c r="M1278" s="318"/>
      <c r="N1278" s="319"/>
      <c r="O1278" s="319"/>
      <c r="P1278" s="319"/>
      <c r="Q1278" s="319"/>
      <c r="R1278" s="319"/>
      <c r="S1278" s="319"/>
      <c r="T1278" s="320"/>
      <c r="AT1278" s="315" t="s">
        <v>171</v>
      </c>
      <c r="AU1278" s="315" t="s">
        <v>84</v>
      </c>
      <c r="AV1278" s="313" t="s">
        <v>84</v>
      </c>
      <c r="AW1278" s="313" t="s">
        <v>36</v>
      </c>
      <c r="AX1278" s="313" t="s">
        <v>74</v>
      </c>
      <c r="AY1278" s="315" t="s">
        <v>158</v>
      </c>
    </row>
    <row r="1279" spans="2:51" s="313" customFormat="1" ht="12">
      <c r="B1279" s="314"/>
      <c r="D1279" s="205" t="s">
        <v>171</v>
      </c>
      <c r="E1279" s="315" t="s">
        <v>3</v>
      </c>
      <c r="F1279" s="316" t="s">
        <v>1651</v>
      </c>
      <c r="H1279" s="317">
        <v>42.25</v>
      </c>
      <c r="I1279" s="8"/>
      <c r="L1279" s="314"/>
      <c r="M1279" s="318"/>
      <c r="N1279" s="319"/>
      <c r="O1279" s="319"/>
      <c r="P1279" s="319"/>
      <c r="Q1279" s="319"/>
      <c r="R1279" s="319"/>
      <c r="S1279" s="319"/>
      <c r="T1279" s="320"/>
      <c r="AT1279" s="315" t="s">
        <v>171</v>
      </c>
      <c r="AU1279" s="315" t="s">
        <v>84</v>
      </c>
      <c r="AV1279" s="313" t="s">
        <v>84</v>
      </c>
      <c r="AW1279" s="313" t="s">
        <v>36</v>
      </c>
      <c r="AX1279" s="313" t="s">
        <v>74</v>
      </c>
      <c r="AY1279" s="315" t="s">
        <v>158</v>
      </c>
    </row>
    <row r="1280" spans="2:51" s="313" customFormat="1" ht="12">
      <c r="B1280" s="314"/>
      <c r="D1280" s="205" t="s">
        <v>171</v>
      </c>
      <c r="E1280" s="315" t="s">
        <v>3</v>
      </c>
      <c r="F1280" s="316" t="s">
        <v>1652</v>
      </c>
      <c r="H1280" s="317">
        <v>33.5</v>
      </c>
      <c r="I1280" s="8"/>
      <c r="L1280" s="314"/>
      <c r="M1280" s="318"/>
      <c r="N1280" s="319"/>
      <c r="O1280" s="319"/>
      <c r="P1280" s="319"/>
      <c r="Q1280" s="319"/>
      <c r="R1280" s="319"/>
      <c r="S1280" s="319"/>
      <c r="T1280" s="320"/>
      <c r="AT1280" s="315" t="s">
        <v>171</v>
      </c>
      <c r="AU1280" s="315" t="s">
        <v>84</v>
      </c>
      <c r="AV1280" s="313" t="s">
        <v>84</v>
      </c>
      <c r="AW1280" s="313" t="s">
        <v>36</v>
      </c>
      <c r="AX1280" s="313" t="s">
        <v>74</v>
      </c>
      <c r="AY1280" s="315" t="s">
        <v>158</v>
      </c>
    </row>
    <row r="1281" spans="2:51" s="330" customFormat="1" ht="12">
      <c r="B1281" s="331"/>
      <c r="D1281" s="205" t="s">
        <v>171</v>
      </c>
      <c r="E1281" s="332" t="s">
        <v>3</v>
      </c>
      <c r="F1281" s="333" t="s">
        <v>338</v>
      </c>
      <c r="H1281" s="334">
        <v>100.5</v>
      </c>
      <c r="I1281" s="10"/>
      <c r="L1281" s="331"/>
      <c r="M1281" s="335"/>
      <c r="N1281" s="336"/>
      <c r="O1281" s="336"/>
      <c r="P1281" s="336"/>
      <c r="Q1281" s="336"/>
      <c r="R1281" s="336"/>
      <c r="S1281" s="336"/>
      <c r="T1281" s="337"/>
      <c r="AT1281" s="332" t="s">
        <v>171</v>
      </c>
      <c r="AU1281" s="332" t="s">
        <v>84</v>
      </c>
      <c r="AV1281" s="330" t="s">
        <v>104</v>
      </c>
      <c r="AW1281" s="330" t="s">
        <v>36</v>
      </c>
      <c r="AX1281" s="330" t="s">
        <v>74</v>
      </c>
      <c r="AY1281" s="332" t="s">
        <v>158</v>
      </c>
    </row>
    <row r="1282" spans="2:51" s="313" customFormat="1" ht="12">
      <c r="B1282" s="314"/>
      <c r="D1282" s="205" t="s">
        <v>171</v>
      </c>
      <c r="E1282" s="315" t="s">
        <v>3</v>
      </c>
      <c r="F1282" s="316" t="s">
        <v>1653</v>
      </c>
      <c r="H1282" s="317">
        <v>27.875</v>
      </c>
      <c r="I1282" s="8"/>
      <c r="L1282" s="314"/>
      <c r="M1282" s="318"/>
      <c r="N1282" s="319"/>
      <c r="O1282" s="319"/>
      <c r="P1282" s="319"/>
      <c r="Q1282" s="319"/>
      <c r="R1282" s="319"/>
      <c r="S1282" s="319"/>
      <c r="T1282" s="320"/>
      <c r="AT1282" s="315" t="s">
        <v>171</v>
      </c>
      <c r="AU1282" s="315" t="s">
        <v>84</v>
      </c>
      <c r="AV1282" s="313" t="s">
        <v>84</v>
      </c>
      <c r="AW1282" s="313" t="s">
        <v>36</v>
      </c>
      <c r="AX1282" s="313" t="s">
        <v>74</v>
      </c>
      <c r="AY1282" s="315" t="s">
        <v>158</v>
      </c>
    </row>
    <row r="1283" spans="2:51" s="330" customFormat="1" ht="12">
      <c r="B1283" s="331"/>
      <c r="D1283" s="205" t="s">
        <v>171</v>
      </c>
      <c r="E1283" s="332" t="s">
        <v>3</v>
      </c>
      <c r="F1283" s="333" t="s">
        <v>338</v>
      </c>
      <c r="H1283" s="334">
        <v>27.875</v>
      </c>
      <c r="I1283" s="10"/>
      <c r="L1283" s="331"/>
      <c r="M1283" s="335"/>
      <c r="N1283" s="336"/>
      <c r="O1283" s="336"/>
      <c r="P1283" s="336"/>
      <c r="Q1283" s="336"/>
      <c r="R1283" s="336"/>
      <c r="S1283" s="336"/>
      <c r="T1283" s="337"/>
      <c r="AT1283" s="332" t="s">
        <v>171</v>
      </c>
      <c r="AU1283" s="332" t="s">
        <v>84</v>
      </c>
      <c r="AV1283" s="330" t="s">
        <v>104</v>
      </c>
      <c r="AW1283" s="330" t="s">
        <v>36</v>
      </c>
      <c r="AX1283" s="330" t="s">
        <v>74</v>
      </c>
      <c r="AY1283" s="332" t="s">
        <v>158</v>
      </c>
    </row>
    <row r="1284" spans="2:51" s="321" customFormat="1" ht="12">
      <c r="B1284" s="322"/>
      <c r="D1284" s="205" t="s">
        <v>171</v>
      </c>
      <c r="E1284" s="323" t="s">
        <v>3</v>
      </c>
      <c r="F1284" s="324" t="s">
        <v>174</v>
      </c>
      <c r="H1284" s="325">
        <v>128.375</v>
      </c>
      <c r="I1284" s="9"/>
      <c r="L1284" s="322"/>
      <c r="M1284" s="326"/>
      <c r="N1284" s="327"/>
      <c r="O1284" s="327"/>
      <c r="P1284" s="327"/>
      <c r="Q1284" s="327"/>
      <c r="R1284" s="327"/>
      <c r="S1284" s="327"/>
      <c r="T1284" s="328"/>
      <c r="AT1284" s="323" t="s">
        <v>171</v>
      </c>
      <c r="AU1284" s="323" t="s">
        <v>84</v>
      </c>
      <c r="AV1284" s="321" t="s">
        <v>165</v>
      </c>
      <c r="AW1284" s="321" t="s">
        <v>36</v>
      </c>
      <c r="AX1284" s="321" t="s">
        <v>82</v>
      </c>
      <c r="AY1284" s="323" t="s">
        <v>158</v>
      </c>
    </row>
    <row r="1285" spans="1:65" s="118" customFormat="1" ht="24.2" customHeight="1">
      <c r="A1285" s="115"/>
      <c r="B1285" s="116"/>
      <c r="C1285" s="214" t="s">
        <v>1654</v>
      </c>
      <c r="D1285" s="214" t="s">
        <v>160</v>
      </c>
      <c r="E1285" s="215" t="s">
        <v>1655</v>
      </c>
      <c r="F1285" s="216" t="s">
        <v>1656</v>
      </c>
      <c r="G1285" s="217" t="s">
        <v>102</v>
      </c>
      <c r="H1285" s="218">
        <v>27.875</v>
      </c>
      <c r="I1285" s="6"/>
      <c r="J1285" s="219">
        <f>ROUND(I1285*H1285,1)</f>
        <v>0</v>
      </c>
      <c r="K1285" s="216" t="s">
        <v>777</v>
      </c>
      <c r="L1285" s="116"/>
      <c r="M1285" s="220" t="s">
        <v>3</v>
      </c>
      <c r="N1285" s="221" t="s">
        <v>45</v>
      </c>
      <c r="O1285" s="200"/>
      <c r="P1285" s="201">
        <f>O1285*H1285</f>
        <v>0</v>
      </c>
      <c r="Q1285" s="201">
        <v>0.00172</v>
      </c>
      <c r="R1285" s="201">
        <f>Q1285*H1285</f>
        <v>0.047945</v>
      </c>
      <c r="S1285" s="201">
        <v>0</v>
      </c>
      <c r="T1285" s="202">
        <f>S1285*H1285</f>
        <v>0</v>
      </c>
      <c r="U1285" s="115"/>
      <c r="V1285" s="115"/>
      <c r="W1285" s="115"/>
      <c r="X1285" s="115"/>
      <c r="Y1285" s="115"/>
      <c r="Z1285" s="115"/>
      <c r="AA1285" s="115"/>
      <c r="AB1285" s="115"/>
      <c r="AC1285" s="115"/>
      <c r="AD1285" s="115"/>
      <c r="AE1285" s="115"/>
      <c r="AR1285" s="203" t="s">
        <v>283</v>
      </c>
      <c r="AT1285" s="203" t="s">
        <v>160</v>
      </c>
      <c r="AU1285" s="203" t="s">
        <v>84</v>
      </c>
      <c r="AY1285" s="106" t="s">
        <v>158</v>
      </c>
      <c r="BE1285" s="204">
        <f>IF(N1285="základní",J1285,0)</f>
        <v>0</v>
      </c>
      <c r="BF1285" s="204">
        <f>IF(N1285="snížená",J1285,0)</f>
        <v>0</v>
      </c>
      <c r="BG1285" s="204">
        <f>IF(N1285="zákl. přenesená",J1285,0)</f>
        <v>0</v>
      </c>
      <c r="BH1285" s="204">
        <f>IF(N1285="sníž. přenesená",J1285,0)</f>
        <v>0</v>
      </c>
      <c r="BI1285" s="204">
        <f>IF(N1285="nulová",J1285,0)</f>
        <v>0</v>
      </c>
      <c r="BJ1285" s="106" t="s">
        <v>82</v>
      </c>
      <c r="BK1285" s="204">
        <f>ROUND(I1285*H1285,1)</f>
        <v>0</v>
      </c>
      <c r="BL1285" s="106" t="s">
        <v>283</v>
      </c>
      <c r="BM1285" s="203" t="s">
        <v>1657</v>
      </c>
    </row>
    <row r="1286" spans="1:47" s="118" customFormat="1" ht="19.5">
      <c r="A1286" s="115"/>
      <c r="B1286" s="116"/>
      <c r="C1286" s="115"/>
      <c r="D1286" s="205" t="s">
        <v>167</v>
      </c>
      <c r="E1286" s="115"/>
      <c r="F1286" s="206" t="s">
        <v>1658</v>
      </c>
      <c r="G1286" s="115"/>
      <c r="H1286" s="115"/>
      <c r="I1286" s="7"/>
      <c r="J1286" s="115"/>
      <c r="K1286" s="115"/>
      <c r="L1286" s="116"/>
      <c r="M1286" s="207"/>
      <c r="N1286" s="208"/>
      <c r="O1286" s="200"/>
      <c r="P1286" s="200"/>
      <c r="Q1286" s="200"/>
      <c r="R1286" s="200"/>
      <c r="S1286" s="200"/>
      <c r="T1286" s="209"/>
      <c r="U1286" s="115"/>
      <c r="V1286" s="115"/>
      <c r="W1286" s="115"/>
      <c r="X1286" s="115"/>
      <c r="Y1286" s="115"/>
      <c r="Z1286" s="115"/>
      <c r="AA1286" s="115"/>
      <c r="AB1286" s="115"/>
      <c r="AC1286" s="115"/>
      <c r="AD1286" s="115"/>
      <c r="AE1286" s="115"/>
      <c r="AT1286" s="106" t="s">
        <v>167</v>
      </c>
      <c r="AU1286" s="106" t="s">
        <v>84</v>
      </c>
    </row>
    <row r="1287" spans="1:47" s="118" customFormat="1" ht="12">
      <c r="A1287" s="115"/>
      <c r="B1287" s="116"/>
      <c r="C1287" s="115"/>
      <c r="D1287" s="311" t="s">
        <v>169</v>
      </c>
      <c r="E1287" s="115"/>
      <c r="F1287" s="312" t="s">
        <v>1659</v>
      </c>
      <c r="G1287" s="115"/>
      <c r="H1287" s="115"/>
      <c r="I1287" s="7"/>
      <c r="J1287" s="115"/>
      <c r="K1287" s="115"/>
      <c r="L1287" s="116"/>
      <c r="M1287" s="207"/>
      <c r="N1287" s="208"/>
      <c r="O1287" s="200"/>
      <c r="P1287" s="200"/>
      <c r="Q1287" s="200"/>
      <c r="R1287" s="200"/>
      <c r="S1287" s="200"/>
      <c r="T1287" s="209"/>
      <c r="U1287" s="115"/>
      <c r="V1287" s="115"/>
      <c r="W1287" s="115"/>
      <c r="X1287" s="115"/>
      <c r="Y1287" s="115"/>
      <c r="Z1287" s="115"/>
      <c r="AA1287" s="115"/>
      <c r="AB1287" s="115"/>
      <c r="AC1287" s="115"/>
      <c r="AD1287" s="115"/>
      <c r="AE1287" s="115"/>
      <c r="AT1287" s="106" t="s">
        <v>169</v>
      </c>
      <c r="AU1287" s="106" t="s">
        <v>84</v>
      </c>
    </row>
    <row r="1288" spans="2:51" s="313" customFormat="1" ht="12">
      <c r="B1288" s="314"/>
      <c r="D1288" s="205" t="s">
        <v>171</v>
      </c>
      <c r="E1288" s="315" t="s">
        <v>3</v>
      </c>
      <c r="F1288" s="316" t="s">
        <v>1653</v>
      </c>
      <c r="H1288" s="317">
        <v>27.875</v>
      </c>
      <c r="I1288" s="8"/>
      <c r="L1288" s="314"/>
      <c r="M1288" s="318"/>
      <c r="N1288" s="319"/>
      <c r="O1288" s="319"/>
      <c r="P1288" s="319"/>
      <c r="Q1288" s="319"/>
      <c r="R1288" s="319"/>
      <c r="S1288" s="319"/>
      <c r="T1288" s="320"/>
      <c r="AT1288" s="315" t="s">
        <v>171</v>
      </c>
      <c r="AU1288" s="315" t="s">
        <v>84</v>
      </c>
      <c r="AV1288" s="313" t="s">
        <v>84</v>
      </c>
      <c r="AW1288" s="313" t="s">
        <v>36</v>
      </c>
      <c r="AX1288" s="313" t="s">
        <v>82</v>
      </c>
      <c r="AY1288" s="315" t="s">
        <v>158</v>
      </c>
    </row>
    <row r="1289" spans="1:65" s="118" customFormat="1" ht="24.2" customHeight="1">
      <c r="A1289" s="115"/>
      <c r="B1289" s="116"/>
      <c r="C1289" s="214" t="s">
        <v>1660</v>
      </c>
      <c r="D1289" s="214" t="s">
        <v>160</v>
      </c>
      <c r="E1289" s="215" t="s">
        <v>1661</v>
      </c>
      <c r="F1289" s="216" t="s">
        <v>1662</v>
      </c>
      <c r="G1289" s="217" t="s">
        <v>102</v>
      </c>
      <c r="H1289" s="218">
        <v>45.2</v>
      </c>
      <c r="I1289" s="6"/>
      <c r="J1289" s="219">
        <f>ROUND(I1289*H1289,1)</f>
        <v>0</v>
      </c>
      <c r="K1289" s="216" t="s">
        <v>164</v>
      </c>
      <c r="L1289" s="116"/>
      <c r="M1289" s="220" t="s">
        <v>3</v>
      </c>
      <c r="N1289" s="221" t="s">
        <v>45</v>
      </c>
      <c r="O1289" s="200"/>
      <c r="P1289" s="201">
        <f>O1289*H1289</f>
        <v>0</v>
      </c>
      <c r="Q1289" s="201">
        <v>0.01384872</v>
      </c>
      <c r="R1289" s="201">
        <f>Q1289*H1289</f>
        <v>0.625962144</v>
      </c>
      <c r="S1289" s="201">
        <v>0</v>
      </c>
      <c r="T1289" s="202">
        <f>S1289*H1289</f>
        <v>0</v>
      </c>
      <c r="U1289" s="115"/>
      <c r="V1289" s="115"/>
      <c r="W1289" s="115"/>
      <c r="X1289" s="115"/>
      <c r="Y1289" s="115"/>
      <c r="Z1289" s="115"/>
      <c r="AA1289" s="115"/>
      <c r="AB1289" s="115"/>
      <c r="AC1289" s="115"/>
      <c r="AD1289" s="115"/>
      <c r="AE1289" s="115"/>
      <c r="AR1289" s="203" t="s">
        <v>283</v>
      </c>
      <c r="AT1289" s="203" t="s">
        <v>160</v>
      </c>
      <c r="AU1289" s="203" t="s">
        <v>84</v>
      </c>
      <c r="AY1289" s="106" t="s">
        <v>158</v>
      </c>
      <c r="BE1289" s="204">
        <f>IF(N1289="základní",J1289,0)</f>
        <v>0</v>
      </c>
      <c r="BF1289" s="204">
        <f>IF(N1289="snížená",J1289,0)</f>
        <v>0</v>
      </c>
      <c r="BG1289" s="204">
        <f>IF(N1289="zákl. přenesená",J1289,0)</f>
        <v>0</v>
      </c>
      <c r="BH1289" s="204">
        <f>IF(N1289="sníž. přenesená",J1289,0)</f>
        <v>0</v>
      </c>
      <c r="BI1289" s="204">
        <f>IF(N1289="nulová",J1289,0)</f>
        <v>0</v>
      </c>
      <c r="BJ1289" s="106" t="s">
        <v>82</v>
      </c>
      <c r="BK1289" s="204">
        <f>ROUND(I1289*H1289,1)</f>
        <v>0</v>
      </c>
      <c r="BL1289" s="106" t="s">
        <v>283</v>
      </c>
      <c r="BM1289" s="203" t="s">
        <v>1663</v>
      </c>
    </row>
    <row r="1290" spans="1:47" s="118" customFormat="1" ht="29.25">
      <c r="A1290" s="115"/>
      <c r="B1290" s="116"/>
      <c r="C1290" s="115"/>
      <c r="D1290" s="205" t="s">
        <v>167</v>
      </c>
      <c r="E1290" s="115"/>
      <c r="F1290" s="206" t="s">
        <v>1664</v>
      </c>
      <c r="G1290" s="115"/>
      <c r="H1290" s="115"/>
      <c r="I1290" s="7"/>
      <c r="J1290" s="115"/>
      <c r="K1290" s="115"/>
      <c r="L1290" s="116"/>
      <c r="M1290" s="207"/>
      <c r="N1290" s="208"/>
      <c r="O1290" s="200"/>
      <c r="P1290" s="200"/>
      <c r="Q1290" s="200"/>
      <c r="R1290" s="200"/>
      <c r="S1290" s="200"/>
      <c r="T1290" s="209"/>
      <c r="U1290" s="115"/>
      <c r="V1290" s="115"/>
      <c r="W1290" s="115"/>
      <c r="X1290" s="115"/>
      <c r="Y1290" s="115"/>
      <c r="Z1290" s="115"/>
      <c r="AA1290" s="115"/>
      <c r="AB1290" s="115"/>
      <c r="AC1290" s="115"/>
      <c r="AD1290" s="115"/>
      <c r="AE1290" s="115"/>
      <c r="AT1290" s="106" t="s">
        <v>167</v>
      </c>
      <c r="AU1290" s="106" t="s">
        <v>84</v>
      </c>
    </row>
    <row r="1291" spans="1:47" s="118" customFormat="1" ht="12">
      <c r="A1291" s="115"/>
      <c r="B1291" s="116"/>
      <c r="C1291" s="115"/>
      <c r="D1291" s="311" t="s">
        <v>169</v>
      </c>
      <c r="E1291" s="115"/>
      <c r="F1291" s="312" t="s">
        <v>1665</v>
      </c>
      <c r="G1291" s="115"/>
      <c r="H1291" s="115"/>
      <c r="I1291" s="7"/>
      <c r="J1291" s="115"/>
      <c r="K1291" s="115"/>
      <c r="L1291" s="116"/>
      <c r="M1291" s="207"/>
      <c r="N1291" s="208"/>
      <c r="O1291" s="200"/>
      <c r="P1291" s="200"/>
      <c r="Q1291" s="200"/>
      <c r="R1291" s="200"/>
      <c r="S1291" s="200"/>
      <c r="T1291" s="209"/>
      <c r="U1291" s="115"/>
      <c r="V1291" s="115"/>
      <c r="W1291" s="115"/>
      <c r="X1291" s="115"/>
      <c r="Y1291" s="115"/>
      <c r="Z1291" s="115"/>
      <c r="AA1291" s="115"/>
      <c r="AB1291" s="115"/>
      <c r="AC1291" s="115"/>
      <c r="AD1291" s="115"/>
      <c r="AE1291" s="115"/>
      <c r="AT1291" s="106" t="s">
        <v>169</v>
      </c>
      <c r="AU1291" s="106" t="s">
        <v>84</v>
      </c>
    </row>
    <row r="1292" spans="2:51" s="313" customFormat="1" ht="12">
      <c r="B1292" s="314"/>
      <c r="D1292" s="205" t="s">
        <v>171</v>
      </c>
      <c r="E1292" s="315" t="s">
        <v>3</v>
      </c>
      <c r="F1292" s="316" t="s">
        <v>1666</v>
      </c>
      <c r="H1292" s="317">
        <v>17.94</v>
      </c>
      <c r="I1292" s="8"/>
      <c r="L1292" s="314"/>
      <c r="M1292" s="318"/>
      <c r="N1292" s="319"/>
      <c r="O1292" s="319"/>
      <c r="P1292" s="319"/>
      <c r="Q1292" s="319"/>
      <c r="R1292" s="319"/>
      <c r="S1292" s="319"/>
      <c r="T1292" s="320"/>
      <c r="AT1292" s="315" t="s">
        <v>171</v>
      </c>
      <c r="AU1292" s="315" t="s">
        <v>84</v>
      </c>
      <c r="AV1292" s="313" t="s">
        <v>84</v>
      </c>
      <c r="AW1292" s="313" t="s">
        <v>36</v>
      </c>
      <c r="AX1292" s="313" t="s">
        <v>74</v>
      </c>
      <c r="AY1292" s="315" t="s">
        <v>158</v>
      </c>
    </row>
    <row r="1293" spans="2:51" s="313" customFormat="1" ht="12">
      <c r="B1293" s="314"/>
      <c r="D1293" s="205" t="s">
        <v>171</v>
      </c>
      <c r="E1293" s="315" t="s">
        <v>3</v>
      </c>
      <c r="F1293" s="316" t="s">
        <v>1667</v>
      </c>
      <c r="H1293" s="317">
        <v>8.49</v>
      </c>
      <c r="I1293" s="8"/>
      <c r="L1293" s="314"/>
      <c r="M1293" s="318"/>
      <c r="N1293" s="319"/>
      <c r="O1293" s="319"/>
      <c r="P1293" s="319"/>
      <c r="Q1293" s="319"/>
      <c r="R1293" s="319"/>
      <c r="S1293" s="319"/>
      <c r="T1293" s="320"/>
      <c r="AT1293" s="315" t="s">
        <v>171</v>
      </c>
      <c r="AU1293" s="315" t="s">
        <v>84</v>
      </c>
      <c r="AV1293" s="313" t="s">
        <v>84</v>
      </c>
      <c r="AW1293" s="313" t="s">
        <v>36</v>
      </c>
      <c r="AX1293" s="313" t="s">
        <v>74</v>
      </c>
      <c r="AY1293" s="315" t="s">
        <v>158</v>
      </c>
    </row>
    <row r="1294" spans="2:51" s="313" customFormat="1" ht="12">
      <c r="B1294" s="314"/>
      <c r="D1294" s="205" t="s">
        <v>171</v>
      </c>
      <c r="E1294" s="315" t="s">
        <v>3</v>
      </c>
      <c r="F1294" s="316" t="s">
        <v>1668</v>
      </c>
      <c r="H1294" s="317">
        <v>5.99</v>
      </c>
      <c r="I1294" s="8"/>
      <c r="L1294" s="314"/>
      <c r="M1294" s="318"/>
      <c r="N1294" s="319"/>
      <c r="O1294" s="319"/>
      <c r="P1294" s="319"/>
      <c r="Q1294" s="319"/>
      <c r="R1294" s="319"/>
      <c r="S1294" s="319"/>
      <c r="T1294" s="320"/>
      <c r="AT1294" s="315" t="s">
        <v>171</v>
      </c>
      <c r="AU1294" s="315" t="s">
        <v>84</v>
      </c>
      <c r="AV1294" s="313" t="s">
        <v>84</v>
      </c>
      <c r="AW1294" s="313" t="s">
        <v>36</v>
      </c>
      <c r="AX1294" s="313" t="s">
        <v>74</v>
      </c>
      <c r="AY1294" s="315" t="s">
        <v>158</v>
      </c>
    </row>
    <row r="1295" spans="2:51" s="313" customFormat="1" ht="12">
      <c r="B1295" s="314"/>
      <c r="D1295" s="205" t="s">
        <v>171</v>
      </c>
      <c r="E1295" s="315" t="s">
        <v>3</v>
      </c>
      <c r="F1295" s="316" t="s">
        <v>1669</v>
      </c>
      <c r="H1295" s="317">
        <v>6.66</v>
      </c>
      <c r="I1295" s="8"/>
      <c r="L1295" s="314"/>
      <c r="M1295" s="318"/>
      <c r="N1295" s="319"/>
      <c r="O1295" s="319"/>
      <c r="P1295" s="319"/>
      <c r="Q1295" s="319"/>
      <c r="R1295" s="319"/>
      <c r="S1295" s="319"/>
      <c r="T1295" s="320"/>
      <c r="AT1295" s="315" t="s">
        <v>171</v>
      </c>
      <c r="AU1295" s="315" t="s">
        <v>84</v>
      </c>
      <c r="AV1295" s="313" t="s">
        <v>84</v>
      </c>
      <c r="AW1295" s="313" t="s">
        <v>36</v>
      </c>
      <c r="AX1295" s="313" t="s">
        <v>74</v>
      </c>
      <c r="AY1295" s="315" t="s">
        <v>158</v>
      </c>
    </row>
    <row r="1296" spans="2:51" s="313" customFormat="1" ht="12">
      <c r="B1296" s="314"/>
      <c r="D1296" s="205" t="s">
        <v>171</v>
      </c>
      <c r="E1296" s="315" t="s">
        <v>3</v>
      </c>
      <c r="F1296" s="316" t="s">
        <v>1670</v>
      </c>
      <c r="H1296" s="317">
        <v>3.87</v>
      </c>
      <c r="I1296" s="8"/>
      <c r="L1296" s="314"/>
      <c r="M1296" s="318"/>
      <c r="N1296" s="319"/>
      <c r="O1296" s="319"/>
      <c r="P1296" s="319"/>
      <c r="Q1296" s="319"/>
      <c r="R1296" s="319"/>
      <c r="S1296" s="319"/>
      <c r="T1296" s="320"/>
      <c r="AT1296" s="315" t="s">
        <v>171</v>
      </c>
      <c r="AU1296" s="315" t="s">
        <v>84</v>
      </c>
      <c r="AV1296" s="313" t="s">
        <v>84</v>
      </c>
      <c r="AW1296" s="313" t="s">
        <v>36</v>
      </c>
      <c r="AX1296" s="313" t="s">
        <v>74</v>
      </c>
      <c r="AY1296" s="315" t="s">
        <v>158</v>
      </c>
    </row>
    <row r="1297" spans="2:51" s="313" customFormat="1" ht="12">
      <c r="B1297" s="314"/>
      <c r="D1297" s="205" t="s">
        <v>171</v>
      </c>
      <c r="E1297" s="315" t="s">
        <v>3</v>
      </c>
      <c r="F1297" s="316" t="s">
        <v>1671</v>
      </c>
      <c r="H1297" s="317">
        <v>2.25</v>
      </c>
      <c r="I1297" s="8"/>
      <c r="L1297" s="314"/>
      <c r="M1297" s="318"/>
      <c r="N1297" s="319"/>
      <c r="O1297" s="319"/>
      <c r="P1297" s="319"/>
      <c r="Q1297" s="319"/>
      <c r="R1297" s="319"/>
      <c r="S1297" s="319"/>
      <c r="T1297" s="320"/>
      <c r="AT1297" s="315" t="s">
        <v>171</v>
      </c>
      <c r="AU1297" s="315" t="s">
        <v>84</v>
      </c>
      <c r="AV1297" s="313" t="s">
        <v>84</v>
      </c>
      <c r="AW1297" s="313" t="s">
        <v>36</v>
      </c>
      <c r="AX1297" s="313" t="s">
        <v>74</v>
      </c>
      <c r="AY1297" s="315" t="s">
        <v>158</v>
      </c>
    </row>
    <row r="1298" spans="2:51" s="321" customFormat="1" ht="12">
      <c r="B1298" s="322"/>
      <c r="D1298" s="205" t="s">
        <v>171</v>
      </c>
      <c r="E1298" s="323" t="s">
        <v>3</v>
      </c>
      <c r="F1298" s="324" t="s">
        <v>174</v>
      </c>
      <c r="H1298" s="325">
        <v>45.2</v>
      </c>
      <c r="I1298" s="9"/>
      <c r="L1298" s="322"/>
      <c r="M1298" s="326"/>
      <c r="N1298" s="327"/>
      <c r="O1298" s="327"/>
      <c r="P1298" s="327"/>
      <c r="Q1298" s="327"/>
      <c r="R1298" s="327"/>
      <c r="S1298" s="327"/>
      <c r="T1298" s="328"/>
      <c r="AT1298" s="323" t="s">
        <v>171</v>
      </c>
      <c r="AU1298" s="323" t="s">
        <v>84</v>
      </c>
      <c r="AV1298" s="321" t="s">
        <v>165</v>
      </c>
      <c r="AW1298" s="321" t="s">
        <v>36</v>
      </c>
      <c r="AX1298" s="321" t="s">
        <v>82</v>
      </c>
      <c r="AY1298" s="323" t="s">
        <v>158</v>
      </c>
    </row>
    <row r="1299" spans="1:65" s="118" customFormat="1" ht="44.25" customHeight="1">
      <c r="A1299" s="115"/>
      <c r="B1299" s="116"/>
      <c r="C1299" s="214" t="s">
        <v>1672</v>
      </c>
      <c r="D1299" s="214" t="s">
        <v>160</v>
      </c>
      <c r="E1299" s="215" t="s">
        <v>1673</v>
      </c>
      <c r="F1299" s="216" t="s">
        <v>1674</v>
      </c>
      <c r="G1299" s="217" t="s">
        <v>102</v>
      </c>
      <c r="H1299" s="218">
        <v>428.794</v>
      </c>
      <c r="I1299" s="6"/>
      <c r="J1299" s="219">
        <f>ROUND(I1299*H1299,1)</f>
        <v>0</v>
      </c>
      <c r="K1299" s="216" t="s">
        <v>164</v>
      </c>
      <c r="L1299" s="116"/>
      <c r="M1299" s="220" t="s">
        <v>3</v>
      </c>
      <c r="N1299" s="221" t="s">
        <v>45</v>
      </c>
      <c r="O1299" s="200"/>
      <c r="P1299" s="201">
        <f>O1299*H1299</f>
        <v>0</v>
      </c>
      <c r="Q1299" s="201">
        <v>0.0131506715</v>
      </c>
      <c r="R1299" s="201">
        <f>Q1299*H1299</f>
        <v>5.638929035171</v>
      </c>
      <c r="S1299" s="201">
        <v>0</v>
      </c>
      <c r="T1299" s="202">
        <f>S1299*H1299</f>
        <v>0</v>
      </c>
      <c r="U1299" s="115"/>
      <c r="V1299" s="115"/>
      <c r="W1299" s="115"/>
      <c r="X1299" s="115"/>
      <c r="Y1299" s="115"/>
      <c r="Z1299" s="115"/>
      <c r="AA1299" s="115"/>
      <c r="AB1299" s="115"/>
      <c r="AC1299" s="115"/>
      <c r="AD1299" s="115"/>
      <c r="AE1299" s="115"/>
      <c r="AR1299" s="203" t="s">
        <v>283</v>
      </c>
      <c r="AT1299" s="203" t="s">
        <v>160</v>
      </c>
      <c r="AU1299" s="203" t="s">
        <v>84</v>
      </c>
      <c r="AY1299" s="106" t="s">
        <v>158</v>
      </c>
      <c r="BE1299" s="204">
        <f>IF(N1299="základní",J1299,0)</f>
        <v>0</v>
      </c>
      <c r="BF1299" s="204">
        <f>IF(N1299="snížená",J1299,0)</f>
        <v>0</v>
      </c>
      <c r="BG1299" s="204">
        <f>IF(N1299="zákl. přenesená",J1299,0)</f>
        <v>0</v>
      </c>
      <c r="BH1299" s="204">
        <f>IF(N1299="sníž. přenesená",J1299,0)</f>
        <v>0</v>
      </c>
      <c r="BI1299" s="204">
        <f>IF(N1299="nulová",J1299,0)</f>
        <v>0</v>
      </c>
      <c r="BJ1299" s="106" t="s">
        <v>82</v>
      </c>
      <c r="BK1299" s="204">
        <f>ROUND(I1299*H1299,1)</f>
        <v>0</v>
      </c>
      <c r="BL1299" s="106" t="s">
        <v>283</v>
      </c>
      <c r="BM1299" s="203" t="s">
        <v>1675</v>
      </c>
    </row>
    <row r="1300" spans="1:47" s="118" customFormat="1" ht="39">
      <c r="A1300" s="115"/>
      <c r="B1300" s="116"/>
      <c r="C1300" s="115"/>
      <c r="D1300" s="205" t="s">
        <v>167</v>
      </c>
      <c r="E1300" s="115"/>
      <c r="F1300" s="206" t="s">
        <v>1676</v>
      </c>
      <c r="G1300" s="115"/>
      <c r="H1300" s="115"/>
      <c r="I1300" s="7"/>
      <c r="J1300" s="115"/>
      <c r="K1300" s="115"/>
      <c r="L1300" s="116"/>
      <c r="M1300" s="207"/>
      <c r="N1300" s="208"/>
      <c r="O1300" s="200"/>
      <c r="P1300" s="200"/>
      <c r="Q1300" s="200"/>
      <c r="R1300" s="200"/>
      <c r="S1300" s="200"/>
      <c r="T1300" s="209"/>
      <c r="U1300" s="115"/>
      <c r="V1300" s="115"/>
      <c r="W1300" s="115"/>
      <c r="X1300" s="115"/>
      <c r="Y1300" s="115"/>
      <c r="Z1300" s="115"/>
      <c r="AA1300" s="115"/>
      <c r="AB1300" s="115"/>
      <c r="AC1300" s="115"/>
      <c r="AD1300" s="115"/>
      <c r="AE1300" s="115"/>
      <c r="AT1300" s="106" t="s">
        <v>167</v>
      </c>
      <c r="AU1300" s="106" t="s">
        <v>84</v>
      </c>
    </row>
    <row r="1301" spans="1:47" s="118" customFormat="1" ht="12">
      <c r="A1301" s="115"/>
      <c r="B1301" s="116"/>
      <c r="C1301" s="115"/>
      <c r="D1301" s="311" t="s">
        <v>169</v>
      </c>
      <c r="E1301" s="115"/>
      <c r="F1301" s="312" t="s">
        <v>1677</v>
      </c>
      <c r="G1301" s="115"/>
      <c r="H1301" s="115"/>
      <c r="I1301" s="7"/>
      <c r="J1301" s="115"/>
      <c r="K1301" s="115"/>
      <c r="L1301" s="116"/>
      <c r="M1301" s="207"/>
      <c r="N1301" s="208"/>
      <c r="O1301" s="200"/>
      <c r="P1301" s="200"/>
      <c r="Q1301" s="200"/>
      <c r="R1301" s="200"/>
      <c r="S1301" s="200"/>
      <c r="T1301" s="209"/>
      <c r="U1301" s="115"/>
      <c r="V1301" s="115"/>
      <c r="W1301" s="115"/>
      <c r="X1301" s="115"/>
      <c r="Y1301" s="115"/>
      <c r="Z1301" s="115"/>
      <c r="AA1301" s="115"/>
      <c r="AB1301" s="115"/>
      <c r="AC1301" s="115"/>
      <c r="AD1301" s="115"/>
      <c r="AE1301" s="115"/>
      <c r="AT1301" s="106" t="s">
        <v>169</v>
      </c>
      <c r="AU1301" s="106" t="s">
        <v>84</v>
      </c>
    </row>
    <row r="1302" spans="2:51" s="313" customFormat="1" ht="12">
      <c r="B1302" s="314"/>
      <c r="D1302" s="205" t="s">
        <v>171</v>
      </c>
      <c r="E1302" s="315" t="s">
        <v>3</v>
      </c>
      <c r="F1302" s="316" t="s">
        <v>1678</v>
      </c>
      <c r="H1302" s="317">
        <v>223.44</v>
      </c>
      <c r="I1302" s="8"/>
      <c r="L1302" s="314"/>
      <c r="M1302" s="318"/>
      <c r="N1302" s="319"/>
      <c r="O1302" s="319"/>
      <c r="P1302" s="319"/>
      <c r="Q1302" s="319"/>
      <c r="R1302" s="319"/>
      <c r="S1302" s="319"/>
      <c r="T1302" s="320"/>
      <c r="AT1302" s="315" t="s">
        <v>171</v>
      </c>
      <c r="AU1302" s="315" t="s">
        <v>84</v>
      </c>
      <c r="AV1302" s="313" t="s">
        <v>84</v>
      </c>
      <c r="AW1302" s="313" t="s">
        <v>36</v>
      </c>
      <c r="AX1302" s="313" t="s">
        <v>74</v>
      </c>
      <c r="AY1302" s="315" t="s">
        <v>158</v>
      </c>
    </row>
    <row r="1303" spans="2:51" s="330" customFormat="1" ht="12">
      <c r="B1303" s="331"/>
      <c r="D1303" s="205" t="s">
        <v>171</v>
      </c>
      <c r="E1303" s="332" t="s">
        <v>3</v>
      </c>
      <c r="F1303" s="333" t="s">
        <v>338</v>
      </c>
      <c r="H1303" s="334">
        <v>223.44</v>
      </c>
      <c r="I1303" s="10"/>
      <c r="L1303" s="331"/>
      <c r="M1303" s="335"/>
      <c r="N1303" s="336"/>
      <c r="O1303" s="336"/>
      <c r="P1303" s="336"/>
      <c r="Q1303" s="336"/>
      <c r="R1303" s="336"/>
      <c r="S1303" s="336"/>
      <c r="T1303" s="337"/>
      <c r="AT1303" s="332" t="s">
        <v>171</v>
      </c>
      <c r="AU1303" s="332" t="s">
        <v>84</v>
      </c>
      <c r="AV1303" s="330" t="s">
        <v>104</v>
      </c>
      <c r="AW1303" s="330" t="s">
        <v>36</v>
      </c>
      <c r="AX1303" s="330" t="s">
        <v>74</v>
      </c>
      <c r="AY1303" s="332" t="s">
        <v>158</v>
      </c>
    </row>
    <row r="1304" spans="2:51" s="313" customFormat="1" ht="12">
      <c r="B1304" s="314"/>
      <c r="D1304" s="205" t="s">
        <v>171</v>
      </c>
      <c r="E1304" s="315" t="s">
        <v>3</v>
      </c>
      <c r="F1304" s="316" t="s">
        <v>1679</v>
      </c>
      <c r="H1304" s="317">
        <v>220.41</v>
      </c>
      <c r="I1304" s="8"/>
      <c r="L1304" s="314"/>
      <c r="M1304" s="318"/>
      <c r="N1304" s="319"/>
      <c r="O1304" s="319"/>
      <c r="P1304" s="319"/>
      <c r="Q1304" s="319"/>
      <c r="R1304" s="319"/>
      <c r="S1304" s="319"/>
      <c r="T1304" s="320"/>
      <c r="AT1304" s="315" t="s">
        <v>171</v>
      </c>
      <c r="AU1304" s="315" t="s">
        <v>84</v>
      </c>
      <c r="AV1304" s="313" t="s">
        <v>84</v>
      </c>
      <c r="AW1304" s="313" t="s">
        <v>36</v>
      </c>
      <c r="AX1304" s="313" t="s">
        <v>74</v>
      </c>
      <c r="AY1304" s="315" t="s">
        <v>158</v>
      </c>
    </row>
    <row r="1305" spans="2:51" s="313" customFormat="1" ht="12">
      <c r="B1305" s="314"/>
      <c r="D1305" s="205" t="s">
        <v>171</v>
      </c>
      <c r="E1305" s="315" t="s">
        <v>3</v>
      </c>
      <c r="F1305" s="316" t="s">
        <v>1488</v>
      </c>
      <c r="H1305" s="317">
        <v>30.144</v>
      </c>
      <c r="I1305" s="8"/>
      <c r="L1305" s="314"/>
      <c r="M1305" s="318"/>
      <c r="N1305" s="319"/>
      <c r="O1305" s="319"/>
      <c r="P1305" s="319"/>
      <c r="Q1305" s="319"/>
      <c r="R1305" s="319"/>
      <c r="S1305" s="319"/>
      <c r="T1305" s="320"/>
      <c r="AT1305" s="315" t="s">
        <v>171</v>
      </c>
      <c r="AU1305" s="315" t="s">
        <v>84</v>
      </c>
      <c r="AV1305" s="313" t="s">
        <v>84</v>
      </c>
      <c r="AW1305" s="313" t="s">
        <v>36</v>
      </c>
      <c r="AX1305" s="313" t="s">
        <v>74</v>
      </c>
      <c r="AY1305" s="315" t="s">
        <v>158</v>
      </c>
    </row>
    <row r="1306" spans="2:51" s="330" customFormat="1" ht="12">
      <c r="B1306" s="331"/>
      <c r="D1306" s="205" t="s">
        <v>171</v>
      </c>
      <c r="E1306" s="332" t="s">
        <v>3</v>
      </c>
      <c r="F1306" s="333" t="s">
        <v>338</v>
      </c>
      <c r="H1306" s="334">
        <v>250.554</v>
      </c>
      <c r="I1306" s="10"/>
      <c r="L1306" s="331"/>
      <c r="M1306" s="335"/>
      <c r="N1306" s="336"/>
      <c r="O1306" s="336"/>
      <c r="P1306" s="336"/>
      <c r="Q1306" s="336"/>
      <c r="R1306" s="336"/>
      <c r="S1306" s="336"/>
      <c r="T1306" s="337"/>
      <c r="AT1306" s="332" t="s">
        <v>171</v>
      </c>
      <c r="AU1306" s="332" t="s">
        <v>84</v>
      </c>
      <c r="AV1306" s="330" t="s">
        <v>104</v>
      </c>
      <c r="AW1306" s="330" t="s">
        <v>36</v>
      </c>
      <c r="AX1306" s="330" t="s">
        <v>74</v>
      </c>
      <c r="AY1306" s="332" t="s">
        <v>158</v>
      </c>
    </row>
    <row r="1307" spans="2:51" s="313" customFormat="1" ht="12">
      <c r="B1307" s="314"/>
      <c r="D1307" s="205" t="s">
        <v>171</v>
      </c>
      <c r="E1307" s="315" t="s">
        <v>3</v>
      </c>
      <c r="F1307" s="316" t="s">
        <v>1680</v>
      </c>
      <c r="H1307" s="317">
        <v>-45.2</v>
      </c>
      <c r="I1307" s="8"/>
      <c r="L1307" s="314"/>
      <c r="M1307" s="318"/>
      <c r="N1307" s="319"/>
      <c r="O1307" s="319"/>
      <c r="P1307" s="319"/>
      <c r="Q1307" s="319"/>
      <c r="R1307" s="319"/>
      <c r="S1307" s="319"/>
      <c r="T1307" s="320"/>
      <c r="AT1307" s="315" t="s">
        <v>171</v>
      </c>
      <c r="AU1307" s="315" t="s">
        <v>84</v>
      </c>
      <c r="AV1307" s="313" t="s">
        <v>84</v>
      </c>
      <c r="AW1307" s="313" t="s">
        <v>36</v>
      </c>
      <c r="AX1307" s="313" t="s">
        <v>74</v>
      </c>
      <c r="AY1307" s="315" t="s">
        <v>158</v>
      </c>
    </row>
    <row r="1308" spans="2:51" s="321" customFormat="1" ht="12">
      <c r="B1308" s="322"/>
      <c r="D1308" s="205" t="s">
        <v>171</v>
      </c>
      <c r="E1308" s="323" t="s">
        <v>3</v>
      </c>
      <c r="F1308" s="324" t="s">
        <v>174</v>
      </c>
      <c r="H1308" s="325">
        <v>428.794</v>
      </c>
      <c r="I1308" s="9"/>
      <c r="L1308" s="322"/>
      <c r="M1308" s="326"/>
      <c r="N1308" s="327"/>
      <c r="O1308" s="327"/>
      <c r="P1308" s="327"/>
      <c r="Q1308" s="327"/>
      <c r="R1308" s="327"/>
      <c r="S1308" s="327"/>
      <c r="T1308" s="328"/>
      <c r="AT1308" s="323" t="s">
        <v>171</v>
      </c>
      <c r="AU1308" s="323" t="s">
        <v>84</v>
      </c>
      <c r="AV1308" s="321" t="s">
        <v>165</v>
      </c>
      <c r="AW1308" s="321" t="s">
        <v>36</v>
      </c>
      <c r="AX1308" s="321" t="s">
        <v>82</v>
      </c>
      <c r="AY1308" s="323" t="s">
        <v>158</v>
      </c>
    </row>
    <row r="1309" spans="1:65" s="118" customFormat="1" ht="21.75" customHeight="1">
      <c r="A1309" s="115"/>
      <c r="B1309" s="116"/>
      <c r="C1309" s="214" t="s">
        <v>1681</v>
      </c>
      <c r="D1309" s="214" t="s">
        <v>160</v>
      </c>
      <c r="E1309" s="215" t="s">
        <v>1682</v>
      </c>
      <c r="F1309" s="216" t="s">
        <v>1683</v>
      </c>
      <c r="G1309" s="217" t="s">
        <v>102</v>
      </c>
      <c r="H1309" s="218">
        <v>4.03</v>
      </c>
      <c r="I1309" s="6"/>
      <c r="J1309" s="219">
        <f>ROUND(I1309*H1309,1)</f>
        <v>0</v>
      </c>
      <c r="K1309" s="216" t="s">
        <v>164</v>
      </c>
      <c r="L1309" s="116"/>
      <c r="M1309" s="220" t="s">
        <v>3</v>
      </c>
      <c r="N1309" s="221" t="s">
        <v>45</v>
      </c>
      <c r="O1309" s="200"/>
      <c r="P1309" s="201">
        <f>O1309*H1309</f>
        <v>0</v>
      </c>
      <c r="Q1309" s="201">
        <v>0.012209</v>
      </c>
      <c r="R1309" s="201">
        <f>Q1309*H1309</f>
        <v>0.04920227</v>
      </c>
      <c r="S1309" s="201">
        <v>0</v>
      </c>
      <c r="T1309" s="202">
        <f>S1309*H1309</f>
        <v>0</v>
      </c>
      <c r="U1309" s="115"/>
      <c r="V1309" s="115"/>
      <c r="W1309" s="115"/>
      <c r="X1309" s="115"/>
      <c r="Y1309" s="115"/>
      <c r="Z1309" s="115"/>
      <c r="AA1309" s="115"/>
      <c r="AB1309" s="115"/>
      <c r="AC1309" s="115"/>
      <c r="AD1309" s="115"/>
      <c r="AE1309" s="115"/>
      <c r="AR1309" s="203" t="s">
        <v>283</v>
      </c>
      <c r="AT1309" s="203" t="s">
        <v>160</v>
      </c>
      <c r="AU1309" s="203" t="s">
        <v>84</v>
      </c>
      <c r="AY1309" s="106" t="s">
        <v>158</v>
      </c>
      <c r="BE1309" s="204">
        <f>IF(N1309="základní",J1309,0)</f>
        <v>0</v>
      </c>
      <c r="BF1309" s="204">
        <f>IF(N1309="snížená",J1309,0)</f>
        <v>0</v>
      </c>
      <c r="BG1309" s="204">
        <f>IF(N1309="zákl. přenesená",J1309,0)</f>
        <v>0</v>
      </c>
      <c r="BH1309" s="204">
        <f>IF(N1309="sníž. přenesená",J1309,0)</f>
        <v>0</v>
      </c>
      <c r="BI1309" s="204">
        <f>IF(N1309="nulová",J1309,0)</f>
        <v>0</v>
      </c>
      <c r="BJ1309" s="106" t="s">
        <v>82</v>
      </c>
      <c r="BK1309" s="204">
        <f>ROUND(I1309*H1309,1)</f>
        <v>0</v>
      </c>
      <c r="BL1309" s="106" t="s">
        <v>283</v>
      </c>
      <c r="BM1309" s="203" t="s">
        <v>1684</v>
      </c>
    </row>
    <row r="1310" spans="1:47" s="118" customFormat="1" ht="29.25">
      <c r="A1310" s="115"/>
      <c r="B1310" s="116"/>
      <c r="C1310" s="115"/>
      <c r="D1310" s="205" t="s">
        <v>167</v>
      </c>
      <c r="E1310" s="115"/>
      <c r="F1310" s="206" t="s">
        <v>1685</v>
      </c>
      <c r="G1310" s="115"/>
      <c r="H1310" s="115"/>
      <c r="I1310" s="7"/>
      <c r="J1310" s="115"/>
      <c r="K1310" s="115"/>
      <c r="L1310" s="116"/>
      <c r="M1310" s="207"/>
      <c r="N1310" s="208"/>
      <c r="O1310" s="200"/>
      <c r="P1310" s="200"/>
      <c r="Q1310" s="200"/>
      <c r="R1310" s="200"/>
      <c r="S1310" s="200"/>
      <c r="T1310" s="209"/>
      <c r="U1310" s="115"/>
      <c r="V1310" s="115"/>
      <c r="W1310" s="115"/>
      <c r="X1310" s="115"/>
      <c r="Y1310" s="115"/>
      <c r="Z1310" s="115"/>
      <c r="AA1310" s="115"/>
      <c r="AB1310" s="115"/>
      <c r="AC1310" s="115"/>
      <c r="AD1310" s="115"/>
      <c r="AE1310" s="115"/>
      <c r="AT1310" s="106" t="s">
        <v>167</v>
      </c>
      <c r="AU1310" s="106" t="s">
        <v>84</v>
      </c>
    </row>
    <row r="1311" spans="1:47" s="118" customFormat="1" ht="12">
      <c r="A1311" s="115"/>
      <c r="B1311" s="116"/>
      <c r="C1311" s="115"/>
      <c r="D1311" s="311" t="s">
        <v>169</v>
      </c>
      <c r="E1311" s="115"/>
      <c r="F1311" s="312" t="s">
        <v>1686</v>
      </c>
      <c r="G1311" s="115"/>
      <c r="H1311" s="115"/>
      <c r="I1311" s="7"/>
      <c r="J1311" s="115"/>
      <c r="K1311" s="115"/>
      <c r="L1311" s="116"/>
      <c r="M1311" s="207"/>
      <c r="N1311" s="208"/>
      <c r="O1311" s="200"/>
      <c r="P1311" s="200"/>
      <c r="Q1311" s="200"/>
      <c r="R1311" s="200"/>
      <c r="S1311" s="200"/>
      <c r="T1311" s="209"/>
      <c r="U1311" s="115"/>
      <c r="V1311" s="115"/>
      <c r="W1311" s="115"/>
      <c r="X1311" s="115"/>
      <c r="Y1311" s="115"/>
      <c r="Z1311" s="115"/>
      <c r="AA1311" s="115"/>
      <c r="AB1311" s="115"/>
      <c r="AC1311" s="115"/>
      <c r="AD1311" s="115"/>
      <c r="AE1311" s="115"/>
      <c r="AT1311" s="106" t="s">
        <v>169</v>
      </c>
      <c r="AU1311" s="106" t="s">
        <v>84</v>
      </c>
    </row>
    <row r="1312" spans="2:51" s="313" customFormat="1" ht="12">
      <c r="B1312" s="314"/>
      <c r="D1312" s="205" t="s">
        <v>171</v>
      </c>
      <c r="E1312" s="315" t="s">
        <v>3</v>
      </c>
      <c r="F1312" s="316" t="s">
        <v>1687</v>
      </c>
      <c r="H1312" s="317">
        <v>4.03</v>
      </c>
      <c r="I1312" s="8"/>
      <c r="L1312" s="314"/>
      <c r="M1312" s="318"/>
      <c r="N1312" s="319"/>
      <c r="O1312" s="319"/>
      <c r="P1312" s="319"/>
      <c r="Q1312" s="319"/>
      <c r="R1312" s="319"/>
      <c r="S1312" s="319"/>
      <c r="T1312" s="320"/>
      <c r="AT1312" s="315" t="s">
        <v>171</v>
      </c>
      <c r="AU1312" s="315" t="s">
        <v>84</v>
      </c>
      <c r="AV1312" s="313" t="s">
        <v>84</v>
      </c>
      <c r="AW1312" s="313" t="s">
        <v>36</v>
      </c>
      <c r="AX1312" s="313" t="s">
        <v>82</v>
      </c>
      <c r="AY1312" s="315" t="s">
        <v>158</v>
      </c>
    </row>
    <row r="1313" spans="1:65" s="118" customFormat="1" ht="24.2" customHeight="1">
      <c r="A1313" s="115"/>
      <c r="B1313" s="116"/>
      <c r="C1313" s="214" t="s">
        <v>1688</v>
      </c>
      <c r="D1313" s="214" t="s">
        <v>160</v>
      </c>
      <c r="E1313" s="215" t="s">
        <v>1689</v>
      </c>
      <c r="F1313" s="216" t="s">
        <v>1690</v>
      </c>
      <c r="G1313" s="217" t="s">
        <v>102</v>
      </c>
      <c r="H1313" s="218">
        <v>6.32</v>
      </c>
      <c r="I1313" s="6"/>
      <c r="J1313" s="219">
        <f>ROUND(I1313*H1313,1)</f>
        <v>0</v>
      </c>
      <c r="K1313" s="216" t="s">
        <v>164</v>
      </c>
      <c r="L1313" s="116"/>
      <c r="M1313" s="220" t="s">
        <v>3</v>
      </c>
      <c r="N1313" s="221" t="s">
        <v>45</v>
      </c>
      <c r="O1313" s="200"/>
      <c r="P1313" s="201">
        <f>O1313*H1313</f>
        <v>0</v>
      </c>
      <c r="Q1313" s="201">
        <v>0.0170961</v>
      </c>
      <c r="R1313" s="201">
        <f>Q1313*H1313</f>
        <v>0.108047352</v>
      </c>
      <c r="S1313" s="201">
        <v>0</v>
      </c>
      <c r="T1313" s="202">
        <f>S1313*H1313</f>
        <v>0</v>
      </c>
      <c r="U1313" s="115"/>
      <c r="V1313" s="115"/>
      <c r="W1313" s="115"/>
      <c r="X1313" s="115"/>
      <c r="Y1313" s="115"/>
      <c r="Z1313" s="115"/>
      <c r="AA1313" s="115"/>
      <c r="AB1313" s="115"/>
      <c r="AC1313" s="115"/>
      <c r="AD1313" s="115"/>
      <c r="AE1313" s="115"/>
      <c r="AR1313" s="203" t="s">
        <v>283</v>
      </c>
      <c r="AT1313" s="203" t="s">
        <v>160</v>
      </c>
      <c r="AU1313" s="203" t="s">
        <v>84</v>
      </c>
      <c r="AY1313" s="106" t="s">
        <v>158</v>
      </c>
      <c r="BE1313" s="204">
        <f>IF(N1313="základní",J1313,0)</f>
        <v>0</v>
      </c>
      <c r="BF1313" s="204">
        <f>IF(N1313="snížená",J1313,0)</f>
        <v>0</v>
      </c>
      <c r="BG1313" s="204">
        <f>IF(N1313="zákl. přenesená",J1313,0)</f>
        <v>0</v>
      </c>
      <c r="BH1313" s="204">
        <f>IF(N1313="sníž. přenesená",J1313,0)</f>
        <v>0</v>
      </c>
      <c r="BI1313" s="204">
        <f>IF(N1313="nulová",J1313,0)</f>
        <v>0</v>
      </c>
      <c r="BJ1313" s="106" t="s">
        <v>82</v>
      </c>
      <c r="BK1313" s="204">
        <f>ROUND(I1313*H1313,1)</f>
        <v>0</v>
      </c>
      <c r="BL1313" s="106" t="s">
        <v>283</v>
      </c>
      <c r="BM1313" s="203" t="s">
        <v>1691</v>
      </c>
    </row>
    <row r="1314" spans="1:47" s="118" customFormat="1" ht="146.25">
      <c r="A1314" s="115"/>
      <c r="B1314" s="116"/>
      <c r="C1314" s="115"/>
      <c r="D1314" s="205" t="s">
        <v>167</v>
      </c>
      <c r="E1314" s="115"/>
      <c r="F1314" s="206" t="s">
        <v>1692</v>
      </c>
      <c r="G1314" s="115"/>
      <c r="H1314" s="115"/>
      <c r="I1314" s="7"/>
      <c r="J1314" s="115"/>
      <c r="K1314" s="115"/>
      <c r="L1314" s="116"/>
      <c r="M1314" s="207"/>
      <c r="N1314" s="208"/>
      <c r="O1314" s="200"/>
      <c r="P1314" s="200"/>
      <c r="Q1314" s="200"/>
      <c r="R1314" s="200"/>
      <c r="S1314" s="200"/>
      <c r="T1314" s="209"/>
      <c r="U1314" s="115"/>
      <c r="V1314" s="115"/>
      <c r="W1314" s="115"/>
      <c r="X1314" s="115"/>
      <c r="Y1314" s="115"/>
      <c r="Z1314" s="115"/>
      <c r="AA1314" s="115"/>
      <c r="AB1314" s="115"/>
      <c r="AC1314" s="115"/>
      <c r="AD1314" s="115"/>
      <c r="AE1314" s="115"/>
      <c r="AT1314" s="106" t="s">
        <v>167</v>
      </c>
      <c r="AU1314" s="106" t="s">
        <v>84</v>
      </c>
    </row>
    <row r="1315" spans="1:47" s="118" customFormat="1" ht="12">
      <c r="A1315" s="115"/>
      <c r="B1315" s="116"/>
      <c r="C1315" s="115"/>
      <c r="D1315" s="311" t="s">
        <v>169</v>
      </c>
      <c r="E1315" s="115"/>
      <c r="F1315" s="312" t="s">
        <v>1693</v>
      </c>
      <c r="G1315" s="115"/>
      <c r="H1315" s="115"/>
      <c r="I1315" s="7"/>
      <c r="J1315" s="115"/>
      <c r="K1315" s="115"/>
      <c r="L1315" s="116"/>
      <c r="M1315" s="207"/>
      <c r="N1315" s="208"/>
      <c r="O1315" s="200"/>
      <c r="P1315" s="200"/>
      <c r="Q1315" s="200"/>
      <c r="R1315" s="200"/>
      <c r="S1315" s="200"/>
      <c r="T1315" s="209"/>
      <c r="U1315" s="115"/>
      <c r="V1315" s="115"/>
      <c r="W1315" s="115"/>
      <c r="X1315" s="115"/>
      <c r="Y1315" s="115"/>
      <c r="Z1315" s="115"/>
      <c r="AA1315" s="115"/>
      <c r="AB1315" s="115"/>
      <c r="AC1315" s="115"/>
      <c r="AD1315" s="115"/>
      <c r="AE1315" s="115"/>
      <c r="AT1315" s="106" t="s">
        <v>169</v>
      </c>
      <c r="AU1315" s="106" t="s">
        <v>84</v>
      </c>
    </row>
    <row r="1316" spans="2:51" s="313" customFormat="1" ht="12">
      <c r="B1316" s="314"/>
      <c r="D1316" s="205" t="s">
        <v>171</v>
      </c>
      <c r="E1316" s="315" t="s">
        <v>3</v>
      </c>
      <c r="F1316" s="316" t="s">
        <v>1694</v>
      </c>
      <c r="H1316" s="317">
        <v>2.03</v>
      </c>
      <c r="I1316" s="8"/>
      <c r="L1316" s="314"/>
      <c r="M1316" s="318"/>
      <c r="N1316" s="319"/>
      <c r="O1316" s="319"/>
      <c r="P1316" s="319"/>
      <c r="Q1316" s="319"/>
      <c r="R1316" s="319"/>
      <c r="S1316" s="319"/>
      <c r="T1316" s="320"/>
      <c r="AT1316" s="315" t="s">
        <v>171</v>
      </c>
      <c r="AU1316" s="315" t="s">
        <v>84</v>
      </c>
      <c r="AV1316" s="313" t="s">
        <v>84</v>
      </c>
      <c r="AW1316" s="313" t="s">
        <v>36</v>
      </c>
      <c r="AX1316" s="313" t="s">
        <v>74</v>
      </c>
      <c r="AY1316" s="315" t="s">
        <v>158</v>
      </c>
    </row>
    <row r="1317" spans="2:51" s="313" customFormat="1" ht="12">
      <c r="B1317" s="314"/>
      <c r="D1317" s="205" t="s">
        <v>171</v>
      </c>
      <c r="E1317" s="315" t="s">
        <v>3</v>
      </c>
      <c r="F1317" s="316" t="s">
        <v>1695</v>
      </c>
      <c r="H1317" s="317">
        <v>4.29</v>
      </c>
      <c r="I1317" s="8"/>
      <c r="L1317" s="314"/>
      <c r="M1317" s="318"/>
      <c r="N1317" s="319"/>
      <c r="O1317" s="319"/>
      <c r="P1317" s="319"/>
      <c r="Q1317" s="319"/>
      <c r="R1317" s="319"/>
      <c r="S1317" s="319"/>
      <c r="T1317" s="320"/>
      <c r="AT1317" s="315" t="s">
        <v>171</v>
      </c>
      <c r="AU1317" s="315" t="s">
        <v>84</v>
      </c>
      <c r="AV1317" s="313" t="s">
        <v>84</v>
      </c>
      <c r="AW1317" s="313" t="s">
        <v>36</v>
      </c>
      <c r="AX1317" s="313" t="s">
        <v>74</v>
      </c>
      <c r="AY1317" s="315" t="s">
        <v>158</v>
      </c>
    </row>
    <row r="1318" spans="2:51" s="321" customFormat="1" ht="12">
      <c r="B1318" s="322"/>
      <c r="D1318" s="205" t="s">
        <v>171</v>
      </c>
      <c r="E1318" s="323" t="s">
        <v>3</v>
      </c>
      <c r="F1318" s="324" t="s">
        <v>174</v>
      </c>
      <c r="H1318" s="325">
        <v>6.32</v>
      </c>
      <c r="I1318" s="9"/>
      <c r="L1318" s="322"/>
      <c r="M1318" s="326"/>
      <c r="N1318" s="327"/>
      <c r="O1318" s="327"/>
      <c r="P1318" s="327"/>
      <c r="Q1318" s="327"/>
      <c r="R1318" s="327"/>
      <c r="S1318" s="327"/>
      <c r="T1318" s="328"/>
      <c r="AT1318" s="323" t="s">
        <v>171</v>
      </c>
      <c r="AU1318" s="323" t="s">
        <v>84</v>
      </c>
      <c r="AV1318" s="321" t="s">
        <v>165</v>
      </c>
      <c r="AW1318" s="321" t="s">
        <v>36</v>
      </c>
      <c r="AX1318" s="321" t="s">
        <v>82</v>
      </c>
      <c r="AY1318" s="323" t="s">
        <v>158</v>
      </c>
    </row>
    <row r="1319" spans="1:65" s="118" customFormat="1" ht="33" customHeight="1">
      <c r="A1319" s="115"/>
      <c r="B1319" s="116"/>
      <c r="C1319" s="214" t="s">
        <v>1696</v>
      </c>
      <c r="D1319" s="214" t="s">
        <v>160</v>
      </c>
      <c r="E1319" s="215" t="s">
        <v>1697</v>
      </c>
      <c r="F1319" s="216" t="s">
        <v>1698</v>
      </c>
      <c r="G1319" s="217" t="s">
        <v>437</v>
      </c>
      <c r="H1319" s="218">
        <v>3</v>
      </c>
      <c r="I1319" s="6"/>
      <c r="J1319" s="219">
        <f>ROUND(I1319*H1319,1)</f>
        <v>0</v>
      </c>
      <c r="K1319" s="216" t="s">
        <v>164</v>
      </c>
      <c r="L1319" s="116"/>
      <c r="M1319" s="220" t="s">
        <v>3</v>
      </c>
      <c r="N1319" s="221" t="s">
        <v>45</v>
      </c>
      <c r="O1319" s="200"/>
      <c r="P1319" s="201">
        <f>O1319*H1319</f>
        <v>0</v>
      </c>
      <c r="Q1319" s="201">
        <v>0.02573753</v>
      </c>
      <c r="R1319" s="201">
        <f>Q1319*H1319</f>
        <v>0.07721259</v>
      </c>
      <c r="S1319" s="201">
        <v>0</v>
      </c>
      <c r="T1319" s="202">
        <f>S1319*H1319</f>
        <v>0</v>
      </c>
      <c r="U1319" s="115"/>
      <c r="V1319" s="115"/>
      <c r="W1319" s="115"/>
      <c r="X1319" s="115"/>
      <c r="Y1319" s="115"/>
      <c r="Z1319" s="115"/>
      <c r="AA1319" s="115"/>
      <c r="AB1319" s="115"/>
      <c r="AC1319" s="115"/>
      <c r="AD1319" s="115"/>
      <c r="AE1319" s="115"/>
      <c r="AR1319" s="203" t="s">
        <v>283</v>
      </c>
      <c r="AT1319" s="203" t="s">
        <v>160</v>
      </c>
      <c r="AU1319" s="203" t="s">
        <v>84</v>
      </c>
      <c r="AY1319" s="106" t="s">
        <v>158</v>
      </c>
      <c r="BE1319" s="204">
        <f>IF(N1319="základní",J1319,0)</f>
        <v>0</v>
      </c>
      <c r="BF1319" s="204">
        <f>IF(N1319="snížená",J1319,0)</f>
        <v>0</v>
      </c>
      <c r="BG1319" s="204">
        <f>IF(N1319="zákl. přenesená",J1319,0)</f>
        <v>0</v>
      </c>
      <c r="BH1319" s="204">
        <f>IF(N1319="sníž. přenesená",J1319,0)</f>
        <v>0</v>
      </c>
      <c r="BI1319" s="204">
        <f>IF(N1319="nulová",J1319,0)</f>
        <v>0</v>
      </c>
      <c r="BJ1319" s="106" t="s">
        <v>82</v>
      </c>
      <c r="BK1319" s="204">
        <f>ROUND(I1319*H1319,1)</f>
        <v>0</v>
      </c>
      <c r="BL1319" s="106" t="s">
        <v>283</v>
      </c>
      <c r="BM1319" s="203" t="s">
        <v>1699</v>
      </c>
    </row>
    <row r="1320" spans="1:47" s="118" customFormat="1" ht="126.75">
      <c r="A1320" s="115"/>
      <c r="B1320" s="116"/>
      <c r="C1320" s="115"/>
      <c r="D1320" s="205" t="s">
        <v>167</v>
      </c>
      <c r="E1320" s="115"/>
      <c r="F1320" s="206" t="s">
        <v>1700</v>
      </c>
      <c r="G1320" s="115"/>
      <c r="H1320" s="115"/>
      <c r="I1320" s="7"/>
      <c r="J1320" s="115"/>
      <c r="K1320" s="115"/>
      <c r="L1320" s="116"/>
      <c r="M1320" s="207"/>
      <c r="N1320" s="208"/>
      <c r="O1320" s="200"/>
      <c r="P1320" s="200"/>
      <c r="Q1320" s="200"/>
      <c r="R1320" s="200"/>
      <c r="S1320" s="200"/>
      <c r="T1320" s="209"/>
      <c r="U1320" s="115"/>
      <c r="V1320" s="115"/>
      <c r="W1320" s="115"/>
      <c r="X1320" s="115"/>
      <c r="Y1320" s="115"/>
      <c r="Z1320" s="115"/>
      <c r="AA1320" s="115"/>
      <c r="AB1320" s="115"/>
      <c r="AC1320" s="115"/>
      <c r="AD1320" s="115"/>
      <c r="AE1320" s="115"/>
      <c r="AT1320" s="106" t="s">
        <v>167</v>
      </c>
      <c r="AU1320" s="106" t="s">
        <v>84</v>
      </c>
    </row>
    <row r="1321" spans="1:47" s="118" customFormat="1" ht="12">
      <c r="A1321" s="115"/>
      <c r="B1321" s="116"/>
      <c r="C1321" s="115"/>
      <c r="D1321" s="311" t="s">
        <v>169</v>
      </c>
      <c r="E1321" s="115"/>
      <c r="F1321" s="312" t="s">
        <v>1701</v>
      </c>
      <c r="G1321" s="115"/>
      <c r="H1321" s="115"/>
      <c r="I1321" s="7"/>
      <c r="J1321" s="115"/>
      <c r="K1321" s="115"/>
      <c r="L1321" s="116"/>
      <c r="M1321" s="207"/>
      <c r="N1321" s="208"/>
      <c r="O1321" s="200"/>
      <c r="P1321" s="200"/>
      <c r="Q1321" s="200"/>
      <c r="R1321" s="200"/>
      <c r="S1321" s="200"/>
      <c r="T1321" s="209"/>
      <c r="U1321" s="115"/>
      <c r="V1321" s="115"/>
      <c r="W1321" s="115"/>
      <c r="X1321" s="115"/>
      <c r="Y1321" s="115"/>
      <c r="Z1321" s="115"/>
      <c r="AA1321" s="115"/>
      <c r="AB1321" s="115"/>
      <c r="AC1321" s="115"/>
      <c r="AD1321" s="115"/>
      <c r="AE1321" s="115"/>
      <c r="AT1321" s="106" t="s">
        <v>169</v>
      </c>
      <c r="AU1321" s="106" t="s">
        <v>84</v>
      </c>
    </row>
    <row r="1322" spans="2:51" s="313" customFormat="1" ht="12">
      <c r="B1322" s="314"/>
      <c r="D1322" s="205" t="s">
        <v>171</v>
      </c>
      <c r="E1322" s="315" t="s">
        <v>3</v>
      </c>
      <c r="F1322" s="316" t="s">
        <v>1702</v>
      </c>
      <c r="H1322" s="317">
        <v>1</v>
      </c>
      <c r="I1322" s="8"/>
      <c r="L1322" s="314"/>
      <c r="M1322" s="318"/>
      <c r="N1322" s="319"/>
      <c r="O1322" s="319"/>
      <c r="P1322" s="319"/>
      <c r="Q1322" s="319"/>
      <c r="R1322" s="319"/>
      <c r="S1322" s="319"/>
      <c r="T1322" s="320"/>
      <c r="AT1322" s="315" t="s">
        <v>171</v>
      </c>
      <c r="AU1322" s="315" t="s">
        <v>84</v>
      </c>
      <c r="AV1322" s="313" t="s">
        <v>84</v>
      </c>
      <c r="AW1322" s="313" t="s">
        <v>36</v>
      </c>
      <c r="AX1322" s="313" t="s">
        <v>74</v>
      </c>
      <c r="AY1322" s="315" t="s">
        <v>158</v>
      </c>
    </row>
    <row r="1323" spans="2:51" s="313" customFormat="1" ht="12">
      <c r="B1323" s="314"/>
      <c r="D1323" s="205" t="s">
        <v>171</v>
      </c>
      <c r="E1323" s="315" t="s">
        <v>3</v>
      </c>
      <c r="F1323" s="316" t="s">
        <v>1703</v>
      </c>
      <c r="H1323" s="317">
        <v>2</v>
      </c>
      <c r="I1323" s="8"/>
      <c r="L1323" s="314"/>
      <c r="M1323" s="318"/>
      <c r="N1323" s="319"/>
      <c r="O1323" s="319"/>
      <c r="P1323" s="319"/>
      <c r="Q1323" s="319"/>
      <c r="R1323" s="319"/>
      <c r="S1323" s="319"/>
      <c r="T1323" s="320"/>
      <c r="AT1323" s="315" t="s">
        <v>171</v>
      </c>
      <c r="AU1323" s="315" t="s">
        <v>84</v>
      </c>
      <c r="AV1323" s="313" t="s">
        <v>84</v>
      </c>
      <c r="AW1323" s="313" t="s">
        <v>36</v>
      </c>
      <c r="AX1323" s="313" t="s">
        <v>74</v>
      </c>
      <c r="AY1323" s="315" t="s">
        <v>158</v>
      </c>
    </row>
    <row r="1324" spans="2:51" s="321" customFormat="1" ht="12">
      <c r="B1324" s="322"/>
      <c r="D1324" s="205" t="s">
        <v>171</v>
      </c>
      <c r="E1324" s="323" t="s">
        <v>3</v>
      </c>
      <c r="F1324" s="324" t="s">
        <v>174</v>
      </c>
      <c r="H1324" s="325">
        <v>3</v>
      </c>
      <c r="I1324" s="9"/>
      <c r="L1324" s="322"/>
      <c r="M1324" s="326"/>
      <c r="N1324" s="327"/>
      <c r="O1324" s="327"/>
      <c r="P1324" s="327"/>
      <c r="Q1324" s="327"/>
      <c r="R1324" s="327"/>
      <c r="S1324" s="327"/>
      <c r="T1324" s="328"/>
      <c r="AT1324" s="323" t="s">
        <v>171</v>
      </c>
      <c r="AU1324" s="323" t="s">
        <v>84</v>
      </c>
      <c r="AV1324" s="321" t="s">
        <v>165</v>
      </c>
      <c r="AW1324" s="321" t="s">
        <v>36</v>
      </c>
      <c r="AX1324" s="321" t="s">
        <v>82</v>
      </c>
      <c r="AY1324" s="323" t="s">
        <v>158</v>
      </c>
    </row>
    <row r="1325" spans="1:65" s="118" customFormat="1" ht="24.2" customHeight="1">
      <c r="A1325" s="115"/>
      <c r="B1325" s="116"/>
      <c r="C1325" s="214" t="s">
        <v>1704</v>
      </c>
      <c r="D1325" s="214" t="s">
        <v>160</v>
      </c>
      <c r="E1325" s="215" t="s">
        <v>1705</v>
      </c>
      <c r="F1325" s="216" t="s">
        <v>1706</v>
      </c>
      <c r="G1325" s="217" t="s">
        <v>229</v>
      </c>
      <c r="H1325" s="218">
        <v>10.004</v>
      </c>
      <c r="I1325" s="6"/>
      <c r="J1325" s="219">
        <f>ROUND(I1325*H1325,1)</f>
        <v>0</v>
      </c>
      <c r="K1325" s="216" t="s">
        <v>164</v>
      </c>
      <c r="L1325" s="116"/>
      <c r="M1325" s="220" t="s">
        <v>3</v>
      </c>
      <c r="N1325" s="221" t="s">
        <v>45</v>
      </c>
      <c r="O1325" s="200"/>
      <c r="P1325" s="201">
        <f>O1325*H1325</f>
        <v>0</v>
      </c>
      <c r="Q1325" s="201">
        <v>0</v>
      </c>
      <c r="R1325" s="201">
        <f>Q1325*H1325</f>
        <v>0</v>
      </c>
      <c r="S1325" s="201">
        <v>0</v>
      </c>
      <c r="T1325" s="202">
        <f>S1325*H1325</f>
        <v>0</v>
      </c>
      <c r="U1325" s="115"/>
      <c r="V1325" s="115"/>
      <c r="W1325" s="115"/>
      <c r="X1325" s="115"/>
      <c r="Y1325" s="115"/>
      <c r="Z1325" s="115"/>
      <c r="AA1325" s="115"/>
      <c r="AB1325" s="115"/>
      <c r="AC1325" s="115"/>
      <c r="AD1325" s="115"/>
      <c r="AE1325" s="115"/>
      <c r="AR1325" s="203" t="s">
        <v>283</v>
      </c>
      <c r="AT1325" s="203" t="s">
        <v>160</v>
      </c>
      <c r="AU1325" s="203" t="s">
        <v>84</v>
      </c>
      <c r="AY1325" s="106" t="s">
        <v>158</v>
      </c>
      <c r="BE1325" s="204">
        <f>IF(N1325="základní",J1325,0)</f>
        <v>0</v>
      </c>
      <c r="BF1325" s="204">
        <f>IF(N1325="snížená",J1325,0)</f>
        <v>0</v>
      </c>
      <c r="BG1325" s="204">
        <f>IF(N1325="zákl. přenesená",J1325,0)</f>
        <v>0</v>
      </c>
      <c r="BH1325" s="204">
        <f>IF(N1325="sníž. přenesená",J1325,0)</f>
        <v>0</v>
      </c>
      <c r="BI1325" s="204">
        <f>IF(N1325="nulová",J1325,0)</f>
        <v>0</v>
      </c>
      <c r="BJ1325" s="106" t="s">
        <v>82</v>
      </c>
      <c r="BK1325" s="204">
        <f>ROUND(I1325*H1325,1)</f>
        <v>0</v>
      </c>
      <c r="BL1325" s="106" t="s">
        <v>283</v>
      </c>
      <c r="BM1325" s="203" t="s">
        <v>1707</v>
      </c>
    </row>
    <row r="1326" spans="1:47" s="118" customFormat="1" ht="39">
      <c r="A1326" s="115"/>
      <c r="B1326" s="116"/>
      <c r="C1326" s="115"/>
      <c r="D1326" s="205" t="s">
        <v>167</v>
      </c>
      <c r="E1326" s="115"/>
      <c r="F1326" s="206" t="s">
        <v>1708</v>
      </c>
      <c r="G1326" s="115"/>
      <c r="H1326" s="115"/>
      <c r="I1326" s="7"/>
      <c r="J1326" s="115"/>
      <c r="K1326" s="115"/>
      <c r="L1326" s="116"/>
      <c r="M1326" s="207"/>
      <c r="N1326" s="208"/>
      <c r="O1326" s="200"/>
      <c r="P1326" s="200"/>
      <c r="Q1326" s="200"/>
      <c r="R1326" s="200"/>
      <c r="S1326" s="200"/>
      <c r="T1326" s="209"/>
      <c r="U1326" s="115"/>
      <c r="V1326" s="115"/>
      <c r="W1326" s="115"/>
      <c r="X1326" s="115"/>
      <c r="Y1326" s="115"/>
      <c r="Z1326" s="115"/>
      <c r="AA1326" s="115"/>
      <c r="AB1326" s="115"/>
      <c r="AC1326" s="115"/>
      <c r="AD1326" s="115"/>
      <c r="AE1326" s="115"/>
      <c r="AT1326" s="106" t="s">
        <v>167</v>
      </c>
      <c r="AU1326" s="106" t="s">
        <v>84</v>
      </c>
    </row>
    <row r="1327" spans="1:47" s="118" customFormat="1" ht="12">
      <c r="A1327" s="115"/>
      <c r="B1327" s="116"/>
      <c r="C1327" s="115"/>
      <c r="D1327" s="311" t="s">
        <v>169</v>
      </c>
      <c r="E1327" s="115"/>
      <c r="F1327" s="312" t="s">
        <v>1709</v>
      </c>
      <c r="G1327" s="115"/>
      <c r="H1327" s="115"/>
      <c r="I1327" s="7"/>
      <c r="J1327" s="115"/>
      <c r="K1327" s="115"/>
      <c r="L1327" s="116"/>
      <c r="M1327" s="207"/>
      <c r="N1327" s="208"/>
      <c r="O1327" s="200"/>
      <c r="P1327" s="200"/>
      <c r="Q1327" s="200"/>
      <c r="R1327" s="200"/>
      <c r="S1327" s="200"/>
      <c r="T1327" s="209"/>
      <c r="U1327" s="115"/>
      <c r="V1327" s="115"/>
      <c r="W1327" s="115"/>
      <c r="X1327" s="115"/>
      <c r="Y1327" s="115"/>
      <c r="Z1327" s="115"/>
      <c r="AA1327" s="115"/>
      <c r="AB1327" s="115"/>
      <c r="AC1327" s="115"/>
      <c r="AD1327" s="115"/>
      <c r="AE1327" s="115"/>
      <c r="AT1327" s="106" t="s">
        <v>169</v>
      </c>
      <c r="AU1327" s="106" t="s">
        <v>84</v>
      </c>
    </row>
    <row r="1328" spans="2:63" s="180" customFormat="1" ht="22.9" customHeight="1">
      <c r="B1328" s="181"/>
      <c r="D1328" s="182" t="s">
        <v>73</v>
      </c>
      <c r="E1328" s="212" t="s">
        <v>1710</v>
      </c>
      <c r="F1328" s="212" t="s">
        <v>1711</v>
      </c>
      <c r="I1328" s="5"/>
      <c r="J1328" s="213">
        <f>BK1328</f>
        <v>0</v>
      </c>
      <c r="L1328" s="181"/>
      <c r="M1328" s="185"/>
      <c r="N1328" s="186"/>
      <c r="O1328" s="186"/>
      <c r="P1328" s="187">
        <f>SUM(P1329:P1376)</f>
        <v>0</v>
      </c>
      <c r="Q1328" s="186"/>
      <c r="R1328" s="187">
        <f>SUM(R1329:R1376)</f>
        <v>0.7135175549999999</v>
      </c>
      <c r="S1328" s="186"/>
      <c r="T1328" s="188">
        <f>SUM(T1329:T1376)</f>
        <v>0.6264949999999999</v>
      </c>
      <c r="AR1328" s="182" t="s">
        <v>84</v>
      </c>
      <c r="AT1328" s="189" t="s">
        <v>73</v>
      </c>
      <c r="AU1328" s="189" t="s">
        <v>82</v>
      </c>
      <c r="AY1328" s="182" t="s">
        <v>158</v>
      </c>
      <c r="BK1328" s="190">
        <f>SUM(BK1329:BK1376)</f>
        <v>0</v>
      </c>
    </row>
    <row r="1329" spans="1:65" s="118" customFormat="1" ht="16.5" customHeight="1">
      <c r="A1329" s="115"/>
      <c r="B1329" s="116"/>
      <c r="C1329" s="214" t="s">
        <v>1712</v>
      </c>
      <c r="D1329" s="214" t="s">
        <v>160</v>
      </c>
      <c r="E1329" s="215" t="s">
        <v>1713</v>
      </c>
      <c r="F1329" s="216" t="s">
        <v>1714</v>
      </c>
      <c r="G1329" s="217" t="s">
        <v>492</v>
      </c>
      <c r="H1329" s="218">
        <v>204.6</v>
      </c>
      <c r="I1329" s="6"/>
      <c r="J1329" s="219">
        <f>ROUND(I1329*H1329,1)</f>
        <v>0</v>
      </c>
      <c r="K1329" s="216" t="s">
        <v>362</v>
      </c>
      <c r="L1329" s="116"/>
      <c r="M1329" s="220" t="s">
        <v>3</v>
      </c>
      <c r="N1329" s="221" t="s">
        <v>45</v>
      </c>
      <c r="O1329" s="200"/>
      <c r="P1329" s="201">
        <f>O1329*H1329</f>
        <v>0</v>
      </c>
      <c r="Q1329" s="201">
        <v>0</v>
      </c>
      <c r="R1329" s="201">
        <f>Q1329*H1329</f>
        <v>0</v>
      </c>
      <c r="S1329" s="201">
        <v>0.00191</v>
      </c>
      <c r="T1329" s="202">
        <f>S1329*H1329</f>
        <v>0.39078599999999997</v>
      </c>
      <c r="U1329" s="115"/>
      <c r="V1329" s="115"/>
      <c r="W1329" s="115"/>
      <c r="X1329" s="115"/>
      <c r="Y1329" s="115"/>
      <c r="Z1329" s="115"/>
      <c r="AA1329" s="115"/>
      <c r="AB1329" s="115"/>
      <c r="AC1329" s="115"/>
      <c r="AD1329" s="115"/>
      <c r="AE1329" s="115"/>
      <c r="AR1329" s="203" t="s">
        <v>283</v>
      </c>
      <c r="AT1329" s="203" t="s">
        <v>160</v>
      </c>
      <c r="AU1329" s="203" t="s">
        <v>84</v>
      </c>
      <c r="AY1329" s="106" t="s">
        <v>158</v>
      </c>
      <c r="BE1329" s="204">
        <f>IF(N1329="základní",J1329,0)</f>
        <v>0</v>
      </c>
      <c r="BF1329" s="204">
        <f>IF(N1329="snížená",J1329,0)</f>
        <v>0</v>
      </c>
      <c r="BG1329" s="204">
        <f>IF(N1329="zákl. přenesená",J1329,0)</f>
        <v>0</v>
      </c>
      <c r="BH1329" s="204">
        <f>IF(N1329="sníž. přenesená",J1329,0)</f>
        <v>0</v>
      </c>
      <c r="BI1329" s="204">
        <f>IF(N1329="nulová",J1329,0)</f>
        <v>0</v>
      </c>
      <c r="BJ1329" s="106" t="s">
        <v>82</v>
      </c>
      <c r="BK1329" s="204">
        <f>ROUND(I1329*H1329,1)</f>
        <v>0</v>
      </c>
      <c r="BL1329" s="106" t="s">
        <v>283</v>
      </c>
      <c r="BM1329" s="203" t="s">
        <v>1715</v>
      </c>
    </row>
    <row r="1330" spans="1:47" s="118" customFormat="1" ht="19.5">
      <c r="A1330" s="115"/>
      <c r="B1330" s="116"/>
      <c r="C1330" s="115"/>
      <c r="D1330" s="205" t="s">
        <v>167</v>
      </c>
      <c r="E1330" s="115"/>
      <c r="F1330" s="206" t="s">
        <v>1716</v>
      </c>
      <c r="G1330" s="115"/>
      <c r="H1330" s="115"/>
      <c r="I1330" s="7"/>
      <c r="J1330" s="115"/>
      <c r="K1330" s="115"/>
      <c r="L1330" s="116"/>
      <c r="M1330" s="207"/>
      <c r="N1330" s="208"/>
      <c r="O1330" s="200"/>
      <c r="P1330" s="200"/>
      <c r="Q1330" s="200"/>
      <c r="R1330" s="200"/>
      <c r="S1330" s="200"/>
      <c r="T1330" s="209"/>
      <c r="U1330" s="115"/>
      <c r="V1330" s="115"/>
      <c r="W1330" s="115"/>
      <c r="X1330" s="115"/>
      <c r="Y1330" s="115"/>
      <c r="Z1330" s="115"/>
      <c r="AA1330" s="115"/>
      <c r="AB1330" s="115"/>
      <c r="AC1330" s="115"/>
      <c r="AD1330" s="115"/>
      <c r="AE1330" s="115"/>
      <c r="AT1330" s="106" t="s">
        <v>167</v>
      </c>
      <c r="AU1330" s="106" t="s">
        <v>84</v>
      </c>
    </row>
    <row r="1331" spans="2:51" s="313" customFormat="1" ht="12">
      <c r="B1331" s="314"/>
      <c r="D1331" s="205" t="s">
        <v>171</v>
      </c>
      <c r="E1331" s="315" t="s">
        <v>3</v>
      </c>
      <c r="F1331" s="316" t="s">
        <v>1717</v>
      </c>
      <c r="H1331" s="317">
        <v>120</v>
      </c>
      <c r="I1331" s="8"/>
      <c r="L1331" s="314"/>
      <c r="M1331" s="318"/>
      <c r="N1331" s="319"/>
      <c r="O1331" s="319"/>
      <c r="P1331" s="319"/>
      <c r="Q1331" s="319"/>
      <c r="R1331" s="319"/>
      <c r="S1331" s="319"/>
      <c r="T1331" s="320"/>
      <c r="AT1331" s="315" t="s">
        <v>171</v>
      </c>
      <c r="AU1331" s="315" t="s">
        <v>84</v>
      </c>
      <c r="AV1331" s="313" t="s">
        <v>84</v>
      </c>
      <c r="AW1331" s="313" t="s">
        <v>36</v>
      </c>
      <c r="AX1331" s="313" t="s">
        <v>74</v>
      </c>
      <c r="AY1331" s="315" t="s">
        <v>158</v>
      </c>
    </row>
    <row r="1332" spans="2:51" s="313" customFormat="1" ht="12">
      <c r="B1332" s="314"/>
      <c r="D1332" s="205" t="s">
        <v>171</v>
      </c>
      <c r="E1332" s="315" t="s">
        <v>3</v>
      </c>
      <c r="F1332" s="316" t="s">
        <v>1718</v>
      </c>
      <c r="H1332" s="317">
        <v>84.6</v>
      </c>
      <c r="I1332" s="8"/>
      <c r="L1332" s="314"/>
      <c r="M1332" s="318"/>
      <c r="N1332" s="319"/>
      <c r="O1332" s="319"/>
      <c r="P1332" s="319"/>
      <c r="Q1332" s="319"/>
      <c r="R1332" s="319"/>
      <c r="S1332" s="319"/>
      <c r="T1332" s="320"/>
      <c r="AT1332" s="315" t="s">
        <v>171</v>
      </c>
      <c r="AU1332" s="315" t="s">
        <v>84</v>
      </c>
      <c r="AV1332" s="313" t="s">
        <v>84</v>
      </c>
      <c r="AW1332" s="313" t="s">
        <v>36</v>
      </c>
      <c r="AX1332" s="313" t="s">
        <v>74</v>
      </c>
      <c r="AY1332" s="315" t="s">
        <v>158</v>
      </c>
    </row>
    <row r="1333" spans="2:51" s="321" customFormat="1" ht="12">
      <c r="B1333" s="322"/>
      <c r="D1333" s="205" t="s">
        <v>171</v>
      </c>
      <c r="E1333" s="323" t="s">
        <v>3</v>
      </c>
      <c r="F1333" s="324" t="s">
        <v>1719</v>
      </c>
      <c r="H1333" s="325">
        <v>204.6</v>
      </c>
      <c r="I1333" s="9"/>
      <c r="L1333" s="322"/>
      <c r="M1333" s="326"/>
      <c r="N1333" s="327"/>
      <c r="O1333" s="327"/>
      <c r="P1333" s="327"/>
      <c r="Q1333" s="327"/>
      <c r="R1333" s="327"/>
      <c r="S1333" s="327"/>
      <c r="T1333" s="328"/>
      <c r="AT1333" s="323" t="s">
        <v>171</v>
      </c>
      <c r="AU1333" s="323" t="s">
        <v>84</v>
      </c>
      <c r="AV1333" s="321" t="s">
        <v>165</v>
      </c>
      <c r="AW1333" s="321" t="s">
        <v>36</v>
      </c>
      <c r="AX1333" s="321" t="s">
        <v>82</v>
      </c>
      <c r="AY1333" s="323" t="s">
        <v>158</v>
      </c>
    </row>
    <row r="1334" spans="1:65" s="118" customFormat="1" ht="24.2" customHeight="1">
      <c r="A1334" s="115"/>
      <c r="B1334" s="116"/>
      <c r="C1334" s="214" t="s">
        <v>1720</v>
      </c>
      <c r="D1334" s="214" t="s">
        <v>160</v>
      </c>
      <c r="E1334" s="215" t="s">
        <v>1721</v>
      </c>
      <c r="F1334" s="216" t="s">
        <v>1722</v>
      </c>
      <c r="G1334" s="217" t="s">
        <v>492</v>
      </c>
      <c r="H1334" s="218">
        <v>63.9</v>
      </c>
      <c r="I1334" s="6"/>
      <c r="J1334" s="219">
        <f>ROUND(I1334*H1334,1)</f>
        <v>0</v>
      </c>
      <c r="K1334" s="216" t="s">
        <v>164</v>
      </c>
      <c r="L1334" s="116"/>
      <c r="M1334" s="220" t="s">
        <v>3</v>
      </c>
      <c r="N1334" s="221" t="s">
        <v>45</v>
      </c>
      <c r="O1334" s="200"/>
      <c r="P1334" s="201">
        <f>O1334*H1334</f>
        <v>0</v>
      </c>
      <c r="Q1334" s="201">
        <v>0</v>
      </c>
      <c r="R1334" s="201">
        <f>Q1334*H1334</f>
        <v>0</v>
      </c>
      <c r="S1334" s="201">
        <v>0.00191</v>
      </c>
      <c r="T1334" s="202">
        <f>S1334*H1334</f>
        <v>0.122049</v>
      </c>
      <c r="U1334" s="115"/>
      <c r="V1334" s="115"/>
      <c r="W1334" s="115"/>
      <c r="X1334" s="115"/>
      <c r="Y1334" s="115"/>
      <c r="Z1334" s="115"/>
      <c r="AA1334" s="115"/>
      <c r="AB1334" s="115"/>
      <c r="AC1334" s="115"/>
      <c r="AD1334" s="115"/>
      <c r="AE1334" s="115"/>
      <c r="AR1334" s="203" t="s">
        <v>283</v>
      </c>
      <c r="AT1334" s="203" t="s">
        <v>160</v>
      </c>
      <c r="AU1334" s="203" t="s">
        <v>84</v>
      </c>
      <c r="AY1334" s="106" t="s">
        <v>158</v>
      </c>
      <c r="BE1334" s="204">
        <f>IF(N1334="základní",J1334,0)</f>
        <v>0</v>
      </c>
      <c r="BF1334" s="204">
        <f>IF(N1334="snížená",J1334,0)</f>
        <v>0</v>
      </c>
      <c r="BG1334" s="204">
        <f>IF(N1334="zákl. přenesená",J1334,0)</f>
        <v>0</v>
      </c>
      <c r="BH1334" s="204">
        <f>IF(N1334="sníž. přenesená",J1334,0)</f>
        <v>0</v>
      </c>
      <c r="BI1334" s="204">
        <f>IF(N1334="nulová",J1334,0)</f>
        <v>0</v>
      </c>
      <c r="BJ1334" s="106" t="s">
        <v>82</v>
      </c>
      <c r="BK1334" s="204">
        <f>ROUND(I1334*H1334,1)</f>
        <v>0</v>
      </c>
      <c r="BL1334" s="106" t="s">
        <v>283</v>
      </c>
      <c r="BM1334" s="203" t="s">
        <v>1723</v>
      </c>
    </row>
    <row r="1335" spans="1:47" s="118" customFormat="1" ht="19.5">
      <c r="A1335" s="115"/>
      <c r="B1335" s="116"/>
      <c r="C1335" s="115"/>
      <c r="D1335" s="205" t="s">
        <v>167</v>
      </c>
      <c r="E1335" s="115"/>
      <c r="F1335" s="206" t="s">
        <v>1716</v>
      </c>
      <c r="G1335" s="115"/>
      <c r="H1335" s="115"/>
      <c r="I1335" s="7"/>
      <c r="J1335" s="115"/>
      <c r="K1335" s="115"/>
      <c r="L1335" s="116"/>
      <c r="M1335" s="207"/>
      <c r="N1335" s="208"/>
      <c r="O1335" s="200"/>
      <c r="P1335" s="200"/>
      <c r="Q1335" s="200"/>
      <c r="R1335" s="200"/>
      <c r="S1335" s="200"/>
      <c r="T1335" s="209"/>
      <c r="U1335" s="115"/>
      <c r="V1335" s="115"/>
      <c r="W1335" s="115"/>
      <c r="X1335" s="115"/>
      <c r="Y1335" s="115"/>
      <c r="Z1335" s="115"/>
      <c r="AA1335" s="115"/>
      <c r="AB1335" s="115"/>
      <c r="AC1335" s="115"/>
      <c r="AD1335" s="115"/>
      <c r="AE1335" s="115"/>
      <c r="AT1335" s="106" t="s">
        <v>167</v>
      </c>
      <c r="AU1335" s="106" t="s">
        <v>84</v>
      </c>
    </row>
    <row r="1336" spans="1:47" s="118" customFormat="1" ht="12">
      <c r="A1336" s="115"/>
      <c r="B1336" s="116"/>
      <c r="C1336" s="115"/>
      <c r="D1336" s="311" t="s">
        <v>169</v>
      </c>
      <c r="E1336" s="115"/>
      <c r="F1336" s="312" t="s">
        <v>1724</v>
      </c>
      <c r="G1336" s="115"/>
      <c r="H1336" s="115"/>
      <c r="I1336" s="7"/>
      <c r="J1336" s="115"/>
      <c r="K1336" s="115"/>
      <c r="L1336" s="116"/>
      <c r="M1336" s="207"/>
      <c r="N1336" s="208"/>
      <c r="O1336" s="200"/>
      <c r="P1336" s="200"/>
      <c r="Q1336" s="200"/>
      <c r="R1336" s="200"/>
      <c r="S1336" s="200"/>
      <c r="T1336" s="209"/>
      <c r="U1336" s="115"/>
      <c r="V1336" s="115"/>
      <c r="W1336" s="115"/>
      <c r="X1336" s="115"/>
      <c r="Y1336" s="115"/>
      <c r="Z1336" s="115"/>
      <c r="AA1336" s="115"/>
      <c r="AB1336" s="115"/>
      <c r="AC1336" s="115"/>
      <c r="AD1336" s="115"/>
      <c r="AE1336" s="115"/>
      <c r="AT1336" s="106" t="s">
        <v>169</v>
      </c>
      <c r="AU1336" s="106" t="s">
        <v>84</v>
      </c>
    </row>
    <row r="1337" spans="2:51" s="313" customFormat="1" ht="12">
      <c r="B1337" s="314"/>
      <c r="D1337" s="205" t="s">
        <v>171</v>
      </c>
      <c r="E1337" s="315" t="s">
        <v>3</v>
      </c>
      <c r="F1337" s="316" t="s">
        <v>1725</v>
      </c>
      <c r="H1337" s="317">
        <v>63.9</v>
      </c>
      <c r="I1337" s="8"/>
      <c r="L1337" s="314"/>
      <c r="M1337" s="318"/>
      <c r="N1337" s="319"/>
      <c r="O1337" s="319"/>
      <c r="P1337" s="319"/>
      <c r="Q1337" s="319"/>
      <c r="R1337" s="319"/>
      <c r="S1337" s="319"/>
      <c r="T1337" s="320"/>
      <c r="AT1337" s="315" t="s">
        <v>171</v>
      </c>
      <c r="AU1337" s="315" t="s">
        <v>84</v>
      </c>
      <c r="AV1337" s="313" t="s">
        <v>84</v>
      </c>
      <c r="AW1337" s="313" t="s">
        <v>36</v>
      </c>
      <c r="AX1337" s="313" t="s">
        <v>82</v>
      </c>
      <c r="AY1337" s="315" t="s">
        <v>158</v>
      </c>
    </row>
    <row r="1338" spans="1:65" s="118" customFormat="1" ht="16.5" customHeight="1">
      <c r="A1338" s="115"/>
      <c r="B1338" s="116"/>
      <c r="C1338" s="214" t="s">
        <v>1726</v>
      </c>
      <c r="D1338" s="214" t="s">
        <v>160</v>
      </c>
      <c r="E1338" s="215" t="s">
        <v>1727</v>
      </c>
      <c r="F1338" s="216" t="s">
        <v>1728</v>
      </c>
      <c r="G1338" s="217" t="s">
        <v>492</v>
      </c>
      <c r="H1338" s="218">
        <v>2</v>
      </c>
      <c r="I1338" s="6"/>
      <c r="J1338" s="219">
        <f>ROUND(I1338*H1338,1)</f>
        <v>0</v>
      </c>
      <c r="K1338" s="216" t="s">
        <v>164</v>
      </c>
      <c r="L1338" s="116"/>
      <c r="M1338" s="220" t="s">
        <v>3</v>
      </c>
      <c r="N1338" s="221" t="s">
        <v>45</v>
      </c>
      <c r="O1338" s="200"/>
      <c r="P1338" s="201">
        <f>O1338*H1338</f>
        <v>0</v>
      </c>
      <c r="Q1338" s="201">
        <v>0</v>
      </c>
      <c r="R1338" s="201">
        <f>Q1338*H1338</f>
        <v>0</v>
      </c>
      <c r="S1338" s="201">
        <v>0.00167</v>
      </c>
      <c r="T1338" s="202">
        <f>S1338*H1338</f>
        <v>0.00334</v>
      </c>
      <c r="U1338" s="115"/>
      <c r="V1338" s="115"/>
      <c r="W1338" s="115"/>
      <c r="X1338" s="115"/>
      <c r="Y1338" s="115"/>
      <c r="Z1338" s="115"/>
      <c r="AA1338" s="115"/>
      <c r="AB1338" s="115"/>
      <c r="AC1338" s="115"/>
      <c r="AD1338" s="115"/>
      <c r="AE1338" s="115"/>
      <c r="AR1338" s="203" t="s">
        <v>283</v>
      </c>
      <c r="AT1338" s="203" t="s">
        <v>160</v>
      </c>
      <c r="AU1338" s="203" t="s">
        <v>84</v>
      </c>
      <c r="AY1338" s="106" t="s">
        <v>158</v>
      </c>
      <c r="BE1338" s="204">
        <f>IF(N1338="základní",J1338,0)</f>
        <v>0</v>
      </c>
      <c r="BF1338" s="204">
        <f>IF(N1338="snížená",J1338,0)</f>
        <v>0</v>
      </c>
      <c r="BG1338" s="204">
        <f>IF(N1338="zákl. přenesená",J1338,0)</f>
        <v>0</v>
      </c>
      <c r="BH1338" s="204">
        <f>IF(N1338="sníž. přenesená",J1338,0)</f>
        <v>0</v>
      </c>
      <c r="BI1338" s="204">
        <f>IF(N1338="nulová",J1338,0)</f>
        <v>0</v>
      </c>
      <c r="BJ1338" s="106" t="s">
        <v>82</v>
      </c>
      <c r="BK1338" s="204">
        <f>ROUND(I1338*H1338,1)</f>
        <v>0</v>
      </c>
      <c r="BL1338" s="106" t="s">
        <v>283</v>
      </c>
      <c r="BM1338" s="203" t="s">
        <v>1729</v>
      </c>
    </row>
    <row r="1339" spans="1:47" s="118" customFormat="1" ht="12">
      <c r="A1339" s="115"/>
      <c r="B1339" s="116"/>
      <c r="C1339" s="115"/>
      <c r="D1339" s="205" t="s">
        <v>167</v>
      </c>
      <c r="E1339" s="115"/>
      <c r="F1339" s="206" t="s">
        <v>1730</v>
      </c>
      <c r="G1339" s="115"/>
      <c r="H1339" s="115"/>
      <c r="I1339" s="7"/>
      <c r="J1339" s="115"/>
      <c r="K1339" s="115"/>
      <c r="L1339" s="116"/>
      <c r="M1339" s="207"/>
      <c r="N1339" s="208"/>
      <c r="O1339" s="200"/>
      <c r="P1339" s="200"/>
      <c r="Q1339" s="200"/>
      <c r="R1339" s="200"/>
      <c r="S1339" s="200"/>
      <c r="T1339" s="209"/>
      <c r="U1339" s="115"/>
      <c r="V1339" s="115"/>
      <c r="W1339" s="115"/>
      <c r="X1339" s="115"/>
      <c r="Y1339" s="115"/>
      <c r="Z1339" s="115"/>
      <c r="AA1339" s="115"/>
      <c r="AB1339" s="115"/>
      <c r="AC1339" s="115"/>
      <c r="AD1339" s="115"/>
      <c r="AE1339" s="115"/>
      <c r="AT1339" s="106" t="s">
        <v>167</v>
      </c>
      <c r="AU1339" s="106" t="s">
        <v>84</v>
      </c>
    </row>
    <row r="1340" spans="1:47" s="118" customFormat="1" ht="12">
      <c r="A1340" s="115"/>
      <c r="B1340" s="116"/>
      <c r="C1340" s="115"/>
      <c r="D1340" s="311" t="s">
        <v>169</v>
      </c>
      <c r="E1340" s="115"/>
      <c r="F1340" s="312" t="s">
        <v>1731</v>
      </c>
      <c r="G1340" s="115"/>
      <c r="H1340" s="115"/>
      <c r="I1340" s="7"/>
      <c r="J1340" s="115"/>
      <c r="K1340" s="115"/>
      <c r="L1340" s="116"/>
      <c r="M1340" s="207"/>
      <c r="N1340" s="208"/>
      <c r="O1340" s="200"/>
      <c r="P1340" s="200"/>
      <c r="Q1340" s="200"/>
      <c r="R1340" s="200"/>
      <c r="S1340" s="200"/>
      <c r="T1340" s="209"/>
      <c r="U1340" s="115"/>
      <c r="V1340" s="115"/>
      <c r="W1340" s="115"/>
      <c r="X1340" s="115"/>
      <c r="Y1340" s="115"/>
      <c r="Z1340" s="115"/>
      <c r="AA1340" s="115"/>
      <c r="AB1340" s="115"/>
      <c r="AC1340" s="115"/>
      <c r="AD1340" s="115"/>
      <c r="AE1340" s="115"/>
      <c r="AT1340" s="106" t="s">
        <v>169</v>
      </c>
      <c r="AU1340" s="106" t="s">
        <v>84</v>
      </c>
    </row>
    <row r="1341" spans="2:51" s="313" customFormat="1" ht="12">
      <c r="B1341" s="314"/>
      <c r="D1341" s="205" t="s">
        <v>171</v>
      </c>
      <c r="E1341" s="315" t="s">
        <v>3</v>
      </c>
      <c r="F1341" s="316" t="s">
        <v>1732</v>
      </c>
      <c r="H1341" s="317">
        <v>2</v>
      </c>
      <c r="I1341" s="8"/>
      <c r="L1341" s="314"/>
      <c r="M1341" s="318"/>
      <c r="N1341" s="319"/>
      <c r="O1341" s="319"/>
      <c r="P1341" s="319"/>
      <c r="Q1341" s="319"/>
      <c r="R1341" s="319"/>
      <c r="S1341" s="319"/>
      <c r="T1341" s="320"/>
      <c r="AT1341" s="315" t="s">
        <v>171</v>
      </c>
      <c r="AU1341" s="315" t="s">
        <v>84</v>
      </c>
      <c r="AV1341" s="313" t="s">
        <v>84</v>
      </c>
      <c r="AW1341" s="313" t="s">
        <v>36</v>
      </c>
      <c r="AX1341" s="313" t="s">
        <v>82</v>
      </c>
      <c r="AY1341" s="315" t="s">
        <v>158</v>
      </c>
    </row>
    <row r="1342" spans="1:65" s="118" customFormat="1" ht="16.5" customHeight="1">
      <c r="A1342" s="115"/>
      <c r="B1342" s="116"/>
      <c r="C1342" s="214" t="s">
        <v>1733</v>
      </c>
      <c r="D1342" s="214" t="s">
        <v>160</v>
      </c>
      <c r="E1342" s="215" t="s">
        <v>1734</v>
      </c>
      <c r="F1342" s="216" t="s">
        <v>1735</v>
      </c>
      <c r="G1342" s="217" t="s">
        <v>492</v>
      </c>
      <c r="H1342" s="218">
        <v>28</v>
      </c>
      <c r="I1342" s="6"/>
      <c r="J1342" s="219">
        <f>ROUND(I1342*H1342,1)</f>
        <v>0</v>
      </c>
      <c r="K1342" s="216" t="s">
        <v>164</v>
      </c>
      <c r="L1342" s="116"/>
      <c r="M1342" s="220" t="s">
        <v>3</v>
      </c>
      <c r="N1342" s="221" t="s">
        <v>45</v>
      </c>
      <c r="O1342" s="200"/>
      <c r="P1342" s="201">
        <f>O1342*H1342</f>
        <v>0</v>
      </c>
      <c r="Q1342" s="201">
        <v>0</v>
      </c>
      <c r="R1342" s="201">
        <f>Q1342*H1342</f>
        <v>0</v>
      </c>
      <c r="S1342" s="201">
        <v>0.00394</v>
      </c>
      <c r="T1342" s="202">
        <f>S1342*H1342</f>
        <v>0.11032</v>
      </c>
      <c r="U1342" s="115"/>
      <c r="V1342" s="115"/>
      <c r="W1342" s="115"/>
      <c r="X1342" s="115"/>
      <c r="Y1342" s="115"/>
      <c r="Z1342" s="115"/>
      <c r="AA1342" s="115"/>
      <c r="AB1342" s="115"/>
      <c r="AC1342" s="115"/>
      <c r="AD1342" s="115"/>
      <c r="AE1342" s="115"/>
      <c r="AR1342" s="203" t="s">
        <v>283</v>
      </c>
      <c r="AT1342" s="203" t="s">
        <v>160</v>
      </c>
      <c r="AU1342" s="203" t="s">
        <v>84</v>
      </c>
      <c r="AY1342" s="106" t="s">
        <v>158</v>
      </c>
      <c r="BE1342" s="204">
        <f>IF(N1342="základní",J1342,0)</f>
        <v>0</v>
      </c>
      <c r="BF1342" s="204">
        <f>IF(N1342="snížená",J1342,0)</f>
        <v>0</v>
      </c>
      <c r="BG1342" s="204">
        <f>IF(N1342="zákl. přenesená",J1342,0)</f>
        <v>0</v>
      </c>
      <c r="BH1342" s="204">
        <f>IF(N1342="sníž. přenesená",J1342,0)</f>
        <v>0</v>
      </c>
      <c r="BI1342" s="204">
        <f>IF(N1342="nulová",J1342,0)</f>
        <v>0</v>
      </c>
      <c r="BJ1342" s="106" t="s">
        <v>82</v>
      </c>
      <c r="BK1342" s="204">
        <f>ROUND(I1342*H1342,1)</f>
        <v>0</v>
      </c>
      <c r="BL1342" s="106" t="s">
        <v>283</v>
      </c>
      <c r="BM1342" s="203" t="s">
        <v>1736</v>
      </c>
    </row>
    <row r="1343" spans="1:47" s="118" customFormat="1" ht="12">
      <c r="A1343" s="115"/>
      <c r="B1343" s="116"/>
      <c r="C1343" s="115"/>
      <c r="D1343" s="205" t="s">
        <v>167</v>
      </c>
      <c r="E1343" s="115"/>
      <c r="F1343" s="206" t="s">
        <v>1737</v>
      </c>
      <c r="G1343" s="115"/>
      <c r="H1343" s="115"/>
      <c r="I1343" s="7"/>
      <c r="J1343" s="115"/>
      <c r="K1343" s="115"/>
      <c r="L1343" s="116"/>
      <c r="M1343" s="207"/>
      <c r="N1343" s="208"/>
      <c r="O1343" s="200"/>
      <c r="P1343" s="200"/>
      <c r="Q1343" s="200"/>
      <c r="R1343" s="200"/>
      <c r="S1343" s="200"/>
      <c r="T1343" s="209"/>
      <c r="U1343" s="115"/>
      <c r="V1343" s="115"/>
      <c r="W1343" s="115"/>
      <c r="X1343" s="115"/>
      <c r="Y1343" s="115"/>
      <c r="Z1343" s="115"/>
      <c r="AA1343" s="115"/>
      <c r="AB1343" s="115"/>
      <c r="AC1343" s="115"/>
      <c r="AD1343" s="115"/>
      <c r="AE1343" s="115"/>
      <c r="AT1343" s="106" t="s">
        <v>167</v>
      </c>
      <c r="AU1343" s="106" t="s">
        <v>84</v>
      </c>
    </row>
    <row r="1344" spans="1:47" s="118" customFormat="1" ht="12">
      <c r="A1344" s="115"/>
      <c r="B1344" s="116"/>
      <c r="C1344" s="115"/>
      <c r="D1344" s="311" t="s">
        <v>169</v>
      </c>
      <c r="E1344" s="115"/>
      <c r="F1344" s="312" t="s">
        <v>1738</v>
      </c>
      <c r="G1344" s="115"/>
      <c r="H1344" s="115"/>
      <c r="I1344" s="7"/>
      <c r="J1344" s="115"/>
      <c r="K1344" s="115"/>
      <c r="L1344" s="116"/>
      <c r="M1344" s="207"/>
      <c r="N1344" s="208"/>
      <c r="O1344" s="200"/>
      <c r="P1344" s="200"/>
      <c r="Q1344" s="200"/>
      <c r="R1344" s="200"/>
      <c r="S1344" s="200"/>
      <c r="T1344" s="209"/>
      <c r="U1344" s="115"/>
      <c r="V1344" s="115"/>
      <c r="W1344" s="115"/>
      <c r="X1344" s="115"/>
      <c r="Y1344" s="115"/>
      <c r="Z1344" s="115"/>
      <c r="AA1344" s="115"/>
      <c r="AB1344" s="115"/>
      <c r="AC1344" s="115"/>
      <c r="AD1344" s="115"/>
      <c r="AE1344" s="115"/>
      <c r="AT1344" s="106" t="s">
        <v>169</v>
      </c>
      <c r="AU1344" s="106" t="s">
        <v>84</v>
      </c>
    </row>
    <row r="1345" spans="2:51" s="313" customFormat="1" ht="12">
      <c r="B1345" s="314"/>
      <c r="D1345" s="205" t="s">
        <v>171</v>
      </c>
      <c r="E1345" s="315" t="s">
        <v>3</v>
      </c>
      <c r="F1345" s="316" t="s">
        <v>1739</v>
      </c>
      <c r="H1345" s="317">
        <v>28</v>
      </c>
      <c r="I1345" s="8"/>
      <c r="L1345" s="314"/>
      <c r="M1345" s="318"/>
      <c r="N1345" s="319"/>
      <c r="O1345" s="319"/>
      <c r="P1345" s="319"/>
      <c r="Q1345" s="319"/>
      <c r="R1345" s="319"/>
      <c r="S1345" s="319"/>
      <c r="T1345" s="320"/>
      <c r="AT1345" s="315" t="s">
        <v>171</v>
      </c>
      <c r="AU1345" s="315" t="s">
        <v>84</v>
      </c>
      <c r="AV1345" s="313" t="s">
        <v>84</v>
      </c>
      <c r="AW1345" s="313" t="s">
        <v>36</v>
      </c>
      <c r="AX1345" s="313" t="s">
        <v>82</v>
      </c>
      <c r="AY1345" s="315" t="s">
        <v>158</v>
      </c>
    </row>
    <row r="1346" spans="1:65" s="118" customFormat="1" ht="24.2" customHeight="1">
      <c r="A1346" s="115"/>
      <c r="B1346" s="116"/>
      <c r="C1346" s="214" t="s">
        <v>1740</v>
      </c>
      <c r="D1346" s="214" t="s">
        <v>160</v>
      </c>
      <c r="E1346" s="215" t="s">
        <v>1741</v>
      </c>
      <c r="F1346" s="216" t="s">
        <v>1742</v>
      </c>
      <c r="G1346" s="217" t="s">
        <v>492</v>
      </c>
      <c r="H1346" s="218">
        <v>110.1</v>
      </c>
      <c r="I1346" s="6"/>
      <c r="J1346" s="219">
        <f>ROUND(I1346*H1346,1)</f>
        <v>0</v>
      </c>
      <c r="K1346" s="216" t="s">
        <v>164</v>
      </c>
      <c r="L1346" s="116"/>
      <c r="M1346" s="220" t="s">
        <v>3</v>
      </c>
      <c r="N1346" s="221" t="s">
        <v>45</v>
      </c>
      <c r="O1346" s="200"/>
      <c r="P1346" s="201">
        <f>O1346*H1346</f>
        <v>0</v>
      </c>
      <c r="Q1346" s="201">
        <v>0.00224625</v>
      </c>
      <c r="R1346" s="201">
        <f>Q1346*H1346</f>
        <v>0.247312125</v>
      </c>
      <c r="S1346" s="201">
        <v>0</v>
      </c>
      <c r="T1346" s="202">
        <f>S1346*H1346</f>
        <v>0</v>
      </c>
      <c r="U1346" s="115"/>
      <c r="V1346" s="115"/>
      <c r="W1346" s="115"/>
      <c r="X1346" s="115"/>
      <c r="Y1346" s="115"/>
      <c r="Z1346" s="115"/>
      <c r="AA1346" s="115"/>
      <c r="AB1346" s="115"/>
      <c r="AC1346" s="115"/>
      <c r="AD1346" s="115"/>
      <c r="AE1346" s="115"/>
      <c r="AR1346" s="203" t="s">
        <v>283</v>
      </c>
      <c r="AT1346" s="203" t="s">
        <v>160</v>
      </c>
      <c r="AU1346" s="203" t="s">
        <v>84</v>
      </c>
      <c r="AY1346" s="106" t="s">
        <v>158</v>
      </c>
      <c r="BE1346" s="204">
        <f>IF(N1346="základní",J1346,0)</f>
        <v>0</v>
      </c>
      <c r="BF1346" s="204">
        <f>IF(N1346="snížená",J1346,0)</f>
        <v>0</v>
      </c>
      <c r="BG1346" s="204">
        <f>IF(N1346="zákl. přenesená",J1346,0)</f>
        <v>0</v>
      </c>
      <c r="BH1346" s="204">
        <f>IF(N1346="sníž. přenesená",J1346,0)</f>
        <v>0</v>
      </c>
      <c r="BI1346" s="204">
        <f>IF(N1346="nulová",J1346,0)</f>
        <v>0</v>
      </c>
      <c r="BJ1346" s="106" t="s">
        <v>82</v>
      </c>
      <c r="BK1346" s="204">
        <f>ROUND(I1346*H1346,1)</f>
        <v>0</v>
      </c>
      <c r="BL1346" s="106" t="s">
        <v>283</v>
      </c>
      <c r="BM1346" s="203" t="s">
        <v>1743</v>
      </c>
    </row>
    <row r="1347" spans="1:47" s="118" customFormat="1" ht="58.5">
      <c r="A1347" s="115"/>
      <c r="B1347" s="116"/>
      <c r="C1347" s="115"/>
      <c r="D1347" s="205" t="s">
        <v>167</v>
      </c>
      <c r="E1347" s="115"/>
      <c r="F1347" s="206" t="s">
        <v>1744</v>
      </c>
      <c r="G1347" s="115"/>
      <c r="H1347" s="115"/>
      <c r="I1347" s="7"/>
      <c r="J1347" s="115"/>
      <c r="K1347" s="115"/>
      <c r="L1347" s="116"/>
      <c r="M1347" s="207"/>
      <c r="N1347" s="208"/>
      <c r="O1347" s="200"/>
      <c r="P1347" s="200"/>
      <c r="Q1347" s="200"/>
      <c r="R1347" s="200"/>
      <c r="S1347" s="200"/>
      <c r="T1347" s="209"/>
      <c r="U1347" s="115"/>
      <c r="V1347" s="115"/>
      <c r="W1347" s="115"/>
      <c r="X1347" s="115"/>
      <c r="Y1347" s="115"/>
      <c r="Z1347" s="115"/>
      <c r="AA1347" s="115"/>
      <c r="AB1347" s="115"/>
      <c r="AC1347" s="115"/>
      <c r="AD1347" s="115"/>
      <c r="AE1347" s="115"/>
      <c r="AT1347" s="106" t="s">
        <v>167</v>
      </c>
      <c r="AU1347" s="106" t="s">
        <v>84</v>
      </c>
    </row>
    <row r="1348" spans="1:47" s="118" customFormat="1" ht="12">
      <c r="A1348" s="115"/>
      <c r="B1348" s="116"/>
      <c r="C1348" s="115"/>
      <c r="D1348" s="311" t="s">
        <v>169</v>
      </c>
      <c r="E1348" s="115"/>
      <c r="F1348" s="312" t="s">
        <v>1745</v>
      </c>
      <c r="G1348" s="115"/>
      <c r="H1348" s="115"/>
      <c r="I1348" s="7"/>
      <c r="J1348" s="115"/>
      <c r="K1348" s="115"/>
      <c r="L1348" s="116"/>
      <c r="M1348" s="207"/>
      <c r="N1348" s="208"/>
      <c r="O1348" s="200"/>
      <c r="P1348" s="200"/>
      <c r="Q1348" s="200"/>
      <c r="R1348" s="200"/>
      <c r="S1348" s="200"/>
      <c r="T1348" s="209"/>
      <c r="U1348" s="115"/>
      <c r="V1348" s="115"/>
      <c r="W1348" s="115"/>
      <c r="X1348" s="115"/>
      <c r="Y1348" s="115"/>
      <c r="Z1348" s="115"/>
      <c r="AA1348" s="115"/>
      <c r="AB1348" s="115"/>
      <c r="AC1348" s="115"/>
      <c r="AD1348" s="115"/>
      <c r="AE1348" s="115"/>
      <c r="AT1348" s="106" t="s">
        <v>169</v>
      </c>
      <c r="AU1348" s="106" t="s">
        <v>84</v>
      </c>
    </row>
    <row r="1349" spans="2:51" s="313" customFormat="1" ht="12">
      <c r="B1349" s="314"/>
      <c r="D1349" s="205" t="s">
        <v>171</v>
      </c>
      <c r="E1349" s="315" t="s">
        <v>3</v>
      </c>
      <c r="F1349" s="316" t="s">
        <v>1746</v>
      </c>
      <c r="H1349" s="317">
        <v>110.1</v>
      </c>
      <c r="I1349" s="8"/>
      <c r="L1349" s="314"/>
      <c r="M1349" s="318"/>
      <c r="N1349" s="319"/>
      <c r="O1349" s="319"/>
      <c r="P1349" s="319"/>
      <c r="Q1349" s="319"/>
      <c r="R1349" s="319"/>
      <c r="S1349" s="319"/>
      <c r="T1349" s="320"/>
      <c r="AT1349" s="315" t="s">
        <v>171</v>
      </c>
      <c r="AU1349" s="315" t="s">
        <v>84</v>
      </c>
      <c r="AV1349" s="313" t="s">
        <v>84</v>
      </c>
      <c r="AW1349" s="313" t="s">
        <v>36</v>
      </c>
      <c r="AX1349" s="313" t="s">
        <v>82</v>
      </c>
      <c r="AY1349" s="315" t="s">
        <v>158</v>
      </c>
    </row>
    <row r="1350" spans="1:65" s="118" customFormat="1" ht="24.2" customHeight="1">
      <c r="A1350" s="115"/>
      <c r="B1350" s="116"/>
      <c r="C1350" s="214" t="s">
        <v>1747</v>
      </c>
      <c r="D1350" s="214" t="s">
        <v>160</v>
      </c>
      <c r="E1350" s="215" t="s">
        <v>1748</v>
      </c>
      <c r="F1350" s="216" t="s">
        <v>1749</v>
      </c>
      <c r="G1350" s="217" t="s">
        <v>492</v>
      </c>
      <c r="H1350" s="218">
        <v>19</v>
      </c>
      <c r="I1350" s="6"/>
      <c r="J1350" s="219">
        <f>ROUND(I1350*H1350,1)</f>
        <v>0</v>
      </c>
      <c r="K1350" s="216" t="s">
        <v>164</v>
      </c>
      <c r="L1350" s="116"/>
      <c r="M1350" s="220" t="s">
        <v>3</v>
      </c>
      <c r="N1350" s="221" t="s">
        <v>45</v>
      </c>
      <c r="O1350" s="200"/>
      <c r="P1350" s="201">
        <f>O1350*H1350</f>
        <v>0</v>
      </c>
      <c r="Q1350" s="201">
        <v>0.00217685</v>
      </c>
      <c r="R1350" s="201">
        <f>Q1350*H1350</f>
        <v>0.041360150000000005</v>
      </c>
      <c r="S1350" s="201">
        <v>0</v>
      </c>
      <c r="T1350" s="202">
        <f>S1350*H1350</f>
        <v>0</v>
      </c>
      <c r="U1350" s="115"/>
      <c r="V1350" s="115"/>
      <c r="W1350" s="115"/>
      <c r="X1350" s="115"/>
      <c r="Y1350" s="115"/>
      <c r="Z1350" s="115"/>
      <c r="AA1350" s="115"/>
      <c r="AB1350" s="115"/>
      <c r="AC1350" s="115"/>
      <c r="AD1350" s="115"/>
      <c r="AE1350" s="115"/>
      <c r="AR1350" s="203" t="s">
        <v>283</v>
      </c>
      <c r="AT1350" s="203" t="s">
        <v>160</v>
      </c>
      <c r="AU1350" s="203" t="s">
        <v>84</v>
      </c>
      <c r="AY1350" s="106" t="s">
        <v>158</v>
      </c>
      <c r="BE1350" s="204">
        <f>IF(N1350="základní",J1350,0)</f>
        <v>0</v>
      </c>
      <c r="BF1350" s="204">
        <f>IF(N1350="snížená",J1350,0)</f>
        <v>0</v>
      </c>
      <c r="BG1350" s="204">
        <f>IF(N1350="zákl. přenesená",J1350,0)</f>
        <v>0</v>
      </c>
      <c r="BH1350" s="204">
        <f>IF(N1350="sníž. přenesená",J1350,0)</f>
        <v>0</v>
      </c>
      <c r="BI1350" s="204">
        <f>IF(N1350="nulová",J1350,0)</f>
        <v>0</v>
      </c>
      <c r="BJ1350" s="106" t="s">
        <v>82</v>
      </c>
      <c r="BK1350" s="204">
        <f>ROUND(I1350*H1350,1)</f>
        <v>0</v>
      </c>
      <c r="BL1350" s="106" t="s">
        <v>283</v>
      </c>
      <c r="BM1350" s="203" t="s">
        <v>1750</v>
      </c>
    </row>
    <row r="1351" spans="1:47" s="118" customFormat="1" ht="68.25">
      <c r="A1351" s="115"/>
      <c r="B1351" s="116"/>
      <c r="C1351" s="115"/>
      <c r="D1351" s="205" t="s">
        <v>167</v>
      </c>
      <c r="E1351" s="115"/>
      <c r="F1351" s="206" t="s">
        <v>1751</v>
      </c>
      <c r="G1351" s="115"/>
      <c r="H1351" s="115"/>
      <c r="I1351" s="7"/>
      <c r="J1351" s="115"/>
      <c r="K1351" s="115"/>
      <c r="L1351" s="116"/>
      <c r="M1351" s="207"/>
      <c r="N1351" s="208"/>
      <c r="O1351" s="200"/>
      <c r="P1351" s="200"/>
      <c r="Q1351" s="200"/>
      <c r="R1351" s="200"/>
      <c r="S1351" s="200"/>
      <c r="T1351" s="209"/>
      <c r="U1351" s="115"/>
      <c r="V1351" s="115"/>
      <c r="W1351" s="115"/>
      <c r="X1351" s="115"/>
      <c r="Y1351" s="115"/>
      <c r="Z1351" s="115"/>
      <c r="AA1351" s="115"/>
      <c r="AB1351" s="115"/>
      <c r="AC1351" s="115"/>
      <c r="AD1351" s="115"/>
      <c r="AE1351" s="115"/>
      <c r="AT1351" s="106" t="s">
        <v>167</v>
      </c>
      <c r="AU1351" s="106" t="s">
        <v>84</v>
      </c>
    </row>
    <row r="1352" spans="1:47" s="118" customFormat="1" ht="12">
      <c r="A1352" s="115"/>
      <c r="B1352" s="116"/>
      <c r="C1352" s="115"/>
      <c r="D1352" s="311" t="s">
        <v>169</v>
      </c>
      <c r="E1352" s="115"/>
      <c r="F1352" s="312" t="s">
        <v>1752</v>
      </c>
      <c r="G1352" s="115"/>
      <c r="H1352" s="115"/>
      <c r="I1352" s="7"/>
      <c r="J1352" s="115"/>
      <c r="K1352" s="115"/>
      <c r="L1352" s="116"/>
      <c r="M1352" s="207"/>
      <c r="N1352" s="208"/>
      <c r="O1352" s="200"/>
      <c r="P1352" s="200"/>
      <c r="Q1352" s="200"/>
      <c r="R1352" s="200"/>
      <c r="S1352" s="200"/>
      <c r="T1352" s="209"/>
      <c r="U1352" s="115"/>
      <c r="V1352" s="115"/>
      <c r="W1352" s="115"/>
      <c r="X1352" s="115"/>
      <c r="Y1352" s="115"/>
      <c r="Z1352" s="115"/>
      <c r="AA1352" s="115"/>
      <c r="AB1352" s="115"/>
      <c r="AC1352" s="115"/>
      <c r="AD1352" s="115"/>
      <c r="AE1352" s="115"/>
      <c r="AT1352" s="106" t="s">
        <v>169</v>
      </c>
      <c r="AU1352" s="106" t="s">
        <v>84</v>
      </c>
    </row>
    <row r="1353" spans="2:51" s="313" customFormat="1" ht="12">
      <c r="B1353" s="314"/>
      <c r="D1353" s="205" t="s">
        <v>171</v>
      </c>
      <c r="E1353" s="315" t="s">
        <v>3</v>
      </c>
      <c r="F1353" s="316" t="s">
        <v>1753</v>
      </c>
      <c r="H1353" s="317">
        <v>19</v>
      </c>
      <c r="I1353" s="8"/>
      <c r="L1353" s="314"/>
      <c r="M1353" s="318"/>
      <c r="N1353" s="319"/>
      <c r="O1353" s="319"/>
      <c r="P1353" s="319"/>
      <c r="Q1353" s="319"/>
      <c r="R1353" s="319"/>
      <c r="S1353" s="319"/>
      <c r="T1353" s="320"/>
      <c r="AT1353" s="315" t="s">
        <v>171</v>
      </c>
      <c r="AU1353" s="315" t="s">
        <v>84</v>
      </c>
      <c r="AV1353" s="313" t="s">
        <v>84</v>
      </c>
      <c r="AW1353" s="313" t="s">
        <v>36</v>
      </c>
      <c r="AX1353" s="313" t="s">
        <v>82</v>
      </c>
      <c r="AY1353" s="315" t="s">
        <v>158</v>
      </c>
    </row>
    <row r="1354" spans="1:65" s="118" customFormat="1" ht="24.2" customHeight="1">
      <c r="A1354" s="115"/>
      <c r="B1354" s="116"/>
      <c r="C1354" s="214" t="s">
        <v>1754</v>
      </c>
      <c r="D1354" s="214" t="s">
        <v>160</v>
      </c>
      <c r="E1354" s="215" t="s">
        <v>1755</v>
      </c>
      <c r="F1354" s="216" t="s">
        <v>1756</v>
      </c>
      <c r="G1354" s="217" t="s">
        <v>492</v>
      </c>
      <c r="H1354" s="218">
        <v>24.25</v>
      </c>
      <c r="I1354" s="6"/>
      <c r="J1354" s="219">
        <f>ROUND(I1354*H1354,1)</f>
        <v>0</v>
      </c>
      <c r="K1354" s="216" t="s">
        <v>777</v>
      </c>
      <c r="L1354" s="116"/>
      <c r="M1354" s="220" t="s">
        <v>3</v>
      </c>
      <c r="N1354" s="221" t="s">
        <v>45</v>
      </c>
      <c r="O1354" s="200"/>
      <c r="P1354" s="201">
        <f>O1354*H1354</f>
        <v>0</v>
      </c>
      <c r="Q1354" s="201">
        <v>0.00438</v>
      </c>
      <c r="R1354" s="201">
        <f>Q1354*H1354</f>
        <v>0.106215</v>
      </c>
      <c r="S1354" s="201">
        <v>0</v>
      </c>
      <c r="T1354" s="202">
        <f>S1354*H1354</f>
        <v>0</v>
      </c>
      <c r="U1354" s="115"/>
      <c r="V1354" s="115"/>
      <c r="W1354" s="115"/>
      <c r="X1354" s="115"/>
      <c r="Y1354" s="115"/>
      <c r="Z1354" s="115"/>
      <c r="AA1354" s="115"/>
      <c r="AB1354" s="115"/>
      <c r="AC1354" s="115"/>
      <c r="AD1354" s="115"/>
      <c r="AE1354" s="115"/>
      <c r="AR1354" s="203" t="s">
        <v>283</v>
      </c>
      <c r="AT1354" s="203" t="s">
        <v>160</v>
      </c>
      <c r="AU1354" s="203" t="s">
        <v>84</v>
      </c>
      <c r="AY1354" s="106" t="s">
        <v>158</v>
      </c>
      <c r="BE1354" s="204">
        <f>IF(N1354="základní",J1354,0)</f>
        <v>0</v>
      </c>
      <c r="BF1354" s="204">
        <f>IF(N1354="snížená",J1354,0)</f>
        <v>0</v>
      </c>
      <c r="BG1354" s="204">
        <f>IF(N1354="zákl. přenesená",J1354,0)</f>
        <v>0</v>
      </c>
      <c r="BH1354" s="204">
        <f>IF(N1354="sníž. přenesená",J1354,0)</f>
        <v>0</v>
      </c>
      <c r="BI1354" s="204">
        <f>IF(N1354="nulová",J1354,0)</f>
        <v>0</v>
      </c>
      <c r="BJ1354" s="106" t="s">
        <v>82</v>
      </c>
      <c r="BK1354" s="204">
        <f>ROUND(I1354*H1354,1)</f>
        <v>0</v>
      </c>
      <c r="BL1354" s="106" t="s">
        <v>283</v>
      </c>
      <c r="BM1354" s="203" t="s">
        <v>1757</v>
      </c>
    </row>
    <row r="1355" spans="1:47" s="118" customFormat="1" ht="29.25">
      <c r="A1355" s="115"/>
      <c r="B1355" s="116"/>
      <c r="C1355" s="115"/>
      <c r="D1355" s="205" t="s">
        <v>167</v>
      </c>
      <c r="E1355" s="115"/>
      <c r="F1355" s="206" t="s">
        <v>1758</v>
      </c>
      <c r="G1355" s="115"/>
      <c r="H1355" s="115"/>
      <c r="I1355" s="7"/>
      <c r="J1355" s="115"/>
      <c r="K1355" s="115"/>
      <c r="L1355" s="116"/>
      <c r="M1355" s="207"/>
      <c r="N1355" s="208"/>
      <c r="O1355" s="200"/>
      <c r="P1355" s="200"/>
      <c r="Q1355" s="200"/>
      <c r="R1355" s="200"/>
      <c r="S1355" s="200"/>
      <c r="T1355" s="209"/>
      <c r="U1355" s="115"/>
      <c r="V1355" s="115"/>
      <c r="W1355" s="115"/>
      <c r="X1355" s="115"/>
      <c r="Y1355" s="115"/>
      <c r="Z1355" s="115"/>
      <c r="AA1355" s="115"/>
      <c r="AB1355" s="115"/>
      <c r="AC1355" s="115"/>
      <c r="AD1355" s="115"/>
      <c r="AE1355" s="115"/>
      <c r="AT1355" s="106" t="s">
        <v>167</v>
      </c>
      <c r="AU1355" s="106" t="s">
        <v>84</v>
      </c>
    </row>
    <row r="1356" spans="1:47" s="118" customFormat="1" ht="12">
      <c r="A1356" s="115"/>
      <c r="B1356" s="116"/>
      <c r="C1356" s="115"/>
      <c r="D1356" s="311" t="s">
        <v>169</v>
      </c>
      <c r="E1356" s="115"/>
      <c r="F1356" s="312" t="s">
        <v>1759</v>
      </c>
      <c r="G1356" s="115"/>
      <c r="H1356" s="115"/>
      <c r="I1356" s="7"/>
      <c r="J1356" s="115"/>
      <c r="K1356" s="115"/>
      <c r="L1356" s="116"/>
      <c r="M1356" s="207"/>
      <c r="N1356" s="208"/>
      <c r="O1356" s="200"/>
      <c r="P1356" s="200"/>
      <c r="Q1356" s="200"/>
      <c r="R1356" s="200"/>
      <c r="S1356" s="200"/>
      <c r="T1356" s="209"/>
      <c r="U1356" s="115"/>
      <c r="V1356" s="115"/>
      <c r="W1356" s="115"/>
      <c r="X1356" s="115"/>
      <c r="Y1356" s="115"/>
      <c r="Z1356" s="115"/>
      <c r="AA1356" s="115"/>
      <c r="AB1356" s="115"/>
      <c r="AC1356" s="115"/>
      <c r="AD1356" s="115"/>
      <c r="AE1356" s="115"/>
      <c r="AT1356" s="106" t="s">
        <v>169</v>
      </c>
      <c r="AU1356" s="106" t="s">
        <v>84</v>
      </c>
    </row>
    <row r="1357" spans="2:51" s="313" customFormat="1" ht="22.5">
      <c r="B1357" s="314"/>
      <c r="D1357" s="205" t="s">
        <v>171</v>
      </c>
      <c r="E1357" s="315" t="s">
        <v>3</v>
      </c>
      <c r="F1357" s="316" t="s">
        <v>1760</v>
      </c>
      <c r="H1357" s="317">
        <v>24.25</v>
      </c>
      <c r="I1357" s="8"/>
      <c r="L1357" s="314"/>
      <c r="M1357" s="318"/>
      <c r="N1357" s="319"/>
      <c r="O1357" s="319"/>
      <c r="P1357" s="319"/>
      <c r="Q1357" s="319"/>
      <c r="R1357" s="319"/>
      <c r="S1357" s="319"/>
      <c r="T1357" s="320"/>
      <c r="AT1357" s="315" t="s">
        <v>171</v>
      </c>
      <c r="AU1357" s="315" t="s">
        <v>84</v>
      </c>
      <c r="AV1357" s="313" t="s">
        <v>84</v>
      </c>
      <c r="AW1357" s="313" t="s">
        <v>36</v>
      </c>
      <c r="AX1357" s="313" t="s">
        <v>82</v>
      </c>
      <c r="AY1357" s="315" t="s">
        <v>158</v>
      </c>
    </row>
    <row r="1358" spans="1:65" s="118" customFormat="1" ht="33" customHeight="1">
      <c r="A1358" s="115"/>
      <c r="B1358" s="116"/>
      <c r="C1358" s="214" t="s">
        <v>1761</v>
      </c>
      <c r="D1358" s="214" t="s">
        <v>160</v>
      </c>
      <c r="E1358" s="215" t="s">
        <v>1762</v>
      </c>
      <c r="F1358" s="216" t="s">
        <v>1763</v>
      </c>
      <c r="G1358" s="217" t="s">
        <v>492</v>
      </c>
      <c r="H1358" s="218">
        <v>5</v>
      </c>
      <c r="I1358" s="6"/>
      <c r="J1358" s="219">
        <f>ROUND(I1358*H1358,1)</f>
        <v>0</v>
      </c>
      <c r="K1358" s="216" t="s">
        <v>164</v>
      </c>
      <c r="L1358" s="116"/>
      <c r="M1358" s="220" t="s">
        <v>3</v>
      </c>
      <c r="N1358" s="221" t="s">
        <v>45</v>
      </c>
      <c r="O1358" s="200"/>
      <c r="P1358" s="201">
        <f>O1358*H1358</f>
        <v>0</v>
      </c>
      <c r="Q1358" s="201">
        <v>0.00289125</v>
      </c>
      <c r="R1358" s="201">
        <f>Q1358*H1358</f>
        <v>0.01445625</v>
      </c>
      <c r="S1358" s="201">
        <v>0</v>
      </c>
      <c r="T1358" s="202">
        <f>S1358*H1358</f>
        <v>0</v>
      </c>
      <c r="U1358" s="115"/>
      <c r="V1358" s="115"/>
      <c r="W1358" s="115"/>
      <c r="X1358" s="115"/>
      <c r="Y1358" s="115"/>
      <c r="Z1358" s="115"/>
      <c r="AA1358" s="115"/>
      <c r="AB1358" s="115"/>
      <c r="AC1358" s="115"/>
      <c r="AD1358" s="115"/>
      <c r="AE1358" s="115"/>
      <c r="AR1358" s="203" t="s">
        <v>283</v>
      </c>
      <c r="AT1358" s="203" t="s">
        <v>160</v>
      </c>
      <c r="AU1358" s="203" t="s">
        <v>84</v>
      </c>
      <c r="AY1358" s="106" t="s">
        <v>158</v>
      </c>
      <c r="BE1358" s="204">
        <f>IF(N1358="základní",J1358,0)</f>
        <v>0</v>
      </c>
      <c r="BF1358" s="204">
        <f>IF(N1358="snížená",J1358,0)</f>
        <v>0</v>
      </c>
      <c r="BG1358" s="204">
        <f>IF(N1358="zákl. přenesená",J1358,0)</f>
        <v>0</v>
      </c>
      <c r="BH1358" s="204">
        <f>IF(N1358="sníž. přenesená",J1358,0)</f>
        <v>0</v>
      </c>
      <c r="BI1358" s="204">
        <f>IF(N1358="nulová",J1358,0)</f>
        <v>0</v>
      </c>
      <c r="BJ1358" s="106" t="s">
        <v>82</v>
      </c>
      <c r="BK1358" s="204">
        <f>ROUND(I1358*H1358,1)</f>
        <v>0</v>
      </c>
      <c r="BL1358" s="106" t="s">
        <v>283</v>
      </c>
      <c r="BM1358" s="203" t="s">
        <v>1764</v>
      </c>
    </row>
    <row r="1359" spans="1:47" s="118" customFormat="1" ht="29.25">
      <c r="A1359" s="115"/>
      <c r="B1359" s="116"/>
      <c r="C1359" s="115"/>
      <c r="D1359" s="205" t="s">
        <v>167</v>
      </c>
      <c r="E1359" s="115"/>
      <c r="F1359" s="206" t="s">
        <v>1765</v>
      </c>
      <c r="G1359" s="115"/>
      <c r="H1359" s="115"/>
      <c r="I1359" s="7"/>
      <c r="J1359" s="115"/>
      <c r="K1359" s="115"/>
      <c r="L1359" s="116"/>
      <c r="M1359" s="207"/>
      <c r="N1359" s="208"/>
      <c r="O1359" s="200"/>
      <c r="P1359" s="200"/>
      <c r="Q1359" s="200"/>
      <c r="R1359" s="200"/>
      <c r="S1359" s="200"/>
      <c r="T1359" s="209"/>
      <c r="U1359" s="115"/>
      <c r="V1359" s="115"/>
      <c r="W1359" s="115"/>
      <c r="X1359" s="115"/>
      <c r="Y1359" s="115"/>
      <c r="Z1359" s="115"/>
      <c r="AA1359" s="115"/>
      <c r="AB1359" s="115"/>
      <c r="AC1359" s="115"/>
      <c r="AD1359" s="115"/>
      <c r="AE1359" s="115"/>
      <c r="AT1359" s="106" t="s">
        <v>167</v>
      </c>
      <c r="AU1359" s="106" t="s">
        <v>84</v>
      </c>
    </row>
    <row r="1360" spans="1:47" s="118" customFormat="1" ht="12">
      <c r="A1360" s="115"/>
      <c r="B1360" s="116"/>
      <c r="C1360" s="115"/>
      <c r="D1360" s="311" t="s">
        <v>169</v>
      </c>
      <c r="E1360" s="115"/>
      <c r="F1360" s="312" t="s">
        <v>1766</v>
      </c>
      <c r="G1360" s="115"/>
      <c r="H1360" s="115"/>
      <c r="I1360" s="7"/>
      <c r="J1360" s="115"/>
      <c r="K1360" s="115"/>
      <c r="L1360" s="116"/>
      <c r="M1360" s="207"/>
      <c r="N1360" s="208"/>
      <c r="O1360" s="200"/>
      <c r="P1360" s="200"/>
      <c r="Q1360" s="200"/>
      <c r="R1360" s="200"/>
      <c r="S1360" s="200"/>
      <c r="T1360" s="209"/>
      <c r="U1360" s="115"/>
      <c r="V1360" s="115"/>
      <c r="W1360" s="115"/>
      <c r="X1360" s="115"/>
      <c r="Y1360" s="115"/>
      <c r="Z1360" s="115"/>
      <c r="AA1360" s="115"/>
      <c r="AB1360" s="115"/>
      <c r="AC1360" s="115"/>
      <c r="AD1360" s="115"/>
      <c r="AE1360" s="115"/>
      <c r="AT1360" s="106" t="s">
        <v>169</v>
      </c>
      <c r="AU1360" s="106" t="s">
        <v>84</v>
      </c>
    </row>
    <row r="1361" spans="2:51" s="313" customFormat="1" ht="12">
      <c r="B1361" s="314"/>
      <c r="D1361" s="205" t="s">
        <v>171</v>
      </c>
      <c r="E1361" s="315" t="s">
        <v>3</v>
      </c>
      <c r="F1361" s="316" t="s">
        <v>1767</v>
      </c>
      <c r="H1361" s="317">
        <v>5</v>
      </c>
      <c r="I1361" s="8"/>
      <c r="L1361" s="314"/>
      <c r="M1361" s="318"/>
      <c r="N1361" s="319"/>
      <c r="O1361" s="319"/>
      <c r="P1361" s="319"/>
      <c r="Q1361" s="319"/>
      <c r="R1361" s="319"/>
      <c r="S1361" s="319"/>
      <c r="T1361" s="320"/>
      <c r="AT1361" s="315" t="s">
        <v>171</v>
      </c>
      <c r="AU1361" s="315" t="s">
        <v>84</v>
      </c>
      <c r="AV1361" s="313" t="s">
        <v>84</v>
      </c>
      <c r="AW1361" s="313" t="s">
        <v>36</v>
      </c>
      <c r="AX1361" s="313" t="s">
        <v>82</v>
      </c>
      <c r="AY1361" s="315" t="s">
        <v>158</v>
      </c>
    </row>
    <row r="1362" spans="1:65" s="118" customFormat="1" ht="24.2" customHeight="1">
      <c r="A1362" s="115"/>
      <c r="B1362" s="116"/>
      <c r="C1362" s="214" t="s">
        <v>1768</v>
      </c>
      <c r="D1362" s="214" t="s">
        <v>160</v>
      </c>
      <c r="E1362" s="215" t="s">
        <v>1769</v>
      </c>
      <c r="F1362" s="216" t="s">
        <v>1770</v>
      </c>
      <c r="G1362" s="217" t="s">
        <v>492</v>
      </c>
      <c r="H1362" s="218">
        <v>110.1</v>
      </c>
      <c r="I1362" s="6"/>
      <c r="J1362" s="219">
        <f>ROUND(I1362*H1362,1)</f>
        <v>0</v>
      </c>
      <c r="K1362" s="216" t="s">
        <v>164</v>
      </c>
      <c r="L1362" s="116"/>
      <c r="M1362" s="220" t="s">
        <v>3</v>
      </c>
      <c r="N1362" s="221" t="s">
        <v>45</v>
      </c>
      <c r="O1362" s="200"/>
      <c r="P1362" s="201">
        <f>O1362*H1362</f>
        <v>0</v>
      </c>
      <c r="Q1362" s="201">
        <v>0.0016887</v>
      </c>
      <c r="R1362" s="201">
        <f>Q1362*H1362</f>
        <v>0.18592587</v>
      </c>
      <c r="S1362" s="201">
        <v>0</v>
      </c>
      <c r="T1362" s="202">
        <f>S1362*H1362</f>
        <v>0</v>
      </c>
      <c r="U1362" s="115"/>
      <c r="V1362" s="115"/>
      <c r="W1362" s="115"/>
      <c r="X1362" s="115"/>
      <c r="Y1362" s="115"/>
      <c r="Z1362" s="115"/>
      <c r="AA1362" s="115"/>
      <c r="AB1362" s="115"/>
      <c r="AC1362" s="115"/>
      <c r="AD1362" s="115"/>
      <c r="AE1362" s="115"/>
      <c r="AR1362" s="203" t="s">
        <v>283</v>
      </c>
      <c r="AT1362" s="203" t="s">
        <v>160</v>
      </c>
      <c r="AU1362" s="203" t="s">
        <v>84</v>
      </c>
      <c r="AY1362" s="106" t="s">
        <v>158</v>
      </c>
      <c r="BE1362" s="204">
        <f>IF(N1362="základní",J1362,0)</f>
        <v>0</v>
      </c>
      <c r="BF1362" s="204">
        <f>IF(N1362="snížená",J1362,0)</f>
        <v>0</v>
      </c>
      <c r="BG1362" s="204">
        <f>IF(N1362="zákl. přenesená",J1362,0)</f>
        <v>0</v>
      </c>
      <c r="BH1362" s="204">
        <f>IF(N1362="sníž. přenesená",J1362,0)</f>
        <v>0</v>
      </c>
      <c r="BI1362" s="204">
        <f>IF(N1362="nulová",J1362,0)</f>
        <v>0</v>
      </c>
      <c r="BJ1362" s="106" t="s">
        <v>82</v>
      </c>
      <c r="BK1362" s="204">
        <f>ROUND(I1362*H1362,1)</f>
        <v>0</v>
      </c>
      <c r="BL1362" s="106" t="s">
        <v>283</v>
      </c>
      <c r="BM1362" s="203" t="s">
        <v>1771</v>
      </c>
    </row>
    <row r="1363" spans="1:47" s="118" customFormat="1" ht="39">
      <c r="A1363" s="115"/>
      <c r="B1363" s="116"/>
      <c r="C1363" s="115"/>
      <c r="D1363" s="205" t="s">
        <v>167</v>
      </c>
      <c r="E1363" s="115"/>
      <c r="F1363" s="206" t="s">
        <v>1772</v>
      </c>
      <c r="G1363" s="115"/>
      <c r="H1363" s="115"/>
      <c r="I1363" s="7"/>
      <c r="J1363" s="115"/>
      <c r="K1363" s="115"/>
      <c r="L1363" s="116"/>
      <c r="M1363" s="207"/>
      <c r="N1363" s="208"/>
      <c r="O1363" s="200"/>
      <c r="P1363" s="200"/>
      <c r="Q1363" s="200"/>
      <c r="R1363" s="200"/>
      <c r="S1363" s="200"/>
      <c r="T1363" s="209"/>
      <c r="U1363" s="115"/>
      <c r="V1363" s="115"/>
      <c r="W1363" s="115"/>
      <c r="X1363" s="115"/>
      <c r="Y1363" s="115"/>
      <c r="Z1363" s="115"/>
      <c r="AA1363" s="115"/>
      <c r="AB1363" s="115"/>
      <c r="AC1363" s="115"/>
      <c r="AD1363" s="115"/>
      <c r="AE1363" s="115"/>
      <c r="AT1363" s="106" t="s">
        <v>167</v>
      </c>
      <c r="AU1363" s="106" t="s">
        <v>84</v>
      </c>
    </row>
    <row r="1364" spans="1:47" s="118" customFormat="1" ht="12">
      <c r="A1364" s="115"/>
      <c r="B1364" s="116"/>
      <c r="C1364" s="115"/>
      <c r="D1364" s="311" t="s">
        <v>169</v>
      </c>
      <c r="E1364" s="115"/>
      <c r="F1364" s="312" t="s">
        <v>1773</v>
      </c>
      <c r="G1364" s="115"/>
      <c r="H1364" s="115"/>
      <c r="I1364" s="7"/>
      <c r="J1364" s="115"/>
      <c r="K1364" s="115"/>
      <c r="L1364" s="116"/>
      <c r="M1364" s="207"/>
      <c r="N1364" s="208"/>
      <c r="O1364" s="200"/>
      <c r="P1364" s="200"/>
      <c r="Q1364" s="200"/>
      <c r="R1364" s="200"/>
      <c r="S1364" s="200"/>
      <c r="T1364" s="209"/>
      <c r="U1364" s="115"/>
      <c r="V1364" s="115"/>
      <c r="W1364" s="115"/>
      <c r="X1364" s="115"/>
      <c r="Y1364" s="115"/>
      <c r="Z1364" s="115"/>
      <c r="AA1364" s="115"/>
      <c r="AB1364" s="115"/>
      <c r="AC1364" s="115"/>
      <c r="AD1364" s="115"/>
      <c r="AE1364" s="115"/>
      <c r="AT1364" s="106" t="s">
        <v>169</v>
      </c>
      <c r="AU1364" s="106" t="s">
        <v>84</v>
      </c>
    </row>
    <row r="1365" spans="2:51" s="313" customFormat="1" ht="12">
      <c r="B1365" s="314"/>
      <c r="D1365" s="205" t="s">
        <v>171</v>
      </c>
      <c r="E1365" s="315" t="s">
        <v>3</v>
      </c>
      <c r="F1365" s="316" t="s">
        <v>1774</v>
      </c>
      <c r="H1365" s="317">
        <v>110.1</v>
      </c>
      <c r="I1365" s="8"/>
      <c r="L1365" s="314"/>
      <c r="M1365" s="318"/>
      <c r="N1365" s="319"/>
      <c r="O1365" s="319"/>
      <c r="P1365" s="319"/>
      <c r="Q1365" s="319"/>
      <c r="R1365" s="319"/>
      <c r="S1365" s="319"/>
      <c r="T1365" s="320"/>
      <c r="AT1365" s="315" t="s">
        <v>171</v>
      </c>
      <c r="AU1365" s="315" t="s">
        <v>84</v>
      </c>
      <c r="AV1365" s="313" t="s">
        <v>84</v>
      </c>
      <c r="AW1365" s="313" t="s">
        <v>36</v>
      </c>
      <c r="AX1365" s="313" t="s">
        <v>82</v>
      </c>
      <c r="AY1365" s="315" t="s">
        <v>158</v>
      </c>
    </row>
    <row r="1366" spans="1:65" s="118" customFormat="1" ht="33" customHeight="1">
      <c r="A1366" s="115"/>
      <c r="B1366" s="116"/>
      <c r="C1366" s="214" t="s">
        <v>1775</v>
      </c>
      <c r="D1366" s="214" t="s">
        <v>160</v>
      </c>
      <c r="E1366" s="215" t="s">
        <v>1776</v>
      </c>
      <c r="F1366" s="216" t="s">
        <v>1777</v>
      </c>
      <c r="G1366" s="217" t="s">
        <v>437</v>
      </c>
      <c r="H1366" s="218">
        <v>6</v>
      </c>
      <c r="I1366" s="6"/>
      <c r="J1366" s="219">
        <f>ROUND(I1366*H1366,1)</f>
        <v>0</v>
      </c>
      <c r="K1366" s="216" t="s">
        <v>164</v>
      </c>
      <c r="L1366" s="116"/>
      <c r="M1366" s="220" t="s">
        <v>3</v>
      </c>
      <c r="N1366" s="221" t="s">
        <v>45</v>
      </c>
      <c r="O1366" s="200"/>
      <c r="P1366" s="201">
        <f>O1366*H1366</f>
        <v>0</v>
      </c>
      <c r="Q1366" s="201">
        <v>0.000362</v>
      </c>
      <c r="R1366" s="201">
        <f>Q1366*H1366</f>
        <v>0.0021720000000000003</v>
      </c>
      <c r="S1366" s="201">
        <v>0</v>
      </c>
      <c r="T1366" s="202">
        <f>S1366*H1366</f>
        <v>0</v>
      </c>
      <c r="U1366" s="115"/>
      <c r="V1366" s="115"/>
      <c r="W1366" s="115"/>
      <c r="X1366" s="115"/>
      <c r="Y1366" s="115"/>
      <c r="Z1366" s="115"/>
      <c r="AA1366" s="115"/>
      <c r="AB1366" s="115"/>
      <c r="AC1366" s="115"/>
      <c r="AD1366" s="115"/>
      <c r="AE1366" s="115"/>
      <c r="AR1366" s="203" t="s">
        <v>283</v>
      </c>
      <c r="AT1366" s="203" t="s">
        <v>160</v>
      </c>
      <c r="AU1366" s="203" t="s">
        <v>84</v>
      </c>
      <c r="AY1366" s="106" t="s">
        <v>158</v>
      </c>
      <c r="BE1366" s="204">
        <f>IF(N1366="základní",J1366,0)</f>
        <v>0</v>
      </c>
      <c r="BF1366" s="204">
        <f>IF(N1366="snížená",J1366,0)</f>
        <v>0</v>
      </c>
      <c r="BG1366" s="204">
        <f>IF(N1366="zákl. přenesená",J1366,0)</f>
        <v>0</v>
      </c>
      <c r="BH1366" s="204">
        <f>IF(N1366="sníž. přenesená",J1366,0)</f>
        <v>0</v>
      </c>
      <c r="BI1366" s="204">
        <f>IF(N1366="nulová",J1366,0)</f>
        <v>0</v>
      </c>
      <c r="BJ1366" s="106" t="s">
        <v>82</v>
      </c>
      <c r="BK1366" s="204">
        <f>ROUND(I1366*H1366,1)</f>
        <v>0</v>
      </c>
      <c r="BL1366" s="106" t="s">
        <v>283</v>
      </c>
      <c r="BM1366" s="203" t="s">
        <v>1778</v>
      </c>
    </row>
    <row r="1367" spans="1:47" s="118" customFormat="1" ht="29.25">
      <c r="A1367" s="115"/>
      <c r="B1367" s="116"/>
      <c r="C1367" s="115"/>
      <c r="D1367" s="205" t="s">
        <v>167</v>
      </c>
      <c r="E1367" s="115"/>
      <c r="F1367" s="206" t="s">
        <v>1779</v>
      </c>
      <c r="G1367" s="115"/>
      <c r="H1367" s="115"/>
      <c r="I1367" s="7"/>
      <c r="J1367" s="115"/>
      <c r="K1367" s="115"/>
      <c r="L1367" s="116"/>
      <c r="M1367" s="207"/>
      <c r="N1367" s="208"/>
      <c r="O1367" s="200"/>
      <c r="P1367" s="200"/>
      <c r="Q1367" s="200"/>
      <c r="R1367" s="200"/>
      <c r="S1367" s="200"/>
      <c r="T1367" s="209"/>
      <c r="U1367" s="115"/>
      <c r="V1367" s="115"/>
      <c r="W1367" s="115"/>
      <c r="X1367" s="115"/>
      <c r="Y1367" s="115"/>
      <c r="Z1367" s="115"/>
      <c r="AA1367" s="115"/>
      <c r="AB1367" s="115"/>
      <c r="AC1367" s="115"/>
      <c r="AD1367" s="115"/>
      <c r="AE1367" s="115"/>
      <c r="AT1367" s="106" t="s">
        <v>167</v>
      </c>
      <c r="AU1367" s="106" t="s">
        <v>84</v>
      </c>
    </row>
    <row r="1368" spans="1:47" s="118" customFormat="1" ht="12">
      <c r="A1368" s="115"/>
      <c r="B1368" s="116"/>
      <c r="C1368" s="115"/>
      <c r="D1368" s="311" t="s">
        <v>169</v>
      </c>
      <c r="E1368" s="115"/>
      <c r="F1368" s="312" t="s">
        <v>1780</v>
      </c>
      <c r="G1368" s="115"/>
      <c r="H1368" s="115"/>
      <c r="I1368" s="7"/>
      <c r="J1368" s="115"/>
      <c r="K1368" s="115"/>
      <c r="L1368" s="116"/>
      <c r="M1368" s="207"/>
      <c r="N1368" s="208"/>
      <c r="O1368" s="200"/>
      <c r="P1368" s="200"/>
      <c r="Q1368" s="200"/>
      <c r="R1368" s="200"/>
      <c r="S1368" s="200"/>
      <c r="T1368" s="209"/>
      <c r="U1368" s="115"/>
      <c r="V1368" s="115"/>
      <c r="W1368" s="115"/>
      <c r="X1368" s="115"/>
      <c r="Y1368" s="115"/>
      <c r="Z1368" s="115"/>
      <c r="AA1368" s="115"/>
      <c r="AB1368" s="115"/>
      <c r="AC1368" s="115"/>
      <c r="AD1368" s="115"/>
      <c r="AE1368" s="115"/>
      <c r="AT1368" s="106" t="s">
        <v>169</v>
      </c>
      <c r="AU1368" s="106" t="s">
        <v>84</v>
      </c>
    </row>
    <row r="1369" spans="2:51" s="313" customFormat="1" ht="12">
      <c r="B1369" s="314"/>
      <c r="D1369" s="205" t="s">
        <v>171</v>
      </c>
      <c r="E1369" s="315" t="s">
        <v>3</v>
      </c>
      <c r="F1369" s="316" t="s">
        <v>1781</v>
      </c>
      <c r="H1369" s="317">
        <v>6</v>
      </c>
      <c r="I1369" s="8"/>
      <c r="L1369" s="314"/>
      <c r="M1369" s="318"/>
      <c r="N1369" s="319"/>
      <c r="O1369" s="319"/>
      <c r="P1369" s="319"/>
      <c r="Q1369" s="319"/>
      <c r="R1369" s="319"/>
      <c r="S1369" s="319"/>
      <c r="T1369" s="320"/>
      <c r="AT1369" s="315" t="s">
        <v>171</v>
      </c>
      <c r="AU1369" s="315" t="s">
        <v>84</v>
      </c>
      <c r="AV1369" s="313" t="s">
        <v>84</v>
      </c>
      <c r="AW1369" s="313" t="s">
        <v>36</v>
      </c>
      <c r="AX1369" s="313" t="s">
        <v>82</v>
      </c>
      <c r="AY1369" s="315" t="s">
        <v>158</v>
      </c>
    </row>
    <row r="1370" spans="1:65" s="118" customFormat="1" ht="33" customHeight="1">
      <c r="A1370" s="115"/>
      <c r="B1370" s="116"/>
      <c r="C1370" s="214" t="s">
        <v>1782</v>
      </c>
      <c r="D1370" s="214" t="s">
        <v>160</v>
      </c>
      <c r="E1370" s="215" t="s">
        <v>1783</v>
      </c>
      <c r="F1370" s="216" t="s">
        <v>1784</v>
      </c>
      <c r="G1370" s="217" t="s">
        <v>492</v>
      </c>
      <c r="H1370" s="218">
        <v>53.6</v>
      </c>
      <c r="I1370" s="6"/>
      <c r="J1370" s="219">
        <f>ROUND(I1370*H1370,1)</f>
        <v>0</v>
      </c>
      <c r="K1370" s="216" t="s">
        <v>164</v>
      </c>
      <c r="L1370" s="116"/>
      <c r="M1370" s="220" t="s">
        <v>3</v>
      </c>
      <c r="N1370" s="221" t="s">
        <v>45</v>
      </c>
      <c r="O1370" s="200"/>
      <c r="P1370" s="201">
        <f>O1370*H1370</f>
        <v>0</v>
      </c>
      <c r="Q1370" s="201">
        <v>0.0021656</v>
      </c>
      <c r="R1370" s="201">
        <f>Q1370*H1370</f>
        <v>0.11607616000000001</v>
      </c>
      <c r="S1370" s="201">
        <v>0</v>
      </c>
      <c r="T1370" s="202">
        <f>S1370*H1370</f>
        <v>0</v>
      </c>
      <c r="U1370" s="115"/>
      <c r="V1370" s="115"/>
      <c r="W1370" s="115"/>
      <c r="X1370" s="115"/>
      <c r="Y1370" s="115"/>
      <c r="Z1370" s="115"/>
      <c r="AA1370" s="115"/>
      <c r="AB1370" s="115"/>
      <c r="AC1370" s="115"/>
      <c r="AD1370" s="115"/>
      <c r="AE1370" s="115"/>
      <c r="AR1370" s="203" t="s">
        <v>283</v>
      </c>
      <c r="AT1370" s="203" t="s">
        <v>160</v>
      </c>
      <c r="AU1370" s="203" t="s">
        <v>84</v>
      </c>
      <c r="AY1370" s="106" t="s">
        <v>158</v>
      </c>
      <c r="BE1370" s="204">
        <f>IF(N1370="základní",J1370,0)</f>
        <v>0</v>
      </c>
      <c r="BF1370" s="204">
        <f>IF(N1370="snížená",J1370,0)</f>
        <v>0</v>
      </c>
      <c r="BG1370" s="204">
        <f>IF(N1370="zákl. přenesená",J1370,0)</f>
        <v>0</v>
      </c>
      <c r="BH1370" s="204">
        <f>IF(N1370="sníž. přenesená",J1370,0)</f>
        <v>0</v>
      </c>
      <c r="BI1370" s="204">
        <f>IF(N1370="nulová",J1370,0)</f>
        <v>0</v>
      </c>
      <c r="BJ1370" s="106" t="s">
        <v>82</v>
      </c>
      <c r="BK1370" s="204">
        <f>ROUND(I1370*H1370,1)</f>
        <v>0</v>
      </c>
      <c r="BL1370" s="106" t="s">
        <v>283</v>
      </c>
      <c r="BM1370" s="203" t="s">
        <v>1785</v>
      </c>
    </row>
    <row r="1371" spans="1:47" s="118" customFormat="1" ht="68.25">
      <c r="A1371" s="115"/>
      <c r="B1371" s="116"/>
      <c r="C1371" s="115"/>
      <c r="D1371" s="205" t="s">
        <v>167</v>
      </c>
      <c r="E1371" s="115"/>
      <c r="F1371" s="206" t="s">
        <v>1786</v>
      </c>
      <c r="G1371" s="115"/>
      <c r="H1371" s="115"/>
      <c r="I1371" s="7"/>
      <c r="J1371" s="115"/>
      <c r="K1371" s="115"/>
      <c r="L1371" s="116"/>
      <c r="M1371" s="207"/>
      <c r="N1371" s="208"/>
      <c r="O1371" s="200"/>
      <c r="P1371" s="200"/>
      <c r="Q1371" s="200"/>
      <c r="R1371" s="200"/>
      <c r="S1371" s="200"/>
      <c r="T1371" s="209"/>
      <c r="U1371" s="115"/>
      <c r="V1371" s="115"/>
      <c r="W1371" s="115"/>
      <c r="X1371" s="115"/>
      <c r="Y1371" s="115"/>
      <c r="Z1371" s="115"/>
      <c r="AA1371" s="115"/>
      <c r="AB1371" s="115"/>
      <c r="AC1371" s="115"/>
      <c r="AD1371" s="115"/>
      <c r="AE1371" s="115"/>
      <c r="AT1371" s="106" t="s">
        <v>167</v>
      </c>
      <c r="AU1371" s="106" t="s">
        <v>84</v>
      </c>
    </row>
    <row r="1372" spans="1:47" s="118" customFormat="1" ht="12">
      <c r="A1372" s="115"/>
      <c r="B1372" s="116"/>
      <c r="C1372" s="115"/>
      <c r="D1372" s="311" t="s">
        <v>169</v>
      </c>
      <c r="E1372" s="115"/>
      <c r="F1372" s="312" t="s">
        <v>1787</v>
      </c>
      <c r="G1372" s="115"/>
      <c r="H1372" s="115"/>
      <c r="I1372" s="7"/>
      <c r="J1372" s="115"/>
      <c r="K1372" s="115"/>
      <c r="L1372" s="116"/>
      <c r="M1372" s="207"/>
      <c r="N1372" s="208"/>
      <c r="O1372" s="200"/>
      <c r="P1372" s="200"/>
      <c r="Q1372" s="200"/>
      <c r="R1372" s="200"/>
      <c r="S1372" s="200"/>
      <c r="T1372" s="209"/>
      <c r="U1372" s="115"/>
      <c r="V1372" s="115"/>
      <c r="W1372" s="115"/>
      <c r="X1372" s="115"/>
      <c r="Y1372" s="115"/>
      <c r="Z1372" s="115"/>
      <c r="AA1372" s="115"/>
      <c r="AB1372" s="115"/>
      <c r="AC1372" s="115"/>
      <c r="AD1372" s="115"/>
      <c r="AE1372" s="115"/>
      <c r="AT1372" s="106" t="s">
        <v>169</v>
      </c>
      <c r="AU1372" s="106" t="s">
        <v>84</v>
      </c>
    </row>
    <row r="1373" spans="2:51" s="313" customFormat="1" ht="12">
      <c r="B1373" s="314"/>
      <c r="D1373" s="205" t="s">
        <v>171</v>
      </c>
      <c r="E1373" s="315" t="s">
        <v>3</v>
      </c>
      <c r="F1373" s="316" t="s">
        <v>1788</v>
      </c>
      <c r="H1373" s="317">
        <v>53.6</v>
      </c>
      <c r="I1373" s="8"/>
      <c r="L1373" s="314"/>
      <c r="M1373" s="318"/>
      <c r="N1373" s="319"/>
      <c r="O1373" s="319"/>
      <c r="P1373" s="319"/>
      <c r="Q1373" s="319"/>
      <c r="R1373" s="319"/>
      <c r="S1373" s="319"/>
      <c r="T1373" s="320"/>
      <c r="AT1373" s="315" t="s">
        <v>171</v>
      </c>
      <c r="AU1373" s="315" t="s">
        <v>84</v>
      </c>
      <c r="AV1373" s="313" t="s">
        <v>84</v>
      </c>
      <c r="AW1373" s="313" t="s">
        <v>36</v>
      </c>
      <c r="AX1373" s="313" t="s">
        <v>82</v>
      </c>
      <c r="AY1373" s="315" t="s">
        <v>158</v>
      </c>
    </row>
    <row r="1374" spans="1:65" s="118" customFormat="1" ht="24.2" customHeight="1">
      <c r="A1374" s="115"/>
      <c r="B1374" s="116"/>
      <c r="C1374" s="214" t="s">
        <v>1789</v>
      </c>
      <c r="D1374" s="214" t="s">
        <v>160</v>
      </c>
      <c r="E1374" s="215" t="s">
        <v>1790</v>
      </c>
      <c r="F1374" s="216" t="s">
        <v>1791</v>
      </c>
      <c r="G1374" s="217" t="s">
        <v>229</v>
      </c>
      <c r="H1374" s="218">
        <v>0.714</v>
      </c>
      <c r="I1374" s="6"/>
      <c r="J1374" s="219">
        <f>ROUND(I1374*H1374,1)</f>
        <v>0</v>
      </c>
      <c r="K1374" s="216" t="s">
        <v>164</v>
      </c>
      <c r="L1374" s="116"/>
      <c r="M1374" s="220" t="s">
        <v>3</v>
      </c>
      <c r="N1374" s="221" t="s">
        <v>45</v>
      </c>
      <c r="O1374" s="200"/>
      <c r="P1374" s="201">
        <f>O1374*H1374</f>
        <v>0</v>
      </c>
      <c r="Q1374" s="201">
        <v>0</v>
      </c>
      <c r="R1374" s="201">
        <f>Q1374*H1374</f>
        <v>0</v>
      </c>
      <c r="S1374" s="201">
        <v>0</v>
      </c>
      <c r="T1374" s="202">
        <f>S1374*H1374</f>
        <v>0</v>
      </c>
      <c r="U1374" s="115"/>
      <c r="V1374" s="115"/>
      <c r="W1374" s="115"/>
      <c r="X1374" s="115"/>
      <c r="Y1374" s="115"/>
      <c r="Z1374" s="115"/>
      <c r="AA1374" s="115"/>
      <c r="AB1374" s="115"/>
      <c r="AC1374" s="115"/>
      <c r="AD1374" s="115"/>
      <c r="AE1374" s="115"/>
      <c r="AR1374" s="203" t="s">
        <v>283</v>
      </c>
      <c r="AT1374" s="203" t="s">
        <v>160</v>
      </c>
      <c r="AU1374" s="203" t="s">
        <v>84</v>
      </c>
      <c r="AY1374" s="106" t="s">
        <v>158</v>
      </c>
      <c r="BE1374" s="204">
        <f>IF(N1374="základní",J1374,0)</f>
        <v>0</v>
      </c>
      <c r="BF1374" s="204">
        <f>IF(N1374="snížená",J1374,0)</f>
        <v>0</v>
      </c>
      <c r="BG1374" s="204">
        <f>IF(N1374="zákl. přenesená",J1374,0)</f>
        <v>0</v>
      </c>
      <c r="BH1374" s="204">
        <f>IF(N1374="sníž. přenesená",J1374,0)</f>
        <v>0</v>
      </c>
      <c r="BI1374" s="204">
        <f>IF(N1374="nulová",J1374,0)</f>
        <v>0</v>
      </c>
      <c r="BJ1374" s="106" t="s">
        <v>82</v>
      </c>
      <c r="BK1374" s="204">
        <f>ROUND(I1374*H1374,1)</f>
        <v>0</v>
      </c>
      <c r="BL1374" s="106" t="s">
        <v>283</v>
      </c>
      <c r="BM1374" s="203" t="s">
        <v>1792</v>
      </c>
    </row>
    <row r="1375" spans="1:47" s="118" customFormat="1" ht="29.25">
      <c r="A1375" s="115"/>
      <c r="B1375" s="116"/>
      <c r="C1375" s="115"/>
      <c r="D1375" s="205" t="s">
        <v>167</v>
      </c>
      <c r="E1375" s="115"/>
      <c r="F1375" s="206" t="s">
        <v>1793</v>
      </c>
      <c r="G1375" s="115"/>
      <c r="H1375" s="115"/>
      <c r="I1375" s="7"/>
      <c r="J1375" s="115"/>
      <c r="K1375" s="115"/>
      <c r="L1375" s="116"/>
      <c r="M1375" s="207"/>
      <c r="N1375" s="208"/>
      <c r="O1375" s="200"/>
      <c r="P1375" s="200"/>
      <c r="Q1375" s="200"/>
      <c r="R1375" s="200"/>
      <c r="S1375" s="200"/>
      <c r="T1375" s="209"/>
      <c r="U1375" s="115"/>
      <c r="V1375" s="115"/>
      <c r="W1375" s="115"/>
      <c r="X1375" s="115"/>
      <c r="Y1375" s="115"/>
      <c r="Z1375" s="115"/>
      <c r="AA1375" s="115"/>
      <c r="AB1375" s="115"/>
      <c r="AC1375" s="115"/>
      <c r="AD1375" s="115"/>
      <c r="AE1375" s="115"/>
      <c r="AT1375" s="106" t="s">
        <v>167</v>
      </c>
      <c r="AU1375" s="106" t="s">
        <v>84</v>
      </c>
    </row>
    <row r="1376" spans="1:47" s="118" customFormat="1" ht="12">
      <c r="A1376" s="115"/>
      <c r="B1376" s="116"/>
      <c r="C1376" s="115"/>
      <c r="D1376" s="311" t="s">
        <v>169</v>
      </c>
      <c r="E1376" s="115"/>
      <c r="F1376" s="312" t="s">
        <v>1794</v>
      </c>
      <c r="G1376" s="115"/>
      <c r="H1376" s="115"/>
      <c r="I1376" s="7"/>
      <c r="J1376" s="115"/>
      <c r="K1376" s="115"/>
      <c r="L1376" s="116"/>
      <c r="M1376" s="207"/>
      <c r="N1376" s="208"/>
      <c r="O1376" s="200"/>
      <c r="P1376" s="200"/>
      <c r="Q1376" s="200"/>
      <c r="R1376" s="200"/>
      <c r="S1376" s="200"/>
      <c r="T1376" s="209"/>
      <c r="U1376" s="115"/>
      <c r="V1376" s="115"/>
      <c r="W1376" s="115"/>
      <c r="X1376" s="115"/>
      <c r="Y1376" s="115"/>
      <c r="Z1376" s="115"/>
      <c r="AA1376" s="115"/>
      <c r="AB1376" s="115"/>
      <c r="AC1376" s="115"/>
      <c r="AD1376" s="115"/>
      <c r="AE1376" s="115"/>
      <c r="AT1376" s="106" t="s">
        <v>169</v>
      </c>
      <c r="AU1376" s="106" t="s">
        <v>84</v>
      </c>
    </row>
    <row r="1377" spans="2:63" s="180" customFormat="1" ht="22.9" customHeight="1">
      <c r="B1377" s="181"/>
      <c r="D1377" s="182" t="s">
        <v>73</v>
      </c>
      <c r="E1377" s="212" t="s">
        <v>1795</v>
      </c>
      <c r="F1377" s="212" t="s">
        <v>1796</v>
      </c>
      <c r="I1377" s="5"/>
      <c r="J1377" s="213">
        <f>BK1377</f>
        <v>0</v>
      </c>
      <c r="L1377" s="181"/>
      <c r="M1377" s="185"/>
      <c r="N1377" s="186"/>
      <c r="O1377" s="186"/>
      <c r="P1377" s="187">
        <f>SUM(P1378:P1466)</f>
        <v>0</v>
      </c>
      <c r="Q1377" s="186"/>
      <c r="R1377" s="187">
        <f>SUM(R1378:R1466)</f>
        <v>31.711285386999997</v>
      </c>
      <c r="S1377" s="186"/>
      <c r="T1377" s="188">
        <f>SUM(T1378:T1466)</f>
        <v>0</v>
      </c>
      <c r="AR1377" s="182" t="s">
        <v>84</v>
      </c>
      <c r="AT1377" s="189" t="s">
        <v>73</v>
      </c>
      <c r="AU1377" s="189" t="s">
        <v>82</v>
      </c>
      <c r="AY1377" s="182" t="s">
        <v>158</v>
      </c>
      <c r="BK1377" s="190">
        <f>SUM(BK1378:BK1466)</f>
        <v>0</v>
      </c>
    </row>
    <row r="1378" spans="1:65" s="118" customFormat="1" ht="33" customHeight="1">
      <c r="A1378" s="115"/>
      <c r="B1378" s="116"/>
      <c r="C1378" s="214" t="s">
        <v>1797</v>
      </c>
      <c r="D1378" s="214" t="s">
        <v>160</v>
      </c>
      <c r="E1378" s="215" t="s">
        <v>1798</v>
      </c>
      <c r="F1378" s="216" t="s">
        <v>1799</v>
      </c>
      <c r="G1378" s="217" t="s">
        <v>102</v>
      </c>
      <c r="H1378" s="218">
        <v>716.198</v>
      </c>
      <c r="I1378" s="6"/>
      <c r="J1378" s="219">
        <f>ROUND(I1378*H1378,1)</f>
        <v>0</v>
      </c>
      <c r="K1378" s="216" t="s">
        <v>164</v>
      </c>
      <c r="L1378" s="116"/>
      <c r="M1378" s="220" t="s">
        <v>3</v>
      </c>
      <c r="N1378" s="221" t="s">
        <v>45</v>
      </c>
      <c r="O1378" s="200"/>
      <c r="P1378" s="201">
        <f>O1378*H1378</f>
        <v>0</v>
      </c>
      <c r="Q1378" s="201">
        <v>0.0434915</v>
      </c>
      <c r="R1378" s="201">
        <f>Q1378*H1378</f>
        <v>31.148525317</v>
      </c>
      <c r="S1378" s="201">
        <v>0</v>
      </c>
      <c r="T1378" s="202">
        <f>S1378*H1378</f>
        <v>0</v>
      </c>
      <c r="U1378" s="115"/>
      <c r="V1378" s="115"/>
      <c r="W1378" s="115"/>
      <c r="X1378" s="115"/>
      <c r="Y1378" s="115"/>
      <c r="Z1378" s="115"/>
      <c r="AA1378" s="115"/>
      <c r="AB1378" s="115"/>
      <c r="AC1378" s="115"/>
      <c r="AD1378" s="115"/>
      <c r="AE1378" s="115"/>
      <c r="AR1378" s="203" t="s">
        <v>283</v>
      </c>
      <c r="AT1378" s="203" t="s">
        <v>160</v>
      </c>
      <c r="AU1378" s="203" t="s">
        <v>84</v>
      </c>
      <c r="AY1378" s="106" t="s">
        <v>158</v>
      </c>
      <c r="BE1378" s="204">
        <f>IF(N1378="základní",J1378,0)</f>
        <v>0</v>
      </c>
      <c r="BF1378" s="204">
        <f>IF(N1378="snížená",J1378,0)</f>
        <v>0</v>
      </c>
      <c r="BG1378" s="204">
        <f>IF(N1378="zákl. přenesená",J1378,0)</f>
        <v>0</v>
      </c>
      <c r="BH1378" s="204">
        <f>IF(N1378="sníž. přenesená",J1378,0)</f>
        <v>0</v>
      </c>
      <c r="BI1378" s="204">
        <f>IF(N1378="nulová",J1378,0)</f>
        <v>0</v>
      </c>
      <c r="BJ1378" s="106" t="s">
        <v>82</v>
      </c>
      <c r="BK1378" s="204">
        <f>ROUND(I1378*H1378,1)</f>
        <v>0</v>
      </c>
      <c r="BL1378" s="106" t="s">
        <v>283</v>
      </c>
      <c r="BM1378" s="203" t="s">
        <v>1800</v>
      </c>
    </row>
    <row r="1379" spans="1:47" s="118" customFormat="1" ht="19.5">
      <c r="A1379" s="115"/>
      <c r="B1379" s="116"/>
      <c r="C1379" s="115"/>
      <c r="D1379" s="205" t="s">
        <v>167</v>
      </c>
      <c r="E1379" s="115"/>
      <c r="F1379" s="206" t="s">
        <v>1801</v>
      </c>
      <c r="G1379" s="115"/>
      <c r="H1379" s="115"/>
      <c r="I1379" s="7"/>
      <c r="J1379" s="115"/>
      <c r="K1379" s="115"/>
      <c r="L1379" s="116"/>
      <c r="M1379" s="207"/>
      <c r="N1379" s="208"/>
      <c r="O1379" s="200"/>
      <c r="P1379" s="200"/>
      <c r="Q1379" s="200"/>
      <c r="R1379" s="200"/>
      <c r="S1379" s="200"/>
      <c r="T1379" s="209"/>
      <c r="U1379" s="115"/>
      <c r="V1379" s="115"/>
      <c r="W1379" s="115"/>
      <c r="X1379" s="115"/>
      <c r="Y1379" s="115"/>
      <c r="Z1379" s="115"/>
      <c r="AA1379" s="115"/>
      <c r="AB1379" s="115"/>
      <c r="AC1379" s="115"/>
      <c r="AD1379" s="115"/>
      <c r="AE1379" s="115"/>
      <c r="AT1379" s="106" t="s">
        <v>167</v>
      </c>
      <c r="AU1379" s="106" t="s">
        <v>84</v>
      </c>
    </row>
    <row r="1380" spans="1:47" s="118" customFormat="1" ht="12">
      <c r="A1380" s="115"/>
      <c r="B1380" s="116"/>
      <c r="C1380" s="115"/>
      <c r="D1380" s="311" t="s">
        <v>169</v>
      </c>
      <c r="E1380" s="115"/>
      <c r="F1380" s="312" t="s">
        <v>1802</v>
      </c>
      <c r="G1380" s="115"/>
      <c r="H1380" s="115"/>
      <c r="I1380" s="7"/>
      <c r="J1380" s="115"/>
      <c r="K1380" s="115"/>
      <c r="L1380" s="116"/>
      <c r="M1380" s="207"/>
      <c r="N1380" s="208"/>
      <c r="O1380" s="200"/>
      <c r="P1380" s="200"/>
      <c r="Q1380" s="200"/>
      <c r="R1380" s="200"/>
      <c r="S1380" s="200"/>
      <c r="T1380" s="209"/>
      <c r="U1380" s="115"/>
      <c r="V1380" s="115"/>
      <c r="W1380" s="115"/>
      <c r="X1380" s="115"/>
      <c r="Y1380" s="115"/>
      <c r="Z1380" s="115"/>
      <c r="AA1380" s="115"/>
      <c r="AB1380" s="115"/>
      <c r="AC1380" s="115"/>
      <c r="AD1380" s="115"/>
      <c r="AE1380" s="115"/>
      <c r="AT1380" s="106" t="s">
        <v>169</v>
      </c>
      <c r="AU1380" s="106" t="s">
        <v>84</v>
      </c>
    </row>
    <row r="1381" spans="2:51" s="313" customFormat="1" ht="12">
      <c r="B1381" s="314"/>
      <c r="D1381" s="205" t="s">
        <v>171</v>
      </c>
      <c r="E1381" s="315" t="s">
        <v>3</v>
      </c>
      <c r="F1381" s="316" t="s">
        <v>1605</v>
      </c>
      <c r="H1381" s="317">
        <v>171.375</v>
      </c>
      <c r="I1381" s="8"/>
      <c r="L1381" s="314"/>
      <c r="M1381" s="318"/>
      <c r="N1381" s="319"/>
      <c r="O1381" s="319"/>
      <c r="P1381" s="319"/>
      <c r="Q1381" s="319"/>
      <c r="R1381" s="319"/>
      <c r="S1381" s="319"/>
      <c r="T1381" s="320"/>
      <c r="AT1381" s="315" t="s">
        <v>171</v>
      </c>
      <c r="AU1381" s="315" t="s">
        <v>84</v>
      </c>
      <c r="AV1381" s="313" t="s">
        <v>84</v>
      </c>
      <c r="AW1381" s="313" t="s">
        <v>36</v>
      </c>
      <c r="AX1381" s="313" t="s">
        <v>74</v>
      </c>
      <c r="AY1381" s="315" t="s">
        <v>158</v>
      </c>
    </row>
    <row r="1382" spans="2:51" s="313" customFormat="1" ht="12">
      <c r="B1382" s="314"/>
      <c r="D1382" s="205" t="s">
        <v>171</v>
      </c>
      <c r="E1382" s="315" t="s">
        <v>3</v>
      </c>
      <c r="F1382" s="316" t="s">
        <v>1606</v>
      </c>
      <c r="H1382" s="317">
        <v>170.888</v>
      </c>
      <c r="I1382" s="8"/>
      <c r="L1382" s="314"/>
      <c r="M1382" s="318"/>
      <c r="N1382" s="319"/>
      <c r="O1382" s="319"/>
      <c r="P1382" s="319"/>
      <c r="Q1382" s="319"/>
      <c r="R1382" s="319"/>
      <c r="S1382" s="319"/>
      <c r="T1382" s="320"/>
      <c r="AT1382" s="315" t="s">
        <v>171</v>
      </c>
      <c r="AU1382" s="315" t="s">
        <v>84</v>
      </c>
      <c r="AV1382" s="313" t="s">
        <v>84</v>
      </c>
      <c r="AW1382" s="313" t="s">
        <v>36</v>
      </c>
      <c r="AX1382" s="313" t="s">
        <v>74</v>
      </c>
      <c r="AY1382" s="315" t="s">
        <v>158</v>
      </c>
    </row>
    <row r="1383" spans="2:51" s="330" customFormat="1" ht="12">
      <c r="B1383" s="331"/>
      <c r="D1383" s="205" t="s">
        <v>171</v>
      </c>
      <c r="E1383" s="332" t="s">
        <v>3</v>
      </c>
      <c r="F1383" s="333" t="s">
        <v>1607</v>
      </c>
      <c r="H1383" s="334">
        <v>342.263</v>
      </c>
      <c r="I1383" s="10"/>
      <c r="L1383" s="331"/>
      <c r="M1383" s="335"/>
      <c r="N1383" s="336"/>
      <c r="O1383" s="336"/>
      <c r="P1383" s="336"/>
      <c r="Q1383" s="336"/>
      <c r="R1383" s="336"/>
      <c r="S1383" s="336"/>
      <c r="T1383" s="337"/>
      <c r="AT1383" s="332" t="s">
        <v>171</v>
      </c>
      <c r="AU1383" s="332" t="s">
        <v>84</v>
      </c>
      <c r="AV1383" s="330" t="s">
        <v>104</v>
      </c>
      <c r="AW1383" s="330" t="s">
        <v>36</v>
      </c>
      <c r="AX1383" s="330" t="s">
        <v>74</v>
      </c>
      <c r="AY1383" s="332" t="s">
        <v>158</v>
      </c>
    </row>
    <row r="1384" spans="2:51" s="313" customFormat="1" ht="12">
      <c r="B1384" s="314"/>
      <c r="D1384" s="205" t="s">
        <v>171</v>
      </c>
      <c r="E1384" s="315" t="s">
        <v>3</v>
      </c>
      <c r="F1384" s="316" t="s">
        <v>1608</v>
      </c>
      <c r="H1384" s="317">
        <v>291.51</v>
      </c>
      <c r="I1384" s="8"/>
      <c r="L1384" s="314"/>
      <c r="M1384" s="318"/>
      <c r="N1384" s="319"/>
      <c r="O1384" s="319"/>
      <c r="P1384" s="319"/>
      <c r="Q1384" s="319"/>
      <c r="R1384" s="319"/>
      <c r="S1384" s="319"/>
      <c r="T1384" s="320"/>
      <c r="AT1384" s="315" t="s">
        <v>171</v>
      </c>
      <c r="AU1384" s="315" t="s">
        <v>84</v>
      </c>
      <c r="AV1384" s="313" t="s">
        <v>84</v>
      </c>
      <c r="AW1384" s="313" t="s">
        <v>36</v>
      </c>
      <c r="AX1384" s="313" t="s">
        <v>74</v>
      </c>
      <c r="AY1384" s="315" t="s">
        <v>158</v>
      </c>
    </row>
    <row r="1385" spans="2:51" s="313" customFormat="1" ht="12">
      <c r="B1385" s="314"/>
      <c r="D1385" s="205" t="s">
        <v>171</v>
      </c>
      <c r="E1385" s="315" t="s">
        <v>3</v>
      </c>
      <c r="F1385" s="316" t="s">
        <v>1803</v>
      </c>
      <c r="H1385" s="317">
        <v>82.425</v>
      </c>
      <c r="I1385" s="8"/>
      <c r="L1385" s="314"/>
      <c r="M1385" s="318"/>
      <c r="N1385" s="319"/>
      <c r="O1385" s="319"/>
      <c r="P1385" s="319"/>
      <c r="Q1385" s="319"/>
      <c r="R1385" s="319"/>
      <c r="S1385" s="319"/>
      <c r="T1385" s="320"/>
      <c r="AT1385" s="315" t="s">
        <v>171</v>
      </c>
      <c r="AU1385" s="315" t="s">
        <v>84</v>
      </c>
      <c r="AV1385" s="313" t="s">
        <v>84</v>
      </c>
      <c r="AW1385" s="313" t="s">
        <v>36</v>
      </c>
      <c r="AX1385" s="313" t="s">
        <v>74</v>
      </c>
      <c r="AY1385" s="315" t="s">
        <v>158</v>
      </c>
    </row>
    <row r="1386" spans="2:51" s="330" customFormat="1" ht="12">
      <c r="B1386" s="331"/>
      <c r="D1386" s="205" t="s">
        <v>171</v>
      </c>
      <c r="E1386" s="332" t="s">
        <v>3</v>
      </c>
      <c r="F1386" s="333" t="s">
        <v>1610</v>
      </c>
      <c r="H1386" s="334">
        <v>373.935</v>
      </c>
      <c r="I1386" s="10"/>
      <c r="L1386" s="331"/>
      <c r="M1386" s="335"/>
      <c r="N1386" s="336"/>
      <c r="O1386" s="336"/>
      <c r="P1386" s="336"/>
      <c r="Q1386" s="336"/>
      <c r="R1386" s="336"/>
      <c r="S1386" s="336"/>
      <c r="T1386" s="337"/>
      <c r="AT1386" s="332" t="s">
        <v>171</v>
      </c>
      <c r="AU1386" s="332" t="s">
        <v>84</v>
      </c>
      <c r="AV1386" s="330" t="s">
        <v>104</v>
      </c>
      <c r="AW1386" s="330" t="s">
        <v>36</v>
      </c>
      <c r="AX1386" s="330" t="s">
        <v>74</v>
      </c>
      <c r="AY1386" s="332" t="s">
        <v>158</v>
      </c>
    </row>
    <row r="1387" spans="2:51" s="321" customFormat="1" ht="12">
      <c r="B1387" s="322"/>
      <c r="D1387" s="205" t="s">
        <v>171</v>
      </c>
      <c r="E1387" s="323" t="s">
        <v>3</v>
      </c>
      <c r="F1387" s="324" t="s">
        <v>174</v>
      </c>
      <c r="H1387" s="325">
        <v>716.198</v>
      </c>
      <c r="I1387" s="9"/>
      <c r="L1387" s="322"/>
      <c r="M1387" s="326"/>
      <c r="N1387" s="327"/>
      <c r="O1387" s="327"/>
      <c r="P1387" s="327"/>
      <c r="Q1387" s="327"/>
      <c r="R1387" s="327"/>
      <c r="S1387" s="327"/>
      <c r="T1387" s="328"/>
      <c r="AT1387" s="323" t="s">
        <v>171</v>
      </c>
      <c r="AU1387" s="323" t="s">
        <v>84</v>
      </c>
      <c r="AV1387" s="321" t="s">
        <v>165</v>
      </c>
      <c r="AW1387" s="321" t="s">
        <v>36</v>
      </c>
      <c r="AX1387" s="321" t="s">
        <v>82</v>
      </c>
      <c r="AY1387" s="323" t="s">
        <v>158</v>
      </c>
    </row>
    <row r="1388" spans="1:65" s="118" customFormat="1" ht="24.2" customHeight="1">
      <c r="A1388" s="115"/>
      <c r="B1388" s="116"/>
      <c r="C1388" s="214" t="s">
        <v>1804</v>
      </c>
      <c r="D1388" s="214" t="s">
        <v>160</v>
      </c>
      <c r="E1388" s="215" t="s">
        <v>1805</v>
      </c>
      <c r="F1388" s="216" t="s">
        <v>1806</v>
      </c>
      <c r="G1388" s="217" t="s">
        <v>492</v>
      </c>
      <c r="H1388" s="218">
        <v>86.35</v>
      </c>
      <c r="I1388" s="6"/>
      <c r="J1388" s="219">
        <f>ROUND(I1388*H1388,1)</f>
        <v>0</v>
      </c>
      <c r="K1388" s="216" t="s">
        <v>164</v>
      </c>
      <c r="L1388" s="116"/>
      <c r="M1388" s="220" t="s">
        <v>3</v>
      </c>
      <c r="N1388" s="221" t="s">
        <v>45</v>
      </c>
      <c r="O1388" s="200"/>
      <c r="P1388" s="201">
        <f>O1388*H1388</f>
        <v>0</v>
      </c>
      <c r="Q1388" s="201">
        <v>0.000114</v>
      </c>
      <c r="R1388" s="201">
        <f>Q1388*H1388</f>
        <v>0.0098439</v>
      </c>
      <c r="S1388" s="201">
        <v>0</v>
      </c>
      <c r="T1388" s="202">
        <f>S1388*H1388</f>
        <v>0</v>
      </c>
      <c r="U1388" s="115"/>
      <c r="V1388" s="115"/>
      <c r="W1388" s="115"/>
      <c r="X1388" s="115"/>
      <c r="Y1388" s="115"/>
      <c r="Z1388" s="115"/>
      <c r="AA1388" s="115"/>
      <c r="AB1388" s="115"/>
      <c r="AC1388" s="115"/>
      <c r="AD1388" s="115"/>
      <c r="AE1388" s="115"/>
      <c r="AR1388" s="203" t="s">
        <v>283</v>
      </c>
      <c r="AT1388" s="203" t="s">
        <v>160</v>
      </c>
      <c r="AU1388" s="203" t="s">
        <v>84</v>
      </c>
      <c r="AY1388" s="106" t="s">
        <v>158</v>
      </c>
      <c r="BE1388" s="204">
        <f>IF(N1388="základní",J1388,0)</f>
        <v>0</v>
      </c>
      <c r="BF1388" s="204">
        <f>IF(N1388="snížená",J1388,0)</f>
        <v>0</v>
      </c>
      <c r="BG1388" s="204">
        <f>IF(N1388="zákl. přenesená",J1388,0)</f>
        <v>0</v>
      </c>
      <c r="BH1388" s="204">
        <f>IF(N1388="sníž. přenesená",J1388,0)</f>
        <v>0</v>
      </c>
      <c r="BI1388" s="204">
        <f>IF(N1388="nulová",J1388,0)</f>
        <v>0</v>
      </c>
      <c r="BJ1388" s="106" t="s">
        <v>82</v>
      </c>
      <c r="BK1388" s="204">
        <f>ROUND(I1388*H1388,1)</f>
        <v>0</v>
      </c>
      <c r="BL1388" s="106" t="s">
        <v>283</v>
      </c>
      <c r="BM1388" s="203" t="s">
        <v>1807</v>
      </c>
    </row>
    <row r="1389" spans="1:47" s="118" customFormat="1" ht="19.5">
      <c r="A1389" s="115"/>
      <c r="B1389" s="116"/>
      <c r="C1389" s="115"/>
      <c r="D1389" s="205" t="s">
        <v>167</v>
      </c>
      <c r="E1389" s="115"/>
      <c r="F1389" s="206" t="s">
        <v>1808</v>
      </c>
      <c r="G1389" s="115"/>
      <c r="H1389" s="115"/>
      <c r="I1389" s="7"/>
      <c r="J1389" s="115"/>
      <c r="K1389" s="115"/>
      <c r="L1389" s="116"/>
      <c r="M1389" s="207"/>
      <c r="N1389" s="208"/>
      <c r="O1389" s="200"/>
      <c r="P1389" s="200"/>
      <c r="Q1389" s="200"/>
      <c r="R1389" s="200"/>
      <c r="S1389" s="200"/>
      <c r="T1389" s="209"/>
      <c r="U1389" s="115"/>
      <c r="V1389" s="115"/>
      <c r="W1389" s="115"/>
      <c r="X1389" s="115"/>
      <c r="Y1389" s="115"/>
      <c r="Z1389" s="115"/>
      <c r="AA1389" s="115"/>
      <c r="AB1389" s="115"/>
      <c r="AC1389" s="115"/>
      <c r="AD1389" s="115"/>
      <c r="AE1389" s="115"/>
      <c r="AT1389" s="106" t="s">
        <v>167</v>
      </c>
      <c r="AU1389" s="106" t="s">
        <v>84</v>
      </c>
    </row>
    <row r="1390" spans="1:47" s="118" customFormat="1" ht="12">
      <c r="A1390" s="115"/>
      <c r="B1390" s="116"/>
      <c r="C1390" s="115"/>
      <c r="D1390" s="311" t="s">
        <v>169</v>
      </c>
      <c r="E1390" s="115"/>
      <c r="F1390" s="312" t="s">
        <v>1809</v>
      </c>
      <c r="G1390" s="115"/>
      <c r="H1390" s="115"/>
      <c r="I1390" s="7"/>
      <c r="J1390" s="115"/>
      <c r="K1390" s="115"/>
      <c r="L1390" s="116"/>
      <c r="M1390" s="207"/>
      <c r="N1390" s="208"/>
      <c r="O1390" s="200"/>
      <c r="P1390" s="200"/>
      <c r="Q1390" s="200"/>
      <c r="R1390" s="200"/>
      <c r="S1390" s="200"/>
      <c r="T1390" s="209"/>
      <c r="U1390" s="115"/>
      <c r="V1390" s="115"/>
      <c r="W1390" s="115"/>
      <c r="X1390" s="115"/>
      <c r="Y1390" s="115"/>
      <c r="Z1390" s="115"/>
      <c r="AA1390" s="115"/>
      <c r="AB1390" s="115"/>
      <c r="AC1390" s="115"/>
      <c r="AD1390" s="115"/>
      <c r="AE1390" s="115"/>
      <c r="AT1390" s="106" t="s">
        <v>169</v>
      </c>
      <c r="AU1390" s="106" t="s">
        <v>84</v>
      </c>
    </row>
    <row r="1391" spans="2:51" s="313" customFormat="1" ht="12">
      <c r="B1391" s="314"/>
      <c r="D1391" s="205" t="s">
        <v>171</v>
      </c>
      <c r="E1391" s="315" t="s">
        <v>3</v>
      </c>
      <c r="F1391" s="316" t="s">
        <v>1810</v>
      </c>
      <c r="H1391" s="317">
        <v>23.25</v>
      </c>
      <c r="I1391" s="8"/>
      <c r="L1391" s="314"/>
      <c r="M1391" s="318"/>
      <c r="N1391" s="319"/>
      <c r="O1391" s="319"/>
      <c r="P1391" s="319"/>
      <c r="Q1391" s="319"/>
      <c r="R1391" s="319"/>
      <c r="S1391" s="319"/>
      <c r="T1391" s="320"/>
      <c r="AT1391" s="315" t="s">
        <v>171</v>
      </c>
      <c r="AU1391" s="315" t="s">
        <v>84</v>
      </c>
      <c r="AV1391" s="313" t="s">
        <v>84</v>
      </c>
      <c r="AW1391" s="313" t="s">
        <v>36</v>
      </c>
      <c r="AX1391" s="313" t="s">
        <v>74</v>
      </c>
      <c r="AY1391" s="315" t="s">
        <v>158</v>
      </c>
    </row>
    <row r="1392" spans="2:51" s="330" customFormat="1" ht="12">
      <c r="B1392" s="331"/>
      <c r="D1392" s="205" t="s">
        <v>171</v>
      </c>
      <c r="E1392" s="332" t="s">
        <v>3</v>
      </c>
      <c r="F1392" s="333" t="s">
        <v>1607</v>
      </c>
      <c r="H1392" s="334">
        <v>23.25</v>
      </c>
      <c r="I1392" s="10"/>
      <c r="L1392" s="331"/>
      <c r="M1392" s="335"/>
      <c r="N1392" s="336"/>
      <c r="O1392" s="336"/>
      <c r="P1392" s="336"/>
      <c r="Q1392" s="336"/>
      <c r="R1392" s="336"/>
      <c r="S1392" s="336"/>
      <c r="T1392" s="337"/>
      <c r="AT1392" s="332" t="s">
        <v>171</v>
      </c>
      <c r="AU1392" s="332" t="s">
        <v>84</v>
      </c>
      <c r="AV1392" s="330" t="s">
        <v>104</v>
      </c>
      <c r="AW1392" s="330" t="s">
        <v>36</v>
      </c>
      <c r="AX1392" s="330" t="s">
        <v>74</v>
      </c>
      <c r="AY1392" s="332" t="s">
        <v>158</v>
      </c>
    </row>
    <row r="1393" spans="2:51" s="313" customFormat="1" ht="12">
      <c r="B1393" s="314"/>
      <c r="D1393" s="205" t="s">
        <v>171</v>
      </c>
      <c r="E1393" s="315" t="s">
        <v>3</v>
      </c>
      <c r="F1393" s="316" t="s">
        <v>1811</v>
      </c>
      <c r="H1393" s="317">
        <v>47.4</v>
      </c>
      <c r="I1393" s="8"/>
      <c r="L1393" s="314"/>
      <c r="M1393" s="318"/>
      <c r="N1393" s="319"/>
      <c r="O1393" s="319"/>
      <c r="P1393" s="319"/>
      <c r="Q1393" s="319"/>
      <c r="R1393" s="319"/>
      <c r="S1393" s="319"/>
      <c r="T1393" s="320"/>
      <c r="AT1393" s="315" t="s">
        <v>171</v>
      </c>
      <c r="AU1393" s="315" t="s">
        <v>84</v>
      </c>
      <c r="AV1393" s="313" t="s">
        <v>84</v>
      </c>
      <c r="AW1393" s="313" t="s">
        <v>36</v>
      </c>
      <c r="AX1393" s="313" t="s">
        <v>74</v>
      </c>
      <c r="AY1393" s="315" t="s">
        <v>158</v>
      </c>
    </row>
    <row r="1394" spans="2:51" s="313" customFormat="1" ht="12">
      <c r="B1394" s="314"/>
      <c r="D1394" s="205" t="s">
        <v>171</v>
      </c>
      <c r="E1394" s="315" t="s">
        <v>3</v>
      </c>
      <c r="F1394" s="316" t="s">
        <v>1812</v>
      </c>
      <c r="H1394" s="317">
        <v>15.7</v>
      </c>
      <c r="I1394" s="8"/>
      <c r="L1394" s="314"/>
      <c r="M1394" s="318"/>
      <c r="N1394" s="319"/>
      <c r="O1394" s="319"/>
      <c r="P1394" s="319"/>
      <c r="Q1394" s="319"/>
      <c r="R1394" s="319"/>
      <c r="S1394" s="319"/>
      <c r="T1394" s="320"/>
      <c r="AT1394" s="315" t="s">
        <v>171</v>
      </c>
      <c r="AU1394" s="315" t="s">
        <v>84</v>
      </c>
      <c r="AV1394" s="313" t="s">
        <v>84</v>
      </c>
      <c r="AW1394" s="313" t="s">
        <v>36</v>
      </c>
      <c r="AX1394" s="313" t="s">
        <v>74</v>
      </c>
      <c r="AY1394" s="315" t="s">
        <v>158</v>
      </c>
    </row>
    <row r="1395" spans="2:51" s="330" customFormat="1" ht="12">
      <c r="B1395" s="331"/>
      <c r="D1395" s="205" t="s">
        <v>171</v>
      </c>
      <c r="E1395" s="332" t="s">
        <v>3</v>
      </c>
      <c r="F1395" s="333" t="s">
        <v>1610</v>
      </c>
      <c r="H1395" s="334">
        <v>63.1</v>
      </c>
      <c r="I1395" s="10"/>
      <c r="L1395" s="331"/>
      <c r="M1395" s="335"/>
      <c r="N1395" s="336"/>
      <c r="O1395" s="336"/>
      <c r="P1395" s="336"/>
      <c r="Q1395" s="336"/>
      <c r="R1395" s="336"/>
      <c r="S1395" s="336"/>
      <c r="T1395" s="337"/>
      <c r="AT1395" s="332" t="s">
        <v>171</v>
      </c>
      <c r="AU1395" s="332" t="s">
        <v>84</v>
      </c>
      <c r="AV1395" s="330" t="s">
        <v>104</v>
      </c>
      <c r="AW1395" s="330" t="s">
        <v>36</v>
      </c>
      <c r="AX1395" s="330" t="s">
        <v>74</v>
      </c>
      <c r="AY1395" s="332" t="s">
        <v>158</v>
      </c>
    </row>
    <row r="1396" spans="2:51" s="321" customFormat="1" ht="12">
      <c r="B1396" s="322"/>
      <c r="D1396" s="205" t="s">
        <v>171</v>
      </c>
      <c r="E1396" s="323" t="s">
        <v>3</v>
      </c>
      <c r="F1396" s="324" t="s">
        <v>174</v>
      </c>
      <c r="H1396" s="325">
        <v>86.35</v>
      </c>
      <c r="I1396" s="9"/>
      <c r="L1396" s="322"/>
      <c r="M1396" s="326"/>
      <c r="N1396" s="327"/>
      <c r="O1396" s="327"/>
      <c r="P1396" s="327"/>
      <c r="Q1396" s="327"/>
      <c r="R1396" s="327"/>
      <c r="S1396" s="327"/>
      <c r="T1396" s="328"/>
      <c r="AT1396" s="323" t="s">
        <v>171</v>
      </c>
      <c r="AU1396" s="323" t="s">
        <v>84</v>
      </c>
      <c r="AV1396" s="321" t="s">
        <v>165</v>
      </c>
      <c r="AW1396" s="321" t="s">
        <v>36</v>
      </c>
      <c r="AX1396" s="321" t="s">
        <v>82</v>
      </c>
      <c r="AY1396" s="323" t="s">
        <v>158</v>
      </c>
    </row>
    <row r="1397" spans="1:65" s="118" customFormat="1" ht="24.2" customHeight="1">
      <c r="A1397" s="115"/>
      <c r="B1397" s="116"/>
      <c r="C1397" s="214" t="s">
        <v>1813</v>
      </c>
      <c r="D1397" s="214" t="s">
        <v>160</v>
      </c>
      <c r="E1397" s="215" t="s">
        <v>1814</v>
      </c>
      <c r="F1397" s="216" t="s">
        <v>1815</v>
      </c>
      <c r="G1397" s="217" t="s">
        <v>492</v>
      </c>
      <c r="H1397" s="218">
        <v>24</v>
      </c>
      <c r="I1397" s="6"/>
      <c r="J1397" s="219">
        <f>ROUND(I1397*H1397,1)</f>
        <v>0</v>
      </c>
      <c r="K1397" s="216" t="s">
        <v>164</v>
      </c>
      <c r="L1397" s="116"/>
      <c r="M1397" s="220" t="s">
        <v>3</v>
      </c>
      <c r="N1397" s="221" t="s">
        <v>45</v>
      </c>
      <c r="O1397" s="200"/>
      <c r="P1397" s="201">
        <f>O1397*H1397</f>
        <v>0</v>
      </c>
      <c r="Q1397" s="201">
        <v>1.35E-05</v>
      </c>
      <c r="R1397" s="201">
        <f>Q1397*H1397</f>
        <v>0.00032399999999999996</v>
      </c>
      <c r="S1397" s="201">
        <v>0</v>
      </c>
      <c r="T1397" s="202">
        <f>S1397*H1397</f>
        <v>0</v>
      </c>
      <c r="U1397" s="115"/>
      <c r="V1397" s="115"/>
      <c r="W1397" s="115"/>
      <c r="X1397" s="115"/>
      <c r="Y1397" s="115"/>
      <c r="Z1397" s="115"/>
      <c r="AA1397" s="115"/>
      <c r="AB1397" s="115"/>
      <c r="AC1397" s="115"/>
      <c r="AD1397" s="115"/>
      <c r="AE1397" s="115"/>
      <c r="AR1397" s="203" t="s">
        <v>283</v>
      </c>
      <c r="AT1397" s="203" t="s">
        <v>160</v>
      </c>
      <c r="AU1397" s="203" t="s">
        <v>84</v>
      </c>
      <c r="AY1397" s="106" t="s">
        <v>158</v>
      </c>
      <c r="BE1397" s="204">
        <f>IF(N1397="základní",J1397,0)</f>
        <v>0</v>
      </c>
      <c r="BF1397" s="204">
        <f>IF(N1397="snížená",J1397,0)</f>
        <v>0</v>
      </c>
      <c r="BG1397" s="204">
        <f>IF(N1397="zákl. přenesená",J1397,0)</f>
        <v>0</v>
      </c>
      <c r="BH1397" s="204">
        <f>IF(N1397="sníž. přenesená",J1397,0)</f>
        <v>0</v>
      </c>
      <c r="BI1397" s="204">
        <f>IF(N1397="nulová",J1397,0)</f>
        <v>0</v>
      </c>
      <c r="BJ1397" s="106" t="s">
        <v>82</v>
      </c>
      <c r="BK1397" s="204">
        <f>ROUND(I1397*H1397,1)</f>
        <v>0</v>
      </c>
      <c r="BL1397" s="106" t="s">
        <v>283</v>
      </c>
      <c r="BM1397" s="203" t="s">
        <v>1816</v>
      </c>
    </row>
    <row r="1398" spans="1:47" s="118" customFormat="1" ht="19.5">
      <c r="A1398" s="115"/>
      <c r="B1398" s="116"/>
      <c r="C1398" s="115"/>
      <c r="D1398" s="205" t="s">
        <v>167</v>
      </c>
      <c r="E1398" s="115"/>
      <c r="F1398" s="206" t="s">
        <v>1817</v>
      </c>
      <c r="G1398" s="115"/>
      <c r="H1398" s="115"/>
      <c r="I1398" s="7"/>
      <c r="J1398" s="115"/>
      <c r="K1398" s="115"/>
      <c r="L1398" s="116"/>
      <c r="M1398" s="207"/>
      <c r="N1398" s="208"/>
      <c r="O1398" s="200"/>
      <c r="P1398" s="200"/>
      <c r="Q1398" s="200"/>
      <c r="R1398" s="200"/>
      <c r="S1398" s="200"/>
      <c r="T1398" s="209"/>
      <c r="U1398" s="115"/>
      <c r="V1398" s="115"/>
      <c r="W1398" s="115"/>
      <c r="X1398" s="115"/>
      <c r="Y1398" s="115"/>
      <c r="Z1398" s="115"/>
      <c r="AA1398" s="115"/>
      <c r="AB1398" s="115"/>
      <c r="AC1398" s="115"/>
      <c r="AD1398" s="115"/>
      <c r="AE1398" s="115"/>
      <c r="AT1398" s="106" t="s">
        <v>167</v>
      </c>
      <c r="AU1398" s="106" t="s">
        <v>84</v>
      </c>
    </row>
    <row r="1399" spans="1:47" s="118" customFormat="1" ht="12">
      <c r="A1399" s="115"/>
      <c r="B1399" s="116"/>
      <c r="C1399" s="115"/>
      <c r="D1399" s="311" t="s">
        <v>169</v>
      </c>
      <c r="E1399" s="115"/>
      <c r="F1399" s="312" t="s">
        <v>1818</v>
      </c>
      <c r="G1399" s="115"/>
      <c r="H1399" s="115"/>
      <c r="I1399" s="7"/>
      <c r="J1399" s="115"/>
      <c r="K1399" s="115"/>
      <c r="L1399" s="116"/>
      <c r="M1399" s="207"/>
      <c r="N1399" s="208"/>
      <c r="O1399" s="200"/>
      <c r="P1399" s="200"/>
      <c r="Q1399" s="200"/>
      <c r="R1399" s="200"/>
      <c r="S1399" s="200"/>
      <c r="T1399" s="209"/>
      <c r="U1399" s="115"/>
      <c r="V1399" s="115"/>
      <c r="W1399" s="115"/>
      <c r="X1399" s="115"/>
      <c r="Y1399" s="115"/>
      <c r="Z1399" s="115"/>
      <c r="AA1399" s="115"/>
      <c r="AB1399" s="115"/>
      <c r="AC1399" s="115"/>
      <c r="AD1399" s="115"/>
      <c r="AE1399" s="115"/>
      <c r="AT1399" s="106" t="s">
        <v>169</v>
      </c>
      <c r="AU1399" s="106" t="s">
        <v>84</v>
      </c>
    </row>
    <row r="1400" spans="2:51" s="313" customFormat="1" ht="12">
      <c r="B1400" s="314"/>
      <c r="D1400" s="205" t="s">
        <v>171</v>
      </c>
      <c r="E1400" s="315" t="s">
        <v>3</v>
      </c>
      <c r="F1400" s="316" t="s">
        <v>1819</v>
      </c>
      <c r="H1400" s="317">
        <v>15</v>
      </c>
      <c r="I1400" s="8"/>
      <c r="L1400" s="314"/>
      <c r="M1400" s="318"/>
      <c r="N1400" s="319"/>
      <c r="O1400" s="319"/>
      <c r="P1400" s="319"/>
      <c r="Q1400" s="319"/>
      <c r="R1400" s="319"/>
      <c r="S1400" s="319"/>
      <c r="T1400" s="320"/>
      <c r="AT1400" s="315" t="s">
        <v>171</v>
      </c>
      <c r="AU1400" s="315" t="s">
        <v>84</v>
      </c>
      <c r="AV1400" s="313" t="s">
        <v>84</v>
      </c>
      <c r="AW1400" s="313" t="s">
        <v>36</v>
      </c>
      <c r="AX1400" s="313" t="s">
        <v>74</v>
      </c>
      <c r="AY1400" s="315" t="s">
        <v>158</v>
      </c>
    </row>
    <row r="1401" spans="2:51" s="313" customFormat="1" ht="12">
      <c r="B1401" s="314"/>
      <c r="D1401" s="205" t="s">
        <v>171</v>
      </c>
      <c r="E1401" s="315" t="s">
        <v>3</v>
      </c>
      <c r="F1401" s="316" t="s">
        <v>1820</v>
      </c>
      <c r="H1401" s="317">
        <v>9</v>
      </c>
      <c r="I1401" s="8"/>
      <c r="L1401" s="314"/>
      <c r="M1401" s="318"/>
      <c r="N1401" s="319"/>
      <c r="O1401" s="319"/>
      <c r="P1401" s="319"/>
      <c r="Q1401" s="319"/>
      <c r="R1401" s="319"/>
      <c r="S1401" s="319"/>
      <c r="T1401" s="320"/>
      <c r="AT1401" s="315" t="s">
        <v>171</v>
      </c>
      <c r="AU1401" s="315" t="s">
        <v>84</v>
      </c>
      <c r="AV1401" s="313" t="s">
        <v>84</v>
      </c>
      <c r="AW1401" s="313" t="s">
        <v>36</v>
      </c>
      <c r="AX1401" s="313" t="s">
        <v>74</v>
      </c>
      <c r="AY1401" s="315" t="s">
        <v>158</v>
      </c>
    </row>
    <row r="1402" spans="2:51" s="321" customFormat="1" ht="12">
      <c r="B1402" s="322"/>
      <c r="D1402" s="205" t="s">
        <v>171</v>
      </c>
      <c r="E1402" s="323" t="s">
        <v>3</v>
      </c>
      <c r="F1402" s="324" t="s">
        <v>174</v>
      </c>
      <c r="H1402" s="325">
        <v>24</v>
      </c>
      <c r="I1402" s="9"/>
      <c r="L1402" s="322"/>
      <c r="M1402" s="326"/>
      <c r="N1402" s="327"/>
      <c r="O1402" s="327"/>
      <c r="P1402" s="327"/>
      <c r="Q1402" s="327"/>
      <c r="R1402" s="327"/>
      <c r="S1402" s="327"/>
      <c r="T1402" s="328"/>
      <c r="AT1402" s="323" t="s">
        <v>171</v>
      </c>
      <c r="AU1402" s="323" t="s">
        <v>84</v>
      </c>
      <c r="AV1402" s="321" t="s">
        <v>165</v>
      </c>
      <c r="AW1402" s="321" t="s">
        <v>36</v>
      </c>
      <c r="AX1402" s="321" t="s">
        <v>82</v>
      </c>
      <c r="AY1402" s="323" t="s">
        <v>158</v>
      </c>
    </row>
    <row r="1403" spans="1:65" s="118" customFormat="1" ht="21.75" customHeight="1">
      <c r="A1403" s="115"/>
      <c r="B1403" s="116"/>
      <c r="C1403" s="214" t="s">
        <v>1821</v>
      </c>
      <c r="D1403" s="214" t="s">
        <v>160</v>
      </c>
      <c r="E1403" s="215" t="s">
        <v>1822</v>
      </c>
      <c r="F1403" s="216" t="s">
        <v>1823</v>
      </c>
      <c r="G1403" s="217" t="s">
        <v>102</v>
      </c>
      <c r="H1403" s="218">
        <v>716.198</v>
      </c>
      <c r="I1403" s="6"/>
      <c r="J1403" s="219">
        <f>ROUND(I1403*H1403,1)</f>
        <v>0</v>
      </c>
      <c r="K1403" s="216" t="s">
        <v>164</v>
      </c>
      <c r="L1403" s="116"/>
      <c r="M1403" s="220" t="s">
        <v>3</v>
      </c>
      <c r="N1403" s="221" t="s">
        <v>45</v>
      </c>
      <c r="O1403" s="200"/>
      <c r="P1403" s="201">
        <f>O1403*H1403</f>
        <v>0</v>
      </c>
      <c r="Q1403" s="201">
        <v>4E-05</v>
      </c>
      <c r="R1403" s="201">
        <f>Q1403*H1403</f>
        <v>0.02864792</v>
      </c>
      <c r="S1403" s="201">
        <v>0</v>
      </c>
      <c r="T1403" s="202">
        <f>S1403*H1403</f>
        <v>0</v>
      </c>
      <c r="U1403" s="115"/>
      <c r="V1403" s="115"/>
      <c r="W1403" s="115"/>
      <c r="X1403" s="115"/>
      <c r="Y1403" s="115"/>
      <c r="Z1403" s="115"/>
      <c r="AA1403" s="115"/>
      <c r="AB1403" s="115"/>
      <c r="AC1403" s="115"/>
      <c r="AD1403" s="115"/>
      <c r="AE1403" s="115"/>
      <c r="AR1403" s="203" t="s">
        <v>283</v>
      </c>
      <c r="AT1403" s="203" t="s">
        <v>160</v>
      </c>
      <c r="AU1403" s="203" t="s">
        <v>84</v>
      </c>
      <c r="AY1403" s="106" t="s">
        <v>158</v>
      </c>
      <c r="BE1403" s="204">
        <f>IF(N1403="základní",J1403,0)</f>
        <v>0</v>
      </c>
      <c r="BF1403" s="204">
        <f>IF(N1403="snížená",J1403,0)</f>
        <v>0</v>
      </c>
      <c r="BG1403" s="204">
        <f>IF(N1403="zákl. přenesená",J1403,0)</f>
        <v>0</v>
      </c>
      <c r="BH1403" s="204">
        <f>IF(N1403="sníž. přenesená",J1403,0)</f>
        <v>0</v>
      </c>
      <c r="BI1403" s="204">
        <f>IF(N1403="nulová",J1403,0)</f>
        <v>0</v>
      </c>
      <c r="BJ1403" s="106" t="s">
        <v>82</v>
      </c>
      <c r="BK1403" s="204">
        <f>ROUND(I1403*H1403,1)</f>
        <v>0</v>
      </c>
      <c r="BL1403" s="106" t="s">
        <v>283</v>
      </c>
      <c r="BM1403" s="203" t="s">
        <v>1824</v>
      </c>
    </row>
    <row r="1404" spans="1:47" s="118" customFormat="1" ht="19.5">
      <c r="A1404" s="115"/>
      <c r="B1404" s="116"/>
      <c r="C1404" s="115"/>
      <c r="D1404" s="205" t="s">
        <v>167</v>
      </c>
      <c r="E1404" s="115"/>
      <c r="F1404" s="206" t="s">
        <v>1825</v>
      </c>
      <c r="G1404" s="115"/>
      <c r="H1404" s="115"/>
      <c r="I1404" s="7"/>
      <c r="J1404" s="115"/>
      <c r="K1404" s="115"/>
      <c r="L1404" s="116"/>
      <c r="M1404" s="207"/>
      <c r="N1404" s="208"/>
      <c r="O1404" s="200"/>
      <c r="P1404" s="200"/>
      <c r="Q1404" s="200"/>
      <c r="R1404" s="200"/>
      <c r="S1404" s="200"/>
      <c r="T1404" s="209"/>
      <c r="U1404" s="115"/>
      <c r="V1404" s="115"/>
      <c r="W1404" s="115"/>
      <c r="X1404" s="115"/>
      <c r="Y1404" s="115"/>
      <c r="Z1404" s="115"/>
      <c r="AA1404" s="115"/>
      <c r="AB1404" s="115"/>
      <c r="AC1404" s="115"/>
      <c r="AD1404" s="115"/>
      <c r="AE1404" s="115"/>
      <c r="AT1404" s="106" t="s">
        <v>167</v>
      </c>
      <c r="AU1404" s="106" t="s">
        <v>84</v>
      </c>
    </row>
    <row r="1405" spans="1:47" s="118" customFormat="1" ht="12">
      <c r="A1405" s="115"/>
      <c r="B1405" s="116"/>
      <c r="C1405" s="115"/>
      <c r="D1405" s="311" t="s">
        <v>169</v>
      </c>
      <c r="E1405" s="115"/>
      <c r="F1405" s="312" t="s">
        <v>1826</v>
      </c>
      <c r="G1405" s="115"/>
      <c r="H1405" s="115"/>
      <c r="I1405" s="7"/>
      <c r="J1405" s="115"/>
      <c r="K1405" s="115"/>
      <c r="L1405" s="116"/>
      <c r="M1405" s="207"/>
      <c r="N1405" s="208"/>
      <c r="O1405" s="200"/>
      <c r="P1405" s="200"/>
      <c r="Q1405" s="200"/>
      <c r="R1405" s="200"/>
      <c r="S1405" s="200"/>
      <c r="T1405" s="209"/>
      <c r="U1405" s="115"/>
      <c r="V1405" s="115"/>
      <c r="W1405" s="115"/>
      <c r="X1405" s="115"/>
      <c r="Y1405" s="115"/>
      <c r="Z1405" s="115"/>
      <c r="AA1405" s="115"/>
      <c r="AB1405" s="115"/>
      <c r="AC1405" s="115"/>
      <c r="AD1405" s="115"/>
      <c r="AE1405" s="115"/>
      <c r="AT1405" s="106" t="s">
        <v>169</v>
      </c>
      <c r="AU1405" s="106" t="s">
        <v>84</v>
      </c>
    </row>
    <row r="1406" spans="2:51" s="313" customFormat="1" ht="12">
      <c r="B1406" s="314"/>
      <c r="D1406" s="205" t="s">
        <v>171</v>
      </c>
      <c r="E1406" s="315" t="s">
        <v>3</v>
      </c>
      <c r="F1406" s="316" t="s">
        <v>1605</v>
      </c>
      <c r="H1406" s="317">
        <v>171.375</v>
      </c>
      <c r="I1406" s="8"/>
      <c r="L1406" s="314"/>
      <c r="M1406" s="318"/>
      <c r="N1406" s="319"/>
      <c r="O1406" s="319"/>
      <c r="P1406" s="319"/>
      <c r="Q1406" s="319"/>
      <c r="R1406" s="319"/>
      <c r="S1406" s="319"/>
      <c r="T1406" s="320"/>
      <c r="AT1406" s="315" t="s">
        <v>171</v>
      </c>
      <c r="AU1406" s="315" t="s">
        <v>84</v>
      </c>
      <c r="AV1406" s="313" t="s">
        <v>84</v>
      </c>
      <c r="AW1406" s="313" t="s">
        <v>36</v>
      </c>
      <c r="AX1406" s="313" t="s">
        <v>74</v>
      </c>
      <c r="AY1406" s="315" t="s">
        <v>158</v>
      </c>
    </row>
    <row r="1407" spans="2:51" s="313" customFormat="1" ht="12">
      <c r="B1407" s="314"/>
      <c r="D1407" s="205" t="s">
        <v>171</v>
      </c>
      <c r="E1407" s="315" t="s">
        <v>3</v>
      </c>
      <c r="F1407" s="316" t="s">
        <v>1606</v>
      </c>
      <c r="H1407" s="317">
        <v>170.888</v>
      </c>
      <c r="I1407" s="8"/>
      <c r="L1407" s="314"/>
      <c r="M1407" s="318"/>
      <c r="N1407" s="319"/>
      <c r="O1407" s="319"/>
      <c r="P1407" s="319"/>
      <c r="Q1407" s="319"/>
      <c r="R1407" s="319"/>
      <c r="S1407" s="319"/>
      <c r="T1407" s="320"/>
      <c r="AT1407" s="315" t="s">
        <v>171</v>
      </c>
      <c r="AU1407" s="315" t="s">
        <v>84</v>
      </c>
      <c r="AV1407" s="313" t="s">
        <v>84</v>
      </c>
      <c r="AW1407" s="313" t="s">
        <v>36</v>
      </c>
      <c r="AX1407" s="313" t="s">
        <v>74</v>
      </c>
      <c r="AY1407" s="315" t="s">
        <v>158</v>
      </c>
    </row>
    <row r="1408" spans="2:51" s="330" customFormat="1" ht="12">
      <c r="B1408" s="331"/>
      <c r="D1408" s="205" t="s">
        <v>171</v>
      </c>
      <c r="E1408" s="332" t="s">
        <v>3</v>
      </c>
      <c r="F1408" s="333" t="s">
        <v>1607</v>
      </c>
      <c r="H1408" s="334">
        <v>342.263</v>
      </c>
      <c r="I1408" s="10"/>
      <c r="L1408" s="331"/>
      <c r="M1408" s="335"/>
      <c r="N1408" s="336"/>
      <c r="O1408" s="336"/>
      <c r="P1408" s="336"/>
      <c r="Q1408" s="336"/>
      <c r="R1408" s="336"/>
      <c r="S1408" s="336"/>
      <c r="T1408" s="337"/>
      <c r="AT1408" s="332" t="s">
        <v>171</v>
      </c>
      <c r="AU1408" s="332" t="s">
        <v>84</v>
      </c>
      <c r="AV1408" s="330" t="s">
        <v>104</v>
      </c>
      <c r="AW1408" s="330" t="s">
        <v>36</v>
      </c>
      <c r="AX1408" s="330" t="s">
        <v>74</v>
      </c>
      <c r="AY1408" s="332" t="s">
        <v>158</v>
      </c>
    </row>
    <row r="1409" spans="2:51" s="313" customFormat="1" ht="12">
      <c r="B1409" s="314"/>
      <c r="D1409" s="205" t="s">
        <v>171</v>
      </c>
      <c r="E1409" s="315" t="s">
        <v>3</v>
      </c>
      <c r="F1409" s="316" t="s">
        <v>1608</v>
      </c>
      <c r="H1409" s="317">
        <v>291.51</v>
      </c>
      <c r="I1409" s="8"/>
      <c r="L1409" s="314"/>
      <c r="M1409" s="318"/>
      <c r="N1409" s="319"/>
      <c r="O1409" s="319"/>
      <c r="P1409" s="319"/>
      <c r="Q1409" s="319"/>
      <c r="R1409" s="319"/>
      <c r="S1409" s="319"/>
      <c r="T1409" s="320"/>
      <c r="AT1409" s="315" t="s">
        <v>171</v>
      </c>
      <c r="AU1409" s="315" t="s">
        <v>84</v>
      </c>
      <c r="AV1409" s="313" t="s">
        <v>84</v>
      </c>
      <c r="AW1409" s="313" t="s">
        <v>36</v>
      </c>
      <c r="AX1409" s="313" t="s">
        <v>74</v>
      </c>
      <c r="AY1409" s="315" t="s">
        <v>158</v>
      </c>
    </row>
    <row r="1410" spans="2:51" s="313" customFormat="1" ht="12">
      <c r="B1410" s="314"/>
      <c r="D1410" s="205" t="s">
        <v>171</v>
      </c>
      <c r="E1410" s="315" t="s">
        <v>3</v>
      </c>
      <c r="F1410" s="316" t="s">
        <v>1803</v>
      </c>
      <c r="H1410" s="317">
        <v>82.425</v>
      </c>
      <c r="I1410" s="8"/>
      <c r="L1410" s="314"/>
      <c r="M1410" s="318"/>
      <c r="N1410" s="319"/>
      <c r="O1410" s="319"/>
      <c r="P1410" s="319"/>
      <c r="Q1410" s="319"/>
      <c r="R1410" s="319"/>
      <c r="S1410" s="319"/>
      <c r="T1410" s="320"/>
      <c r="AT1410" s="315" t="s">
        <v>171</v>
      </c>
      <c r="AU1410" s="315" t="s">
        <v>84</v>
      </c>
      <c r="AV1410" s="313" t="s">
        <v>84</v>
      </c>
      <c r="AW1410" s="313" t="s">
        <v>36</v>
      </c>
      <c r="AX1410" s="313" t="s">
        <v>74</v>
      </c>
      <c r="AY1410" s="315" t="s">
        <v>158</v>
      </c>
    </row>
    <row r="1411" spans="2:51" s="330" customFormat="1" ht="12">
      <c r="B1411" s="331"/>
      <c r="D1411" s="205" t="s">
        <v>171</v>
      </c>
      <c r="E1411" s="332" t="s">
        <v>3</v>
      </c>
      <c r="F1411" s="333" t="s">
        <v>1610</v>
      </c>
      <c r="H1411" s="334">
        <v>373.935</v>
      </c>
      <c r="I1411" s="10"/>
      <c r="L1411" s="331"/>
      <c r="M1411" s="335"/>
      <c r="N1411" s="336"/>
      <c r="O1411" s="336"/>
      <c r="P1411" s="336"/>
      <c r="Q1411" s="336"/>
      <c r="R1411" s="336"/>
      <c r="S1411" s="336"/>
      <c r="T1411" s="337"/>
      <c r="AT1411" s="332" t="s">
        <v>171</v>
      </c>
      <c r="AU1411" s="332" t="s">
        <v>84</v>
      </c>
      <c r="AV1411" s="330" t="s">
        <v>104</v>
      </c>
      <c r="AW1411" s="330" t="s">
        <v>36</v>
      </c>
      <c r="AX1411" s="330" t="s">
        <v>74</v>
      </c>
      <c r="AY1411" s="332" t="s">
        <v>158</v>
      </c>
    </row>
    <row r="1412" spans="2:51" s="321" customFormat="1" ht="12">
      <c r="B1412" s="322"/>
      <c r="D1412" s="205" t="s">
        <v>171</v>
      </c>
      <c r="E1412" s="323" t="s">
        <v>3</v>
      </c>
      <c r="F1412" s="324" t="s">
        <v>174</v>
      </c>
      <c r="H1412" s="325">
        <v>716.198</v>
      </c>
      <c r="I1412" s="9"/>
      <c r="L1412" s="322"/>
      <c r="M1412" s="326"/>
      <c r="N1412" s="327"/>
      <c r="O1412" s="327"/>
      <c r="P1412" s="327"/>
      <c r="Q1412" s="327"/>
      <c r="R1412" s="327"/>
      <c r="S1412" s="327"/>
      <c r="T1412" s="328"/>
      <c r="AT1412" s="323" t="s">
        <v>171</v>
      </c>
      <c r="AU1412" s="323" t="s">
        <v>84</v>
      </c>
      <c r="AV1412" s="321" t="s">
        <v>165</v>
      </c>
      <c r="AW1412" s="321" t="s">
        <v>36</v>
      </c>
      <c r="AX1412" s="321" t="s">
        <v>82</v>
      </c>
      <c r="AY1412" s="323" t="s">
        <v>158</v>
      </c>
    </row>
    <row r="1413" spans="1:65" s="118" customFormat="1" ht="33" customHeight="1">
      <c r="A1413" s="115"/>
      <c r="B1413" s="116"/>
      <c r="C1413" s="214" t="s">
        <v>1827</v>
      </c>
      <c r="D1413" s="214" t="s">
        <v>160</v>
      </c>
      <c r="E1413" s="215" t="s">
        <v>1828</v>
      </c>
      <c r="F1413" s="216" t="s">
        <v>1829</v>
      </c>
      <c r="G1413" s="217" t="s">
        <v>492</v>
      </c>
      <c r="H1413" s="218">
        <v>46.2</v>
      </c>
      <c r="I1413" s="6"/>
      <c r="J1413" s="219">
        <f>ROUND(I1413*H1413,1)</f>
        <v>0</v>
      </c>
      <c r="K1413" s="216" t="s">
        <v>164</v>
      </c>
      <c r="L1413" s="116"/>
      <c r="M1413" s="220" t="s">
        <v>3</v>
      </c>
      <c r="N1413" s="221" t="s">
        <v>45</v>
      </c>
      <c r="O1413" s="200"/>
      <c r="P1413" s="201">
        <f>O1413*H1413</f>
        <v>0</v>
      </c>
      <c r="Q1413" s="201">
        <v>0.0088665</v>
      </c>
      <c r="R1413" s="201">
        <f>Q1413*H1413</f>
        <v>0.4096323</v>
      </c>
      <c r="S1413" s="201">
        <v>0</v>
      </c>
      <c r="T1413" s="202">
        <f>S1413*H1413</f>
        <v>0</v>
      </c>
      <c r="U1413" s="115"/>
      <c r="V1413" s="115"/>
      <c r="W1413" s="115"/>
      <c r="X1413" s="115"/>
      <c r="Y1413" s="115"/>
      <c r="Z1413" s="115"/>
      <c r="AA1413" s="115"/>
      <c r="AB1413" s="115"/>
      <c r="AC1413" s="115"/>
      <c r="AD1413" s="115"/>
      <c r="AE1413" s="115"/>
      <c r="AR1413" s="203" t="s">
        <v>283</v>
      </c>
      <c r="AT1413" s="203" t="s">
        <v>160</v>
      </c>
      <c r="AU1413" s="203" t="s">
        <v>84</v>
      </c>
      <c r="AY1413" s="106" t="s">
        <v>158</v>
      </c>
      <c r="BE1413" s="204">
        <f>IF(N1413="základní",J1413,0)</f>
        <v>0</v>
      </c>
      <c r="BF1413" s="204">
        <f>IF(N1413="snížená",J1413,0)</f>
        <v>0</v>
      </c>
      <c r="BG1413" s="204">
        <f>IF(N1413="zákl. přenesená",J1413,0)</f>
        <v>0</v>
      </c>
      <c r="BH1413" s="204">
        <f>IF(N1413="sníž. přenesená",J1413,0)</f>
        <v>0</v>
      </c>
      <c r="BI1413" s="204">
        <f>IF(N1413="nulová",J1413,0)</f>
        <v>0</v>
      </c>
      <c r="BJ1413" s="106" t="s">
        <v>82</v>
      </c>
      <c r="BK1413" s="204">
        <f>ROUND(I1413*H1413,1)</f>
        <v>0</v>
      </c>
      <c r="BL1413" s="106" t="s">
        <v>283</v>
      </c>
      <c r="BM1413" s="203" t="s">
        <v>1830</v>
      </c>
    </row>
    <row r="1414" spans="1:47" s="118" customFormat="1" ht="19.5">
      <c r="A1414" s="115"/>
      <c r="B1414" s="116"/>
      <c r="C1414" s="115"/>
      <c r="D1414" s="205" t="s">
        <v>167</v>
      </c>
      <c r="E1414" s="115"/>
      <c r="F1414" s="206" t="s">
        <v>1831</v>
      </c>
      <c r="G1414" s="115"/>
      <c r="H1414" s="115"/>
      <c r="I1414" s="7"/>
      <c r="J1414" s="115"/>
      <c r="K1414" s="115"/>
      <c r="L1414" s="116"/>
      <c r="M1414" s="207"/>
      <c r="N1414" s="208"/>
      <c r="O1414" s="200"/>
      <c r="P1414" s="200"/>
      <c r="Q1414" s="200"/>
      <c r="R1414" s="200"/>
      <c r="S1414" s="200"/>
      <c r="T1414" s="209"/>
      <c r="U1414" s="115"/>
      <c r="V1414" s="115"/>
      <c r="W1414" s="115"/>
      <c r="X1414" s="115"/>
      <c r="Y1414" s="115"/>
      <c r="Z1414" s="115"/>
      <c r="AA1414" s="115"/>
      <c r="AB1414" s="115"/>
      <c r="AC1414" s="115"/>
      <c r="AD1414" s="115"/>
      <c r="AE1414" s="115"/>
      <c r="AT1414" s="106" t="s">
        <v>167</v>
      </c>
      <c r="AU1414" s="106" t="s">
        <v>84</v>
      </c>
    </row>
    <row r="1415" spans="1:47" s="118" customFormat="1" ht="12">
      <c r="A1415" s="115"/>
      <c r="B1415" s="116"/>
      <c r="C1415" s="115"/>
      <c r="D1415" s="311" t="s">
        <v>169</v>
      </c>
      <c r="E1415" s="115"/>
      <c r="F1415" s="312" t="s">
        <v>1832</v>
      </c>
      <c r="G1415" s="115"/>
      <c r="H1415" s="115"/>
      <c r="I1415" s="7"/>
      <c r="J1415" s="115"/>
      <c r="K1415" s="115"/>
      <c r="L1415" s="116"/>
      <c r="M1415" s="207"/>
      <c r="N1415" s="208"/>
      <c r="O1415" s="200"/>
      <c r="P1415" s="200"/>
      <c r="Q1415" s="200"/>
      <c r="R1415" s="200"/>
      <c r="S1415" s="200"/>
      <c r="T1415" s="209"/>
      <c r="U1415" s="115"/>
      <c r="V1415" s="115"/>
      <c r="W1415" s="115"/>
      <c r="X1415" s="115"/>
      <c r="Y1415" s="115"/>
      <c r="Z1415" s="115"/>
      <c r="AA1415" s="115"/>
      <c r="AB1415" s="115"/>
      <c r="AC1415" s="115"/>
      <c r="AD1415" s="115"/>
      <c r="AE1415" s="115"/>
      <c r="AT1415" s="106" t="s">
        <v>169</v>
      </c>
      <c r="AU1415" s="106" t="s">
        <v>84</v>
      </c>
    </row>
    <row r="1416" spans="2:51" s="313" customFormat="1" ht="12">
      <c r="B1416" s="314"/>
      <c r="D1416" s="205" t="s">
        <v>171</v>
      </c>
      <c r="E1416" s="315" t="s">
        <v>3</v>
      </c>
      <c r="F1416" s="316" t="s">
        <v>1833</v>
      </c>
      <c r="H1416" s="317">
        <v>22.75</v>
      </c>
      <c r="I1416" s="8"/>
      <c r="L1416" s="314"/>
      <c r="M1416" s="318"/>
      <c r="N1416" s="319"/>
      <c r="O1416" s="319"/>
      <c r="P1416" s="319"/>
      <c r="Q1416" s="319"/>
      <c r="R1416" s="319"/>
      <c r="S1416" s="319"/>
      <c r="T1416" s="320"/>
      <c r="AT1416" s="315" t="s">
        <v>171</v>
      </c>
      <c r="AU1416" s="315" t="s">
        <v>84</v>
      </c>
      <c r="AV1416" s="313" t="s">
        <v>84</v>
      </c>
      <c r="AW1416" s="313" t="s">
        <v>36</v>
      </c>
      <c r="AX1416" s="313" t="s">
        <v>74</v>
      </c>
      <c r="AY1416" s="315" t="s">
        <v>158</v>
      </c>
    </row>
    <row r="1417" spans="2:51" s="313" customFormat="1" ht="12">
      <c r="B1417" s="314"/>
      <c r="D1417" s="205" t="s">
        <v>171</v>
      </c>
      <c r="E1417" s="315" t="s">
        <v>3</v>
      </c>
      <c r="F1417" s="316" t="s">
        <v>1834</v>
      </c>
      <c r="H1417" s="317">
        <v>23.45</v>
      </c>
      <c r="I1417" s="8"/>
      <c r="L1417" s="314"/>
      <c r="M1417" s="318"/>
      <c r="N1417" s="319"/>
      <c r="O1417" s="319"/>
      <c r="P1417" s="319"/>
      <c r="Q1417" s="319"/>
      <c r="R1417" s="319"/>
      <c r="S1417" s="319"/>
      <c r="T1417" s="320"/>
      <c r="AT1417" s="315" t="s">
        <v>171</v>
      </c>
      <c r="AU1417" s="315" t="s">
        <v>84</v>
      </c>
      <c r="AV1417" s="313" t="s">
        <v>84</v>
      </c>
      <c r="AW1417" s="313" t="s">
        <v>36</v>
      </c>
      <c r="AX1417" s="313" t="s">
        <v>74</v>
      </c>
      <c r="AY1417" s="315" t="s">
        <v>158</v>
      </c>
    </row>
    <row r="1418" spans="2:51" s="321" customFormat="1" ht="12">
      <c r="B1418" s="322"/>
      <c r="D1418" s="205" t="s">
        <v>171</v>
      </c>
      <c r="E1418" s="323" t="s">
        <v>3</v>
      </c>
      <c r="F1418" s="324" t="s">
        <v>174</v>
      </c>
      <c r="H1418" s="325">
        <v>46.2</v>
      </c>
      <c r="I1418" s="9"/>
      <c r="L1418" s="322"/>
      <c r="M1418" s="326"/>
      <c r="N1418" s="327"/>
      <c r="O1418" s="327"/>
      <c r="P1418" s="327"/>
      <c r="Q1418" s="327"/>
      <c r="R1418" s="327"/>
      <c r="S1418" s="327"/>
      <c r="T1418" s="328"/>
      <c r="AT1418" s="323" t="s">
        <v>171</v>
      </c>
      <c r="AU1418" s="323" t="s">
        <v>84</v>
      </c>
      <c r="AV1418" s="321" t="s">
        <v>165</v>
      </c>
      <c r="AW1418" s="321" t="s">
        <v>36</v>
      </c>
      <c r="AX1418" s="321" t="s">
        <v>82</v>
      </c>
      <c r="AY1418" s="323" t="s">
        <v>158</v>
      </c>
    </row>
    <row r="1419" spans="1:65" s="118" customFormat="1" ht="33" customHeight="1">
      <c r="A1419" s="115"/>
      <c r="B1419" s="116"/>
      <c r="C1419" s="214" t="s">
        <v>1835</v>
      </c>
      <c r="D1419" s="214" t="s">
        <v>160</v>
      </c>
      <c r="E1419" s="215" t="s">
        <v>1836</v>
      </c>
      <c r="F1419" s="216" t="s">
        <v>1837</v>
      </c>
      <c r="G1419" s="217" t="s">
        <v>102</v>
      </c>
      <c r="H1419" s="218">
        <v>716.198</v>
      </c>
      <c r="I1419" s="6"/>
      <c r="J1419" s="219">
        <f>ROUND(I1419*H1419,1)</f>
        <v>0</v>
      </c>
      <c r="K1419" s="216" t="s">
        <v>164</v>
      </c>
      <c r="L1419" s="116"/>
      <c r="M1419" s="220" t="s">
        <v>3</v>
      </c>
      <c r="N1419" s="221" t="s">
        <v>45</v>
      </c>
      <c r="O1419" s="200"/>
      <c r="P1419" s="201">
        <f>O1419*H1419</f>
        <v>0</v>
      </c>
      <c r="Q1419" s="201">
        <v>0</v>
      </c>
      <c r="R1419" s="201">
        <f>Q1419*H1419</f>
        <v>0</v>
      </c>
      <c r="S1419" s="201">
        <v>0</v>
      </c>
      <c r="T1419" s="202">
        <f>S1419*H1419</f>
        <v>0</v>
      </c>
      <c r="U1419" s="115"/>
      <c r="V1419" s="115"/>
      <c r="W1419" s="115"/>
      <c r="X1419" s="115"/>
      <c r="Y1419" s="115"/>
      <c r="Z1419" s="115"/>
      <c r="AA1419" s="115"/>
      <c r="AB1419" s="115"/>
      <c r="AC1419" s="115"/>
      <c r="AD1419" s="115"/>
      <c r="AE1419" s="115"/>
      <c r="AR1419" s="203" t="s">
        <v>283</v>
      </c>
      <c r="AT1419" s="203" t="s">
        <v>160</v>
      </c>
      <c r="AU1419" s="203" t="s">
        <v>84</v>
      </c>
      <c r="AY1419" s="106" t="s">
        <v>158</v>
      </c>
      <c r="BE1419" s="204">
        <f>IF(N1419="základní",J1419,0)</f>
        <v>0</v>
      </c>
      <c r="BF1419" s="204">
        <f>IF(N1419="snížená",J1419,0)</f>
        <v>0</v>
      </c>
      <c r="BG1419" s="204">
        <f>IF(N1419="zákl. přenesená",J1419,0)</f>
        <v>0</v>
      </c>
      <c r="BH1419" s="204">
        <f>IF(N1419="sníž. přenesená",J1419,0)</f>
        <v>0</v>
      </c>
      <c r="BI1419" s="204">
        <f>IF(N1419="nulová",J1419,0)</f>
        <v>0</v>
      </c>
      <c r="BJ1419" s="106" t="s">
        <v>82</v>
      </c>
      <c r="BK1419" s="204">
        <f>ROUND(I1419*H1419,1)</f>
        <v>0</v>
      </c>
      <c r="BL1419" s="106" t="s">
        <v>283</v>
      </c>
      <c r="BM1419" s="203" t="s">
        <v>1838</v>
      </c>
    </row>
    <row r="1420" spans="1:47" s="118" customFormat="1" ht="19.5">
      <c r="A1420" s="115"/>
      <c r="B1420" s="116"/>
      <c r="C1420" s="115"/>
      <c r="D1420" s="205" t="s">
        <v>167</v>
      </c>
      <c r="E1420" s="115"/>
      <c r="F1420" s="206" t="s">
        <v>1839</v>
      </c>
      <c r="G1420" s="115"/>
      <c r="H1420" s="115"/>
      <c r="I1420" s="7"/>
      <c r="J1420" s="115"/>
      <c r="K1420" s="115"/>
      <c r="L1420" s="116"/>
      <c r="M1420" s="207"/>
      <c r="N1420" s="208"/>
      <c r="O1420" s="200"/>
      <c r="P1420" s="200"/>
      <c r="Q1420" s="200"/>
      <c r="R1420" s="200"/>
      <c r="S1420" s="200"/>
      <c r="T1420" s="209"/>
      <c r="U1420" s="115"/>
      <c r="V1420" s="115"/>
      <c r="W1420" s="115"/>
      <c r="X1420" s="115"/>
      <c r="Y1420" s="115"/>
      <c r="Z1420" s="115"/>
      <c r="AA1420" s="115"/>
      <c r="AB1420" s="115"/>
      <c r="AC1420" s="115"/>
      <c r="AD1420" s="115"/>
      <c r="AE1420" s="115"/>
      <c r="AT1420" s="106" t="s">
        <v>167</v>
      </c>
      <c r="AU1420" s="106" t="s">
        <v>84</v>
      </c>
    </row>
    <row r="1421" spans="1:47" s="118" customFormat="1" ht="12">
      <c r="A1421" s="115"/>
      <c r="B1421" s="116"/>
      <c r="C1421" s="115"/>
      <c r="D1421" s="311" t="s">
        <v>169</v>
      </c>
      <c r="E1421" s="115"/>
      <c r="F1421" s="312" t="s">
        <v>1840</v>
      </c>
      <c r="G1421" s="115"/>
      <c r="H1421" s="115"/>
      <c r="I1421" s="7"/>
      <c r="J1421" s="115"/>
      <c r="K1421" s="115"/>
      <c r="L1421" s="116"/>
      <c r="M1421" s="207"/>
      <c r="N1421" s="208"/>
      <c r="O1421" s="200"/>
      <c r="P1421" s="200"/>
      <c r="Q1421" s="200"/>
      <c r="R1421" s="200"/>
      <c r="S1421" s="200"/>
      <c r="T1421" s="209"/>
      <c r="U1421" s="115"/>
      <c r="V1421" s="115"/>
      <c r="W1421" s="115"/>
      <c r="X1421" s="115"/>
      <c r="Y1421" s="115"/>
      <c r="Z1421" s="115"/>
      <c r="AA1421" s="115"/>
      <c r="AB1421" s="115"/>
      <c r="AC1421" s="115"/>
      <c r="AD1421" s="115"/>
      <c r="AE1421" s="115"/>
      <c r="AT1421" s="106" t="s">
        <v>169</v>
      </c>
      <c r="AU1421" s="106" t="s">
        <v>84</v>
      </c>
    </row>
    <row r="1422" spans="2:51" s="313" customFormat="1" ht="12">
      <c r="B1422" s="314"/>
      <c r="D1422" s="205" t="s">
        <v>171</v>
      </c>
      <c r="E1422" s="315" t="s">
        <v>3</v>
      </c>
      <c r="F1422" s="316" t="s">
        <v>1605</v>
      </c>
      <c r="H1422" s="317">
        <v>171.375</v>
      </c>
      <c r="I1422" s="8"/>
      <c r="L1422" s="314"/>
      <c r="M1422" s="318"/>
      <c r="N1422" s="319"/>
      <c r="O1422" s="319"/>
      <c r="P1422" s="319"/>
      <c r="Q1422" s="319"/>
      <c r="R1422" s="319"/>
      <c r="S1422" s="319"/>
      <c r="T1422" s="320"/>
      <c r="AT1422" s="315" t="s">
        <v>171</v>
      </c>
      <c r="AU1422" s="315" t="s">
        <v>84</v>
      </c>
      <c r="AV1422" s="313" t="s">
        <v>84</v>
      </c>
      <c r="AW1422" s="313" t="s">
        <v>36</v>
      </c>
      <c r="AX1422" s="313" t="s">
        <v>74</v>
      </c>
      <c r="AY1422" s="315" t="s">
        <v>158</v>
      </c>
    </row>
    <row r="1423" spans="2:51" s="313" customFormat="1" ht="12">
      <c r="B1423" s="314"/>
      <c r="D1423" s="205" t="s">
        <v>171</v>
      </c>
      <c r="E1423" s="315" t="s">
        <v>3</v>
      </c>
      <c r="F1423" s="316" t="s">
        <v>1606</v>
      </c>
      <c r="H1423" s="317">
        <v>170.888</v>
      </c>
      <c r="I1423" s="8"/>
      <c r="L1423" s="314"/>
      <c r="M1423" s="318"/>
      <c r="N1423" s="319"/>
      <c r="O1423" s="319"/>
      <c r="P1423" s="319"/>
      <c r="Q1423" s="319"/>
      <c r="R1423" s="319"/>
      <c r="S1423" s="319"/>
      <c r="T1423" s="320"/>
      <c r="AT1423" s="315" t="s">
        <v>171</v>
      </c>
      <c r="AU1423" s="315" t="s">
        <v>84</v>
      </c>
      <c r="AV1423" s="313" t="s">
        <v>84</v>
      </c>
      <c r="AW1423" s="313" t="s">
        <v>36</v>
      </c>
      <c r="AX1423" s="313" t="s">
        <v>74</v>
      </c>
      <c r="AY1423" s="315" t="s">
        <v>158</v>
      </c>
    </row>
    <row r="1424" spans="2:51" s="330" customFormat="1" ht="12">
      <c r="B1424" s="331"/>
      <c r="D1424" s="205" t="s">
        <v>171</v>
      </c>
      <c r="E1424" s="332" t="s">
        <v>3</v>
      </c>
      <c r="F1424" s="333" t="s">
        <v>1607</v>
      </c>
      <c r="H1424" s="334">
        <v>342.263</v>
      </c>
      <c r="I1424" s="10"/>
      <c r="L1424" s="331"/>
      <c r="M1424" s="335"/>
      <c r="N1424" s="336"/>
      <c r="O1424" s="336"/>
      <c r="P1424" s="336"/>
      <c r="Q1424" s="336"/>
      <c r="R1424" s="336"/>
      <c r="S1424" s="336"/>
      <c r="T1424" s="337"/>
      <c r="AT1424" s="332" t="s">
        <v>171</v>
      </c>
      <c r="AU1424" s="332" t="s">
        <v>84</v>
      </c>
      <c r="AV1424" s="330" t="s">
        <v>104</v>
      </c>
      <c r="AW1424" s="330" t="s">
        <v>36</v>
      </c>
      <c r="AX1424" s="330" t="s">
        <v>74</v>
      </c>
      <c r="AY1424" s="332" t="s">
        <v>158</v>
      </c>
    </row>
    <row r="1425" spans="2:51" s="313" customFormat="1" ht="12">
      <c r="B1425" s="314"/>
      <c r="D1425" s="205" t="s">
        <v>171</v>
      </c>
      <c r="E1425" s="315" t="s">
        <v>3</v>
      </c>
      <c r="F1425" s="316" t="s">
        <v>1608</v>
      </c>
      <c r="H1425" s="317">
        <v>291.51</v>
      </c>
      <c r="I1425" s="8"/>
      <c r="L1425" s="314"/>
      <c r="M1425" s="318"/>
      <c r="N1425" s="319"/>
      <c r="O1425" s="319"/>
      <c r="P1425" s="319"/>
      <c r="Q1425" s="319"/>
      <c r="R1425" s="319"/>
      <c r="S1425" s="319"/>
      <c r="T1425" s="320"/>
      <c r="AT1425" s="315" t="s">
        <v>171</v>
      </c>
      <c r="AU1425" s="315" t="s">
        <v>84</v>
      </c>
      <c r="AV1425" s="313" t="s">
        <v>84</v>
      </c>
      <c r="AW1425" s="313" t="s">
        <v>36</v>
      </c>
      <c r="AX1425" s="313" t="s">
        <v>74</v>
      </c>
      <c r="AY1425" s="315" t="s">
        <v>158</v>
      </c>
    </row>
    <row r="1426" spans="2:51" s="313" customFormat="1" ht="12">
      <c r="B1426" s="314"/>
      <c r="D1426" s="205" t="s">
        <v>171</v>
      </c>
      <c r="E1426" s="315" t="s">
        <v>3</v>
      </c>
      <c r="F1426" s="316" t="s">
        <v>1803</v>
      </c>
      <c r="H1426" s="317">
        <v>82.425</v>
      </c>
      <c r="I1426" s="8"/>
      <c r="L1426" s="314"/>
      <c r="M1426" s="318"/>
      <c r="N1426" s="319"/>
      <c r="O1426" s="319"/>
      <c r="P1426" s="319"/>
      <c r="Q1426" s="319"/>
      <c r="R1426" s="319"/>
      <c r="S1426" s="319"/>
      <c r="T1426" s="320"/>
      <c r="AT1426" s="315" t="s">
        <v>171</v>
      </c>
      <c r="AU1426" s="315" t="s">
        <v>84</v>
      </c>
      <c r="AV1426" s="313" t="s">
        <v>84</v>
      </c>
      <c r="AW1426" s="313" t="s">
        <v>36</v>
      </c>
      <c r="AX1426" s="313" t="s">
        <v>74</v>
      </c>
      <c r="AY1426" s="315" t="s">
        <v>158</v>
      </c>
    </row>
    <row r="1427" spans="2:51" s="330" customFormat="1" ht="12">
      <c r="B1427" s="331"/>
      <c r="D1427" s="205" t="s">
        <v>171</v>
      </c>
      <c r="E1427" s="332" t="s">
        <v>3</v>
      </c>
      <c r="F1427" s="333" t="s">
        <v>1610</v>
      </c>
      <c r="H1427" s="334">
        <v>373.935</v>
      </c>
      <c r="I1427" s="10"/>
      <c r="L1427" s="331"/>
      <c r="M1427" s="335"/>
      <c r="N1427" s="336"/>
      <c r="O1427" s="336"/>
      <c r="P1427" s="336"/>
      <c r="Q1427" s="336"/>
      <c r="R1427" s="336"/>
      <c r="S1427" s="336"/>
      <c r="T1427" s="337"/>
      <c r="AT1427" s="332" t="s">
        <v>171</v>
      </c>
      <c r="AU1427" s="332" t="s">
        <v>84</v>
      </c>
      <c r="AV1427" s="330" t="s">
        <v>104</v>
      </c>
      <c r="AW1427" s="330" t="s">
        <v>36</v>
      </c>
      <c r="AX1427" s="330" t="s">
        <v>74</v>
      </c>
      <c r="AY1427" s="332" t="s">
        <v>158</v>
      </c>
    </row>
    <row r="1428" spans="2:51" s="321" customFormat="1" ht="12">
      <c r="B1428" s="322"/>
      <c r="D1428" s="205" t="s">
        <v>171</v>
      </c>
      <c r="E1428" s="323" t="s">
        <v>3</v>
      </c>
      <c r="F1428" s="324" t="s">
        <v>174</v>
      </c>
      <c r="H1428" s="325">
        <v>716.198</v>
      </c>
      <c r="I1428" s="9"/>
      <c r="L1428" s="322"/>
      <c r="M1428" s="326"/>
      <c r="N1428" s="327"/>
      <c r="O1428" s="327"/>
      <c r="P1428" s="327"/>
      <c r="Q1428" s="327"/>
      <c r="R1428" s="327"/>
      <c r="S1428" s="327"/>
      <c r="T1428" s="328"/>
      <c r="AT1428" s="323" t="s">
        <v>171</v>
      </c>
      <c r="AU1428" s="323" t="s">
        <v>84</v>
      </c>
      <c r="AV1428" s="321" t="s">
        <v>165</v>
      </c>
      <c r="AW1428" s="321" t="s">
        <v>36</v>
      </c>
      <c r="AX1428" s="321" t="s">
        <v>82</v>
      </c>
      <c r="AY1428" s="323" t="s">
        <v>158</v>
      </c>
    </row>
    <row r="1429" spans="1:65" s="118" customFormat="1" ht="44.25" customHeight="1">
      <c r="A1429" s="115"/>
      <c r="B1429" s="116"/>
      <c r="C1429" s="191" t="s">
        <v>1841</v>
      </c>
      <c r="D1429" s="191" t="s">
        <v>783</v>
      </c>
      <c r="E1429" s="192" t="s">
        <v>1842</v>
      </c>
      <c r="F1429" s="193" t="s">
        <v>1843</v>
      </c>
      <c r="G1429" s="194" t="s">
        <v>102</v>
      </c>
      <c r="H1429" s="195">
        <v>947.172</v>
      </c>
      <c r="I1429" s="11"/>
      <c r="J1429" s="196">
        <f>ROUND(I1429*H1429,1)</f>
        <v>0</v>
      </c>
      <c r="K1429" s="193" t="s">
        <v>164</v>
      </c>
      <c r="L1429" s="197"/>
      <c r="M1429" s="198" t="s">
        <v>3</v>
      </c>
      <c r="N1429" s="199" t="s">
        <v>45</v>
      </c>
      <c r="O1429" s="200"/>
      <c r="P1429" s="201">
        <f>O1429*H1429</f>
        <v>0</v>
      </c>
      <c r="Q1429" s="201">
        <v>0.00011</v>
      </c>
      <c r="R1429" s="201">
        <f>Q1429*H1429</f>
        <v>0.10418892</v>
      </c>
      <c r="S1429" s="201">
        <v>0</v>
      </c>
      <c r="T1429" s="202">
        <f>S1429*H1429</f>
        <v>0</v>
      </c>
      <c r="U1429" s="115"/>
      <c r="V1429" s="115"/>
      <c r="W1429" s="115"/>
      <c r="X1429" s="115"/>
      <c r="Y1429" s="115"/>
      <c r="Z1429" s="115"/>
      <c r="AA1429" s="115"/>
      <c r="AB1429" s="115"/>
      <c r="AC1429" s="115"/>
      <c r="AD1429" s="115"/>
      <c r="AE1429" s="115"/>
      <c r="AR1429" s="203" t="s">
        <v>420</v>
      </c>
      <c r="AT1429" s="203" t="s">
        <v>783</v>
      </c>
      <c r="AU1429" s="203" t="s">
        <v>84</v>
      </c>
      <c r="AY1429" s="106" t="s">
        <v>158</v>
      </c>
      <c r="BE1429" s="204">
        <f>IF(N1429="základní",J1429,0)</f>
        <v>0</v>
      </c>
      <c r="BF1429" s="204">
        <f>IF(N1429="snížená",J1429,0)</f>
        <v>0</v>
      </c>
      <c r="BG1429" s="204">
        <f>IF(N1429="zákl. přenesená",J1429,0)</f>
        <v>0</v>
      </c>
      <c r="BH1429" s="204">
        <f>IF(N1429="sníž. přenesená",J1429,0)</f>
        <v>0</v>
      </c>
      <c r="BI1429" s="204">
        <f>IF(N1429="nulová",J1429,0)</f>
        <v>0</v>
      </c>
      <c r="BJ1429" s="106" t="s">
        <v>82</v>
      </c>
      <c r="BK1429" s="204">
        <f>ROUND(I1429*H1429,1)</f>
        <v>0</v>
      </c>
      <c r="BL1429" s="106" t="s">
        <v>283</v>
      </c>
      <c r="BM1429" s="203" t="s">
        <v>1844</v>
      </c>
    </row>
    <row r="1430" spans="1:47" s="118" customFormat="1" ht="29.25">
      <c r="A1430" s="115"/>
      <c r="B1430" s="116"/>
      <c r="C1430" s="115"/>
      <c r="D1430" s="205" t="s">
        <v>167</v>
      </c>
      <c r="E1430" s="115"/>
      <c r="F1430" s="206" t="s">
        <v>1843</v>
      </c>
      <c r="G1430" s="115"/>
      <c r="H1430" s="115"/>
      <c r="I1430" s="7"/>
      <c r="J1430" s="115"/>
      <c r="K1430" s="115"/>
      <c r="L1430" s="116"/>
      <c r="M1430" s="207"/>
      <c r="N1430" s="208"/>
      <c r="O1430" s="200"/>
      <c r="P1430" s="200"/>
      <c r="Q1430" s="200"/>
      <c r="R1430" s="200"/>
      <c r="S1430" s="200"/>
      <c r="T1430" s="209"/>
      <c r="U1430" s="115"/>
      <c r="V1430" s="115"/>
      <c r="W1430" s="115"/>
      <c r="X1430" s="115"/>
      <c r="Y1430" s="115"/>
      <c r="Z1430" s="115"/>
      <c r="AA1430" s="115"/>
      <c r="AB1430" s="115"/>
      <c r="AC1430" s="115"/>
      <c r="AD1430" s="115"/>
      <c r="AE1430" s="115"/>
      <c r="AT1430" s="106" t="s">
        <v>167</v>
      </c>
      <c r="AU1430" s="106" t="s">
        <v>84</v>
      </c>
    </row>
    <row r="1431" spans="2:51" s="338" customFormat="1" ht="12">
      <c r="B1431" s="339"/>
      <c r="D1431" s="205" t="s">
        <v>171</v>
      </c>
      <c r="E1431" s="340" t="s">
        <v>3</v>
      </c>
      <c r="F1431" s="341" t="s">
        <v>1499</v>
      </c>
      <c r="H1431" s="340" t="s">
        <v>3</v>
      </c>
      <c r="I1431" s="12"/>
      <c r="L1431" s="339"/>
      <c r="M1431" s="342"/>
      <c r="N1431" s="343"/>
      <c r="O1431" s="343"/>
      <c r="P1431" s="343"/>
      <c r="Q1431" s="343"/>
      <c r="R1431" s="343"/>
      <c r="S1431" s="343"/>
      <c r="T1431" s="344"/>
      <c r="AT1431" s="340" t="s">
        <v>171</v>
      </c>
      <c r="AU1431" s="340" t="s">
        <v>84</v>
      </c>
      <c r="AV1431" s="338" t="s">
        <v>82</v>
      </c>
      <c r="AW1431" s="338" t="s">
        <v>36</v>
      </c>
      <c r="AX1431" s="338" t="s">
        <v>74</v>
      </c>
      <c r="AY1431" s="340" t="s">
        <v>158</v>
      </c>
    </row>
    <row r="1432" spans="2:51" s="313" customFormat="1" ht="12">
      <c r="B1432" s="314"/>
      <c r="D1432" s="205" t="s">
        <v>171</v>
      </c>
      <c r="E1432" s="315" t="s">
        <v>3</v>
      </c>
      <c r="F1432" s="316" t="s">
        <v>1845</v>
      </c>
      <c r="H1432" s="317">
        <v>823.628</v>
      </c>
      <c r="I1432" s="8"/>
      <c r="L1432" s="314"/>
      <c r="M1432" s="318"/>
      <c r="N1432" s="319"/>
      <c r="O1432" s="319"/>
      <c r="P1432" s="319"/>
      <c r="Q1432" s="319"/>
      <c r="R1432" s="319"/>
      <c r="S1432" s="319"/>
      <c r="T1432" s="320"/>
      <c r="AT1432" s="315" t="s">
        <v>171</v>
      </c>
      <c r="AU1432" s="315" t="s">
        <v>84</v>
      </c>
      <c r="AV1432" s="313" t="s">
        <v>84</v>
      </c>
      <c r="AW1432" s="313" t="s">
        <v>36</v>
      </c>
      <c r="AX1432" s="313" t="s">
        <v>82</v>
      </c>
      <c r="AY1432" s="315" t="s">
        <v>158</v>
      </c>
    </row>
    <row r="1433" spans="2:51" s="313" customFormat="1" ht="12">
      <c r="B1433" s="314"/>
      <c r="D1433" s="205" t="s">
        <v>171</v>
      </c>
      <c r="F1433" s="316" t="s">
        <v>1846</v>
      </c>
      <c r="H1433" s="317">
        <v>947.172</v>
      </c>
      <c r="I1433" s="8"/>
      <c r="L1433" s="314"/>
      <c r="M1433" s="318"/>
      <c r="N1433" s="319"/>
      <c r="O1433" s="319"/>
      <c r="P1433" s="319"/>
      <c r="Q1433" s="319"/>
      <c r="R1433" s="319"/>
      <c r="S1433" s="319"/>
      <c r="T1433" s="320"/>
      <c r="AT1433" s="315" t="s">
        <v>171</v>
      </c>
      <c r="AU1433" s="315" t="s">
        <v>84</v>
      </c>
      <c r="AV1433" s="313" t="s">
        <v>84</v>
      </c>
      <c r="AW1433" s="313" t="s">
        <v>4</v>
      </c>
      <c r="AX1433" s="313" t="s">
        <v>82</v>
      </c>
      <c r="AY1433" s="315" t="s">
        <v>158</v>
      </c>
    </row>
    <row r="1434" spans="1:65" s="118" customFormat="1" ht="16.5" customHeight="1">
      <c r="A1434" s="115"/>
      <c r="B1434" s="116"/>
      <c r="C1434" s="214" t="s">
        <v>1847</v>
      </c>
      <c r="D1434" s="214" t="s">
        <v>160</v>
      </c>
      <c r="E1434" s="215" t="s">
        <v>1848</v>
      </c>
      <c r="F1434" s="216" t="s">
        <v>1849</v>
      </c>
      <c r="G1434" s="217" t="s">
        <v>492</v>
      </c>
      <c r="H1434" s="218">
        <v>920.25</v>
      </c>
      <c r="I1434" s="6"/>
      <c r="J1434" s="219">
        <f>ROUND(I1434*H1434,1)</f>
        <v>0</v>
      </c>
      <c r="K1434" s="216" t="s">
        <v>164</v>
      </c>
      <c r="L1434" s="116"/>
      <c r="M1434" s="220" t="s">
        <v>3</v>
      </c>
      <c r="N1434" s="221" t="s">
        <v>45</v>
      </c>
      <c r="O1434" s="200"/>
      <c r="P1434" s="201">
        <f>O1434*H1434</f>
        <v>0</v>
      </c>
      <c r="Q1434" s="201">
        <v>0</v>
      </c>
      <c r="R1434" s="201">
        <f>Q1434*H1434</f>
        <v>0</v>
      </c>
      <c r="S1434" s="201">
        <v>0</v>
      </c>
      <c r="T1434" s="202">
        <f>S1434*H1434</f>
        <v>0</v>
      </c>
      <c r="U1434" s="115"/>
      <c r="V1434" s="115"/>
      <c r="W1434" s="115"/>
      <c r="X1434" s="115"/>
      <c r="Y1434" s="115"/>
      <c r="Z1434" s="115"/>
      <c r="AA1434" s="115"/>
      <c r="AB1434" s="115"/>
      <c r="AC1434" s="115"/>
      <c r="AD1434" s="115"/>
      <c r="AE1434" s="115"/>
      <c r="AR1434" s="203" t="s">
        <v>283</v>
      </c>
      <c r="AT1434" s="203" t="s">
        <v>160</v>
      </c>
      <c r="AU1434" s="203" t="s">
        <v>84</v>
      </c>
      <c r="AY1434" s="106" t="s">
        <v>158</v>
      </c>
      <c r="BE1434" s="204">
        <f>IF(N1434="základní",J1434,0)</f>
        <v>0</v>
      </c>
      <c r="BF1434" s="204">
        <f>IF(N1434="snížená",J1434,0)</f>
        <v>0</v>
      </c>
      <c r="BG1434" s="204">
        <f>IF(N1434="zákl. přenesená",J1434,0)</f>
        <v>0</v>
      </c>
      <c r="BH1434" s="204">
        <f>IF(N1434="sníž. přenesená",J1434,0)</f>
        <v>0</v>
      </c>
      <c r="BI1434" s="204">
        <f>IF(N1434="nulová",J1434,0)</f>
        <v>0</v>
      </c>
      <c r="BJ1434" s="106" t="s">
        <v>82</v>
      </c>
      <c r="BK1434" s="204">
        <f>ROUND(I1434*H1434,1)</f>
        <v>0</v>
      </c>
      <c r="BL1434" s="106" t="s">
        <v>283</v>
      </c>
      <c r="BM1434" s="203" t="s">
        <v>1850</v>
      </c>
    </row>
    <row r="1435" spans="1:47" s="118" customFormat="1" ht="19.5">
      <c r="A1435" s="115"/>
      <c r="B1435" s="116"/>
      <c r="C1435" s="115"/>
      <c r="D1435" s="205" t="s">
        <v>167</v>
      </c>
      <c r="E1435" s="115"/>
      <c r="F1435" s="206" t="s">
        <v>1851</v>
      </c>
      <c r="G1435" s="115"/>
      <c r="H1435" s="115"/>
      <c r="I1435" s="7"/>
      <c r="J1435" s="115"/>
      <c r="K1435" s="115"/>
      <c r="L1435" s="116"/>
      <c r="M1435" s="207"/>
      <c r="N1435" s="208"/>
      <c r="O1435" s="200"/>
      <c r="P1435" s="200"/>
      <c r="Q1435" s="200"/>
      <c r="R1435" s="200"/>
      <c r="S1435" s="200"/>
      <c r="T1435" s="209"/>
      <c r="U1435" s="115"/>
      <c r="V1435" s="115"/>
      <c r="W1435" s="115"/>
      <c r="X1435" s="115"/>
      <c r="Y1435" s="115"/>
      <c r="Z1435" s="115"/>
      <c r="AA1435" s="115"/>
      <c r="AB1435" s="115"/>
      <c r="AC1435" s="115"/>
      <c r="AD1435" s="115"/>
      <c r="AE1435" s="115"/>
      <c r="AT1435" s="106" t="s">
        <v>167</v>
      </c>
      <c r="AU1435" s="106" t="s">
        <v>84</v>
      </c>
    </row>
    <row r="1436" spans="1:47" s="118" customFormat="1" ht="12">
      <c r="A1436" s="115"/>
      <c r="B1436" s="116"/>
      <c r="C1436" s="115"/>
      <c r="D1436" s="311" t="s">
        <v>169</v>
      </c>
      <c r="E1436" s="115"/>
      <c r="F1436" s="312" t="s">
        <v>1852</v>
      </c>
      <c r="G1436" s="115"/>
      <c r="H1436" s="115"/>
      <c r="I1436" s="7"/>
      <c r="J1436" s="115"/>
      <c r="K1436" s="115"/>
      <c r="L1436" s="116"/>
      <c r="M1436" s="207"/>
      <c r="N1436" s="208"/>
      <c r="O1436" s="200"/>
      <c r="P1436" s="200"/>
      <c r="Q1436" s="200"/>
      <c r="R1436" s="200"/>
      <c r="S1436" s="200"/>
      <c r="T1436" s="209"/>
      <c r="U1436" s="115"/>
      <c r="V1436" s="115"/>
      <c r="W1436" s="115"/>
      <c r="X1436" s="115"/>
      <c r="Y1436" s="115"/>
      <c r="Z1436" s="115"/>
      <c r="AA1436" s="115"/>
      <c r="AB1436" s="115"/>
      <c r="AC1436" s="115"/>
      <c r="AD1436" s="115"/>
      <c r="AE1436" s="115"/>
      <c r="AT1436" s="106" t="s">
        <v>169</v>
      </c>
      <c r="AU1436" s="106" t="s">
        <v>84</v>
      </c>
    </row>
    <row r="1437" spans="2:51" s="313" customFormat="1" ht="12">
      <c r="B1437" s="314"/>
      <c r="D1437" s="205" t="s">
        <v>171</v>
      </c>
      <c r="E1437" s="315" t="s">
        <v>3</v>
      </c>
      <c r="F1437" s="316" t="s">
        <v>1853</v>
      </c>
      <c r="H1437" s="317">
        <v>466.5</v>
      </c>
      <c r="I1437" s="8"/>
      <c r="L1437" s="314"/>
      <c r="M1437" s="318"/>
      <c r="N1437" s="319"/>
      <c r="O1437" s="319"/>
      <c r="P1437" s="319"/>
      <c r="Q1437" s="319"/>
      <c r="R1437" s="319"/>
      <c r="S1437" s="319"/>
      <c r="T1437" s="320"/>
      <c r="AT1437" s="315" t="s">
        <v>171</v>
      </c>
      <c r="AU1437" s="315" t="s">
        <v>84</v>
      </c>
      <c r="AV1437" s="313" t="s">
        <v>84</v>
      </c>
      <c r="AW1437" s="313" t="s">
        <v>36</v>
      </c>
      <c r="AX1437" s="313" t="s">
        <v>74</v>
      </c>
      <c r="AY1437" s="315" t="s">
        <v>158</v>
      </c>
    </row>
    <row r="1438" spans="2:51" s="313" customFormat="1" ht="12">
      <c r="B1438" s="314"/>
      <c r="D1438" s="205" t="s">
        <v>171</v>
      </c>
      <c r="E1438" s="315" t="s">
        <v>3</v>
      </c>
      <c r="F1438" s="316" t="s">
        <v>1854</v>
      </c>
      <c r="H1438" s="317">
        <v>369</v>
      </c>
      <c r="I1438" s="8"/>
      <c r="L1438" s="314"/>
      <c r="M1438" s="318"/>
      <c r="N1438" s="319"/>
      <c r="O1438" s="319"/>
      <c r="P1438" s="319"/>
      <c r="Q1438" s="319"/>
      <c r="R1438" s="319"/>
      <c r="S1438" s="319"/>
      <c r="T1438" s="320"/>
      <c r="AT1438" s="315" t="s">
        <v>171</v>
      </c>
      <c r="AU1438" s="315" t="s">
        <v>84</v>
      </c>
      <c r="AV1438" s="313" t="s">
        <v>84</v>
      </c>
      <c r="AW1438" s="313" t="s">
        <v>36</v>
      </c>
      <c r="AX1438" s="313" t="s">
        <v>74</v>
      </c>
      <c r="AY1438" s="315" t="s">
        <v>158</v>
      </c>
    </row>
    <row r="1439" spans="2:51" s="313" customFormat="1" ht="12">
      <c r="B1439" s="314"/>
      <c r="D1439" s="205" t="s">
        <v>171</v>
      </c>
      <c r="E1439" s="315" t="s">
        <v>3</v>
      </c>
      <c r="F1439" s="316" t="s">
        <v>1624</v>
      </c>
      <c r="H1439" s="317">
        <v>84.75</v>
      </c>
      <c r="I1439" s="8"/>
      <c r="L1439" s="314"/>
      <c r="M1439" s="318"/>
      <c r="N1439" s="319"/>
      <c r="O1439" s="319"/>
      <c r="P1439" s="319"/>
      <c r="Q1439" s="319"/>
      <c r="R1439" s="319"/>
      <c r="S1439" s="319"/>
      <c r="T1439" s="320"/>
      <c r="AT1439" s="315" t="s">
        <v>171</v>
      </c>
      <c r="AU1439" s="315" t="s">
        <v>84</v>
      </c>
      <c r="AV1439" s="313" t="s">
        <v>84</v>
      </c>
      <c r="AW1439" s="313" t="s">
        <v>36</v>
      </c>
      <c r="AX1439" s="313" t="s">
        <v>74</v>
      </c>
      <c r="AY1439" s="315" t="s">
        <v>158</v>
      </c>
    </row>
    <row r="1440" spans="2:51" s="321" customFormat="1" ht="12">
      <c r="B1440" s="322"/>
      <c r="D1440" s="205" t="s">
        <v>171</v>
      </c>
      <c r="E1440" s="323" t="s">
        <v>3</v>
      </c>
      <c r="F1440" s="324" t="s">
        <v>174</v>
      </c>
      <c r="H1440" s="325">
        <v>920.25</v>
      </c>
      <c r="I1440" s="9"/>
      <c r="L1440" s="322"/>
      <c r="M1440" s="326"/>
      <c r="N1440" s="327"/>
      <c r="O1440" s="327"/>
      <c r="P1440" s="327"/>
      <c r="Q1440" s="327"/>
      <c r="R1440" s="327"/>
      <c r="S1440" s="327"/>
      <c r="T1440" s="328"/>
      <c r="AT1440" s="323" t="s">
        <v>171</v>
      </c>
      <c r="AU1440" s="323" t="s">
        <v>84</v>
      </c>
      <c r="AV1440" s="321" t="s">
        <v>165</v>
      </c>
      <c r="AW1440" s="321" t="s">
        <v>36</v>
      </c>
      <c r="AX1440" s="321" t="s">
        <v>82</v>
      </c>
      <c r="AY1440" s="323" t="s">
        <v>158</v>
      </c>
    </row>
    <row r="1441" spans="1:65" s="118" customFormat="1" ht="24.2" customHeight="1">
      <c r="A1441" s="115"/>
      <c r="B1441" s="116"/>
      <c r="C1441" s="191" t="s">
        <v>1855</v>
      </c>
      <c r="D1441" s="191" t="s">
        <v>783</v>
      </c>
      <c r="E1441" s="192" t="s">
        <v>1856</v>
      </c>
      <c r="F1441" s="193" t="s">
        <v>1857</v>
      </c>
      <c r="G1441" s="194" t="s">
        <v>492</v>
      </c>
      <c r="H1441" s="195">
        <v>1012.303</v>
      </c>
      <c r="I1441" s="11"/>
      <c r="J1441" s="196">
        <f>ROUND(I1441*H1441,1)</f>
        <v>0</v>
      </c>
      <c r="K1441" s="193" t="s">
        <v>164</v>
      </c>
      <c r="L1441" s="197"/>
      <c r="M1441" s="198" t="s">
        <v>3</v>
      </c>
      <c r="N1441" s="199" t="s">
        <v>45</v>
      </c>
      <c r="O1441" s="200"/>
      <c r="P1441" s="201">
        <f>O1441*H1441</f>
        <v>0</v>
      </c>
      <c r="Q1441" s="201">
        <v>1E-05</v>
      </c>
      <c r="R1441" s="201">
        <f>Q1441*H1441</f>
        <v>0.010123030000000002</v>
      </c>
      <c r="S1441" s="201">
        <v>0</v>
      </c>
      <c r="T1441" s="202">
        <f>S1441*H1441</f>
        <v>0</v>
      </c>
      <c r="U1441" s="115"/>
      <c r="V1441" s="115"/>
      <c r="W1441" s="115"/>
      <c r="X1441" s="115"/>
      <c r="Y1441" s="115"/>
      <c r="Z1441" s="115"/>
      <c r="AA1441" s="115"/>
      <c r="AB1441" s="115"/>
      <c r="AC1441" s="115"/>
      <c r="AD1441" s="115"/>
      <c r="AE1441" s="115"/>
      <c r="AR1441" s="203" t="s">
        <v>420</v>
      </c>
      <c r="AT1441" s="203" t="s">
        <v>783</v>
      </c>
      <c r="AU1441" s="203" t="s">
        <v>84</v>
      </c>
      <c r="AY1441" s="106" t="s">
        <v>158</v>
      </c>
      <c r="BE1441" s="204">
        <f>IF(N1441="základní",J1441,0)</f>
        <v>0</v>
      </c>
      <c r="BF1441" s="204">
        <f>IF(N1441="snížená",J1441,0)</f>
        <v>0</v>
      </c>
      <c r="BG1441" s="204">
        <f>IF(N1441="zákl. přenesená",J1441,0)</f>
        <v>0</v>
      </c>
      <c r="BH1441" s="204">
        <f>IF(N1441="sníž. přenesená",J1441,0)</f>
        <v>0</v>
      </c>
      <c r="BI1441" s="204">
        <f>IF(N1441="nulová",J1441,0)</f>
        <v>0</v>
      </c>
      <c r="BJ1441" s="106" t="s">
        <v>82</v>
      </c>
      <c r="BK1441" s="204">
        <f>ROUND(I1441*H1441,1)</f>
        <v>0</v>
      </c>
      <c r="BL1441" s="106" t="s">
        <v>283</v>
      </c>
      <c r="BM1441" s="203" t="s">
        <v>1858</v>
      </c>
    </row>
    <row r="1442" spans="1:47" s="118" customFormat="1" ht="19.5">
      <c r="A1442" s="115"/>
      <c r="B1442" s="116"/>
      <c r="C1442" s="115"/>
      <c r="D1442" s="205" t="s">
        <v>167</v>
      </c>
      <c r="E1442" s="115"/>
      <c r="F1442" s="206" t="s">
        <v>1857</v>
      </c>
      <c r="G1442" s="115"/>
      <c r="H1442" s="115"/>
      <c r="I1442" s="7"/>
      <c r="J1442" s="115"/>
      <c r="K1442" s="115"/>
      <c r="L1442" s="116"/>
      <c r="M1442" s="207"/>
      <c r="N1442" s="208"/>
      <c r="O1442" s="200"/>
      <c r="P1442" s="200"/>
      <c r="Q1442" s="200"/>
      <c r="R1442" s="200"/>
      <c r="S1442" s="200"/>
      <c r="T1442" s="209"/>
      <c r="U1442" s="115"/>
      <c r="V1442" s="115"/>
      <c r="W1442" s="115"/>
      <c r="X1442" s="115"/>
      <c r="Y1442" s="115"/>
      <c r="Z1442" s="115"/>
      <c r="AA1442" s="115"/>
      <c r="AB1442" s="115"/>
      <c r="AC1442" s="115"/>
      <c r="AD1442" s="115"/>
      <c r="AE1442" s="115"/>
      <c r="AT1442" s="106" t="s">
        <v>167</v>
      </c>
      <c r="AU1442" s="106" t="s">
        <v>84</v>
      </c>
    </row>
    <row r="1443" spans="2:51" s="338" customFormat="1" ht="12">
      <c r="B1443" s="339"/>
      <c r="D1443" s="205" t="s">
        <v>171</v>
      </c>
      <c r="E1443" s="340" t="s">
        <v>3</v>
      </c>
      <c r="F1443" s="341" t="s">
        <v>1499</v>
      </c>
      <c r="H1443" s="340" t="s">
        <v>3</v>
      </c>
      <c r="I1443" s="12"/>
      <c r="L1443" s="339"/>
      <c r="M1443" s="342"/>
      <c r="N1443" s="343"/>
      <c r="O1443" s="343"/>
      <c r="P1443" s="343"/>
      <c r="Q1443" s="343"/>
      <c r="R1443" s="343"/>
      <c r="S1443" s="343"/>
      <c r="T1443" s="344"/>
      <c r="AT1443" s="340" t="s">
        <v>171</v>
      </c>
      <c r="AU1443" s="340" t="s">
        <v>84</v>
      </c>
      <c r="AV1443" s="338" t="s">
        <v>82</v>
      </c>
      <c r="AW1443" s="338" t="s">
        <v>36</v>
      </c>
      <c r="AX1443" s="338" t="s">
        <v>74</v>
      </c>
      <c r="AY1443" s="340" t="s">
        <v>158</v>
      </c>
    </row>
    <row r="1444" spans="2:51" s="313" customFormat="1" ht="12">
      <c r="B1444" s="314"/>
      <c r="D1444" s="205" t="s">
        <v>171</v>
      </c>
      <c r="E1444" s="315" t="s">
        <v>3</v>
      </c>
      <c r="F1444" s="316" t="s">
        <v>1859</v>
      </c>
      <c r="H1444" s="317">
        <v>1012.303</v>
      </c>
      <c r="I1444" s="8"/>
      <c r="L1444" s="314"/>
      <c r="M1444" s="318"/>
      <c r="N1444" s="319"/>
      <c r="O1444" s="319"/>
      <c r="P1444" s="319"/>
      <c r="Q1444" s="319"/>
      <c r="R1444" s="319"/>
      <c r="S1444" s="319"/>
      <c r="T1444" s="320"/>
      <c r="AT1444" s="315" t="s">
        <v>171</v>
      </c>
      <c r="AU1444" s="315" t="s">
        <v>84</v>
      </c>
      <c r="AV1444" s="313" t="s">
        <v>84</v>
      </c>
      <c r="AW1444" s="313" t="s">
        <v>36</v>
      </c>
      <c r="AX1444" s="313" t="s">
        <v>82</v>
      </c>
      <c r="AY1444" s="315" t="s">
        <v>158</v>
      </c>
    </row>
    <row r="1445" spans="1:65" s="118" customFormat="1" ht="24.2" customHeight="1">
      <c r="A1445" s="115"/>
      <c r="B1445" s="116"/>
      <c r="C1445" s="214" t="s">
        <v>1860</v>
      </c>
      <c r="D1445" s="214" t="s">
        <v>160</v>
      </c>
      <c r="E1445" s="215" t="s">
        <v>1861</v>
      </c>
      <c r="F1445" s="216" t="s">
        <v>1862</v>
      </c>
      <c r="G1445" s="217" t="s">
        <v>492</v>
      </c>
      <c r="H1445" s="218">
        <v>86.35</v>
      </c>
      <c r="I1445" s="6"/>
      <c r="J1445" s="219">
        <f>ROUND(I1445*H1445,1)</f>
        <v>0</v>
      </c>
      <c r="K1445" s="216" t="s">
        <v>164</v>
      </c>
      <c r="L1445" s="116"/>
      <c r="M1445" s="220" t="s">
        <v>3</v>
      </c>
      <c r="N1445" s="221" t="s">
        <v>45</v>
      </c>
      <c r="O1445" s="200"/>
      <c r="P1445" s="201">
        <f>O1445*H1445</f>
        <v>0</v>
      </c>
      <c r="Q1445" s="201">
        <v>0</v>
      </c>
      <c r="R1445" s="201">
        <f>Q1445*H1445</f>
        <v>0</v>
      </c>
      <c r="S1445" s="201">
        <v>0</v>
      </c>
      <c r="T1445" s="202">
        <f>S1445*H1445</f>
        <v>0</v>
      </c>
      <c r="U1445" s="115"/>
      <c r="V1445" s="115"/>
      <c r="W1445" s="115"/>
      <c r="X1445" s="115"/>
      <c r="Y1445" s="115"/>
      <c r="Z1445" s="115"/>
      <c r="AA1445" s="115"/>
      <c r="AB1445" s="115"/>
      <c r="AC1445" s="115"/>
      <c r="AD1445" s="115"/>
      <c r="AE1445" s="115"/>
      <c r="AR1445" s="203" t="s">
        <v>283</v>
      </c>
      <c r="AT1445" s="203" t="s">
        <v>160</v>
      </c>
      <c r="AU1445" s="203" t="s">
        <v>84</v>
      </c>
      <c r="AY1445" s="106" t="s">
        <v>158</v>
      </c>
      <c r="BE1445" s="204">
        <f>IF(N1445="základní",J1445,0)</f>
        <v>0</v>
      </c>
      <c r="BF1445" s="204">
        <f>IF(N1445="snížená",J1445,0)</f>
        <v>0</v>
      </c>
      <c r="BG1445" s="204">
        <f>IF(N1445="zákl. přenesená",J1445,0)</f>
        <v>0</v>
      </c>
      <c r="BH1445" s="204">
        <f>IF(N1445="sníž. přenesená",J1445,0)</f>
        <v>0</v>
      </c>
      <c r="BI1445" s="204">
        <f>IF(N1445="nulová",J1445,0)</f>
        <v>0</v>
      </c>
      <c r="BJ1445" s="106" t="s">
        <v>82</v>
      </c>
      <c r="BK1445" s="204">
        <f>ROUND(I1445*H1445,1)</f>
        <v>0</v>
      </c>
      <c r="BL1445" s="106" t="s">
        <v>283</v>
      </c>
      <c r="BM1445" s="203" t="s">
        <v>1863</v>
      </c>
    </row>
    <row r="1446" spans="1:47" s="118" customFormat="1" ht="19.5">
      <c r="A1446" s="115"/>
      <c r="B1446" s="116"/>
      <c r="C1446" s="115"/>
      <c r="D1446" s="205" t="s">
        <v>167</v>
      </c>
      <c r="E1446" s="115"/>
      <c r="F1446" s="206" t="s">
        <v>1864</v>
      </c>
      <c r="G1446" s="115"/>
      <c r="H1446" s="115"/>
      <c r="I1446" s="7"/>
      <c r="J1446" s="115"/>
      <c r="K1446" s="115"/>
      <c r="L1446" s="116"/>
      <c r="M1446" s="207"/>
      <c r="N1446" s="208"/>
      <c r="O1446" s="200"/>
      <c r="P1446" s="200"/>
      <c r="Q1446" s="200"/>
      <c r="R1446" s="200"/>
      <c r="S1446" s="200"/>
      <c r="T1446" s="209"/>
      <c r="U1446" s="115"/>
      <c r="V1446" s="115"/>
      <c r="W1446" s="115"/>
      <c r="X1446" s="115"/>
      <c r="Y1446" s="115"/>
      <c r="Z1446" s="115"/>
      <c r="AA1446" s="115"/>
      <c r="AB1446" s="115"/>
      <c r="AC1446" s="115"/>
      <c r="AD1446" s="115"/>
      <c r="AE1446" s="115"/>
      <c r="AT1446" s="106" t="s">
        <v>167</v>
      </c>
      <c r="AU1446" s="106" t="s">
        <v>84</v>
      </c>
    </row>
    <row r="1447" spans="1:47" s="118" customFormat="1" ht="12">
      <c r="A1447" s="115"/>
      <c r="B1447" s="116"/>
      <c r="C1447" s="115"/>
      <c r="D1447" s="311" t="s">
        <v>169</v>
      </c>
      <c r="E1447" s="115"/>
      <c r="F1447" s="312" t="s">
        <v>1865</v>
      </c>
      <c r="G1447" s="115"/>
      <c r="H1447" s="115"/>
      <c r="I1447" s="7"/>
      <c r="J1447" s="115"/>
      <c r="K1447" s="115"/>
      <c r="L1447" s="116"/>
      <c r="M1447" s="207"/>
      <c r="N1447" s="208"/>
      <c r="O1447" s="200"/>
      <c r="P1447" s="200"/>
      <c r="Q1447" s="200"/>
      <c r="R1447" s="200"/>
      <c r="S1447" s="200"/>
      <c r="T1447" s="209"/>
      <c r="U1447" s="115"/>
      <c r="V1447" s="115"/>
      <c r="W1447" s="115"/>
      <c r="X1447" s="115"/>
      <c r="Y1447" s="115"/>
      <c r="Z1447" s="115"/>
      <c r="AA1447" s="115"/>
      <c r="AB1447" s="115"/>
      <c r="AC1447" s="115"/>
      <c r="AD1447" s="115"/>
      <c r="AE1447" s="115"/>
      <c r="AT1447" s="106" t="s">
        <v>169</v>
      </c>
      <c r="AU1447" s="106" t="s">
        <v>84</v>
      </c>
    </row>
    <row r="1448" spans="2:51" s="313" customFormat="1" ht="12">
      <c r="B1448" s="314"/>
      <c r="D1448" s="205" t="s">
        <v>171</v>
      </c>
      <c r="E1448" s="315" t="s">
        <v>3</v>
      </c>
      <c r="F1448" s="316" t="s">
        <v>1810</v>
      </c>
      <c r="H1448" s="317">
        <v>23.25</v>
      </c>
      <c r="I1448" s="8"/>
      <c r="L1448" s="314"/>
      <c r="M1448" s="318"/>
      <c r="N1448" s="319"/>
      <c r="O1448" s="319"/>
      <c r="P1448" s="319"/>
      <c r="Q1448" s="319"/>
      <c r="R1448" s="319"/>
      <c r="S1448" s="319"/>
      <c r="T1448" s="320"/>
      <c r="AT1448" s="315" t="s">
        <v>171</v>
      </c>
      <c r="AU1448" s="315" t="s">
        <v>84</v>
      </c>
      <c r="AV1448" s="313" t="s">
        <v>84</v>
      </c>
      <c r="AW1448" s="313" t="s">
        <v>36</v>
      </c>
      <c r="AX1448" s="313" t="s">
        <v>74</v>
      </c>
      <c r="AY1448" s="315" t="s">
        <v>158</v>
      </c>
    </row>
    <row r="1449" spans="2:51" s="330" customFormat="1" ht="12">
      <c r="B1449" s="331"/>
      <c r="D1449" s="205" t="s">
        <v>171</v>
      </c>
      <c r="E1449" s="332" t="s">
        <v>3</v>
      </c>
      <c r="F1449" s="333" t="s">
        <v>1607</v>
      </c>
      <c r="H1449" s="334">
        <v>23.25</v>
      </c>
      <c r="I1449" s="10"/>
      <c r="L1449" s="331"/>
      <c r="M1449" s="335"/>
      <c r="N1449" s="336"/>
      <c r="O1449" s="336"/>
      <c r="P1449" s="336"/>
      <c r="Q1449" s="336"/>
      <c r="R1449" s="336"/>
      <c r="S1449" s="336"/>
      <c r="T1449" s="337"/>
      <c r="AT1449" s="332" t="s">
        <v>171</v>
      </c>
      <c r="AU1449" s="332" t="s">
        <v>84</v>
      </c>
      <c r="AV1449" s="330" t="s">
        <v>104</v>
      </c>
      <c r="AW1449" s="330" t="s">
        <v>36</v>
      </c>
      <c r="AX1449" s="330" t="s">
        <v>74</v>
      </c>
      <c r="AY1449" s="332" t="s">
        <v>158</v>
      </c>
    </row>
    <row r="1450" spans="2:51" s="313" customFormat="1" ht="12">
      <c r="B1450" s="314"/>
      <c r="D1450" s="205" t="s">
        <v>171</v>
      </c>
      <c r="E1450" s="315" t="s">
        <v>3</v>
      </c>
      <c r="F1450" s="316" t="s">
        <v>1811</v>
      </c>
      <c r="H1450" s="317">
        <v>47.4</v>
      </c>
      <c r="I1450" s="8"/>
      <c r="L1450" s="314"/>
      <c r="M1450" s="318"/>
      <c r="N1450" s="319"/>
      <c r="O1450" s="319"/>
      <c r="P1450" s="319"/>
      <c r="Q1450" s="319"/>
      <c r="R1450" s="319"/>
      <c r="S1450" s="319"/>
      <c r="T1450" s="320"/>
      <c r="AT1450" s="315" t="s">
        <v>171</v>
      </c>
      <c r="AU1450" s="315" t="s">
        <v>84</v>
      </c>
      <c r="AV1450" s="313" t="s">
        <v>84</v>
      </c>
      <c r="AW1450" s="313" t="s">
        <v>36</v>
      </c>
      <c r="AX1450" s="313" t="s">
        <v>74</v>
      </c>
      <c r="AY1450" s="315" t="s">
        <v>158</v>
      </c>
    </row>
    <row r="1451" spans="2:51" s="313" customFormat="1" ht="12">
      <c r="B1451" s="314"/>
      <c r="D1451" s="205" t="s">
        <v>171</v>
      </c>
      <c r="E1451" s="315" t="s">
        <v>3</v>
      </c>
      <c r="F1451" s="316" t="s">
        <v>1812</v>
      </c>
      <c r="H1451" s="317">
        <v>15.7</v>
      </c>
      <c r="I1451" s="8"/>
      <c r="L1451" s="314"/>
      <c r="M1451" s="318"/>
      <c r="N1451" s="319"/>
      <c r="O1451" s="319"/>
      <c r="P1451" s="319"/>
      <c r="Q1451" s="319"/>
      <c r="R1451" s="319"/>
      <c r="S1451" s="319"/>
      <c r="T1451" s="320"/>
      <c r="AT1451" s="315" t="s">
        <v>171</v>
      </c>
      <c r="AU1451" s="315" t="s">
        <v>84</v>
      </c>
      <c r="AV1451" s="313" t="s">
        <v>84</v>
      </c>
      <c r="AW1451" s="313" t="s">
        <v>36</v>
      </c>
      <c r="AX1451" s="313" t="s">
        <v>74</v>
      </c>
      <c r="AY1451" s="315" t="s">
        <v>158</v>
      </c>
    </row>
    <row r="1452" spans="2:51" s="330" customFormat="1" ht="12">
      <c r="B1452" s="331"/>
      <c r="D1452" s="205" t="s">
        <v>171</v>
      </c>
      <c r="E1452" s="332" t="s">
        <v>3</v>
      </c>
      <c r="F1452" s="333" t="s">
        <v>1610</v>
      </c>
      <c r="H1452" s="334">
        <v>63.1</v>
      </c>
      <c r="I1452" s="10"/>
      <c r="L1452" s="331"/>
      <c r="M1452" s="335"/>
      <c r="N1452" s="336"/>
      <c r="O1452" s="336"/>
      <c r="P1452" s="336"/>
      <c r="Q1452" s="336"/>
      <c r="R1452" s="336"/>
      <c r="S1452" s="336"/>
      <c r="T1452" s="337"/>
      <c r="AT1452" s="332" t="s">
        <v>171</v>
      </c>
      <c r="AU1452" s="332" t="s">
        <v>84</v>
      </c>
      <c r="AV1452" s="330" t="s">
        <v>104</v>
      </c>
      <c r="AW1452" s="330" t="s">
        <v>36</v>
      </c>
      <c r="AX1452" s="330" t="s">
        <v>74</v>
      </c>
      <c r="AY1452" s="332" t="s">
        <v>158</v>
      </c>
    </row>
    <row r="1453" spans="2:51" s="321" customFormat="1" ht="12">
      <c r="B1453" s="322"/>
      <c r="D1453" s="205" t="s">
        <v>171</v>
      </c>
      <c r="E1453" s="323" t="s">
        <v>3</v>
      </c>
      <c r="F1453" s="324" t="s">
        <v>174</v>
      </c>
      <c r="H1453" s="325">
        <v>86.35</v>
      </c>
      <c r="I1453" s="9"/>
      <c r="L1453" s="322"/>
      <c r="M1453" s="326"/>
      <c r="N1453" s="327"/>
      <c r="O1453" s="327"/>
      <c r="P1453" s="327"/>
      <c r="Q1453" s="327"/>
      <c r="R1453" s="327"/>
      <c r="S1453" s="327"/>
      <c r="T1453" s="328"/>
      <c r="AT1453" s="323" t="s">
        <v>171</v>
      </c>
      <c r="AU1453" s="323" t="s">
        <v>84</v>
      </c>
      <c r="AV1453" s="321" t="s">
        <v>165</v>
      </c>
      <c r="AW1453" s="321" t="s">
        <v>36</v>
      </c>
      <c r="AX1453" s="321" t="s">
        <v>82</v>
      </c>
      <c r="AY1453" s="323" t="s">
        <v>158</v>
      </c>
    </row>
    <row r="1454" spans="1:65" s="118" customFormat="1" ht="24.2" customHeight="1">
      <c r="A1454" s="115"/>
      <c r="B1454" s="116"/>
      <c r="C1454" s="214" t="s">
        <v>1866</v>
      </c>
      <c r="D1454" s="214" t="s">
        <v>160</v>
      </c>
      <c r="E1454" s="215" t="s">
        <v>1867</v>
      </c>
      <c r="F1454" s="216" t="s">
        <v>1868</v>
      </c>
      <c r="G1454" s="217" t="s">
        <v>102</v>
      </c>
      <c r="H1454" s="218">
        <v>716.198</v>
      </c>
      <c r="I1454" s="6"/>
      <c r="J1454" s="219">
        <f>ROUND(I1454*H1454,1)</f>
        <v>0</v>
      </c>
      <c r="K1454" s="216" t="s">
        <v>164</v>
      </c>
      <c r="L1454" s="116"/>
      <c r="M1454" s="220" t="s">
        <v>3</v>
      </c>
      <c r="N1454" s="221" t="s">
        <v>45</v>
      </c>
      <c r="O1454" s="200"/>
      <c r="P1454" s="201">
        <f>O1454*H1454</f>
        <v>0</v>
      </c>
      <c r="Q1454" s="201">
        <v>0</v>
      </c>
      <c r="R1454" s="201">
        <f>Q1454*H1454</f>
        <v>0</v>
      </c>
      <c r="S1454" s="201">
        <v>0</v>
      </c>
      <c r="T1454" s="202">
        <f>S1454*H1454</f>
        <v>0</v>
      </c>
      <c r="U1454" s="115"/>
      <c r="V1454" s="115"/>
      <c r="W1454" s="115"/>
      <c r="X1454" s="115"/>
      <c r="Y1454" s="115"/>
      <c r="Z1454" s="115"/>
      <c r="AA1454" s="115"/>
      <c r="AB1454" s="115"/>
      <c r="AC1454" s="115"/>
      <c r="AD1454" s="115"/>
      <c r="AE1454" s="115"/>
      <c r="AR1454" s="203" t="s">
        <v>283</v>
      </c>
      <c r="AT1454" s="203" t="s">
        <v>160</v>
      </c>
      <c r="AU1454" s="203" t="s">
        <v>84</v>
      </c>
      <c r="AY1454" s="106" t="s">
        <v>158</v>
      </c>
      <c r="BE1454" s="204">
        <f>IF(N1454="základní",J1454,0)</f>
        <v>0</v>
      </c>
      <c r="BF1454" s="204">
        <f>IF(N1454="snížená",J1454,0)</f>
        <v>0</v>
      </c>
      <c r="BG1454" s="204">
        <f>IF(N1454="zákl. přenesená",J1454,0)</f>
        <v>0</v>
      </c>
      <c r="BH1454" s="204">
        <f>IF(N1454="sníž. přenesená",J1454,0)</f>
        <v>0</v>
      </c>
      <c r="BI1454" s="204">
        <f>IF(N1454="nulová",J1454,0)</f>
        <v>0</v>
      </c>
      <c r="BJ1454" s="106" t="s">
        <v>82</v>
      </c>
      <c r="BK1454" s="204">
        <f>ROUND(I1454*H1454,1)</f>
        <v>0</v>
      </c>
      <c r="BL1454" s="106" t="s">
        <v>283</v>
      </c>
      <c r="BM1454" s="203" t="s">
        <v>1869</v>
      </c>
    </row>
    <row r="1455" spans="1:47" s="118" customFormat="1" ht="19.5">
      <c r="A1455" s="115"/>
      <c r="B1455" s="116"/>
      <c r="C1455" s="115"/>
      <c r="D1455" s="205" t="s">
        <v>167</v>
      </c>
      <c r="E1455" s="115"/>
      <c r="F1455" s="206" t="s">
        <v>1870</v>
      </c>
      <c r="G1455" s="115"/>
      <c r="H1455" s="115"/>
      <c r="I1455" s="7"/>
      <c r="J1455" s="115"/>
      <c r="K1455" s="115"/>
      <c r="L1455" s="116"/>
      <c r="M1455" s="207"/>
      <c r="N1455" s="208"/>
      <c r="O1455" s="200"/>
      <c r="P1455" s="200"/>
      <c r="Q1455" s="200"/>
      <c r="R1455" s="200"/>
      <c r="S1455" s="200"/>
      <c r="T1455" s="209"/>
      <c r="U1455" s="115"/>
      <c r="V1455" s="115"/>
      <c r="W1455" s="115"/>
      <c r="X1455" s="115"/>
      <c r="Y1455" s="115"/>
      <c r="Z1455" s="115"/>
      <c r="AA1455" s="115"/>
      <c r="AB1455" s="115"/>
      <c r="AC1455" s="115"/>
      <c r="AD1455" s="115"/>
      <c r="AE1455" s="115"/>
      <c r="AT1455" s="106" t="s">
        <v>167</v>
      </c>
      <c r="AU1455" s="106" t="s">
        <v>84</v>
      </c>
    </row>
    <row r="1456" spans="1:47" s="118" customFormat="1" ht="12">
      <c r="A1456" s="115"/>
      <c r="B1456" s="116"/>
      <c r="C1456" s="115"/>
      <c r="D1456" s="311" t="s">
        <v>169</v>
      </c>
      <c r="E1456" s="115"/>
      <c r="F1456" s="312" t="s">
        <v>1871</v>
      </c>
      <c r="G1456" s="115"/>
      <c r="H1456" s="115"/>
      <c r="I1456" s="7"/>
      <c r="J1456" s="115"/>
      <c r="K1456" s="115"/>
      <c r="L1456" s="116"/>
      <c r="M1456" s="207"/>
      <c r="N1456" s="208"/>
      <c r="O1456" s="200"/>
      <c r="P1456" s="200"/>
      <c r="Q1456" s="200"/>
      <c r="R1456" s="200"/>
      <c r="S1456" s="200"/>
      <c r="T1456" s="209"/>
      <c r="U1456" s="115"/>
      <c r="V1456" s="115"/>
      <c r="W1456" s="115"/>
      <c r="X1456" s="115"/>
      <c r="Y1456" s="115"/>
      <c r="Z1456" s="115"/>
      <c r="AA1456" s="115"/>
      <c r="AB1456" s="115"/>
      <c r="AC1456" s="115"/>
      <c r="AD1456" s="115"/>
      <c r="AE1456" s="115"/>
      <c r="AT1456" s="106" t="s">
        <v>169</v>
      </c>
      <c r="AU1456" s="106" t="s">
        <v>84</v>
      </c>
    </row>
    <row r="1457" spans="2:51" s="313" customFormat="1" ht="12">
      <c r="B1457" s="314"/>
      <c r="D1457" s="205" t="s">
        <v>171</v>
      </c>
      <c r="E1457" s="315" t="s">
        <v>3</v>
      </c>
      <c r="F1457" s="316" t="s">
        <v>1605</v>
      </c>
      <c r="H1457" s="317">
        <v>171.375</v>
      </c>
      <c r="I1457" s="8"/>
      <c r="L1457" s="314"/>
      <c r="M1457" s="318"/>
      <c r="N1457" s="319"/>
      <c r="O1457" s="319"/>
      <c r="P1457" s="319"/>
      <c r="Q1457" s="319"/>
      <c r="R1457" s="319"/>
      <c r="S1457" s="319"/>
      <c r="T1457" s="320"/>
      <c r="AT1457" s="315" t="s">
        <v>171</v>
      </c>
      <c r="AU1457" s="315" t="s">
        <v>84</v>
      </c>
      <c r="AV1457" s="313" t="s">
        <v>84</v>
      </c>
      <c r="AW1457" s="313" t="s">
        <v>36</v>
      </c>
      <c r="AX1457" s="313" t="s">
        <v>74</v>
      </c>
      <c r="AY1457" s="315" t="s">
        <v>158</v>
      </c>
    </row>
    <row r="1458" spans="2:51" s="313" customFormat="1" ht="12">
      <c r="B1458" s="314"/>
      <c r="D1458" s="205" t="s">
        <v>171</v>
      </c>
      <c r="E1458" s="315" t="s">
        <v>3</v>
      </c>
      <c r="F1458" s="316" t="s">
        <v>1606</v>
      </c>
      <c r="H1458" s="317">
        <v>170.888</v>
      </c>
      <c r="I1458" s="8"/>
      <c r="L1458" s="314"/>
      <c r="M1458" s="318"/>
      <c r="N1458" s="319"/>
      <c r="O1458" s="319"/>
      <c r="P1458" s="319"/>
      <c r="Q1458" s="319"/>
      <c r="R1458" s="319"/>
      <c r="S1458" s="319"/>
      <c r="T1458" s="320"/>
      <c r="AT1458" s="315" t="s">
        <v>171</v>
      </c>
      <c r="AU1458" s="315" t="s">
        <v>84</v>
      </c>
      <c r="AV1458" s="313" t="s">
        <v>84</v>
      </c>
      <c r="AW1458" s="313" t="s">
        <v>36</v>
      </c>
      <c r="AX1458" s="313" t="s">
        <v>74</v>
      </c>
      <c r="AY1458" s="315" t="s">
        <v>158</v>
      </c>
    </row>
    <row r="1459" spans="2:51" s="330" customFormat="1" ht="12">
      <c r="B1459" s="331"/>
      <c r="D1459" s="205" t="s">
        <v>171</v>
      </c>
      <c r="E1459" s="332" t="s">
        <v>3</v>
      </c>
      <c r="F1459" s="333" t="s">
        <v>1607</v>
      </c>
      <c r="H1459" s="334">
        <v>342.263</v>
      </c>
      <c r="I1459" s="10"/>
      <c r="L1459" s="331"/>
      <c r="M1459" s="335"/>
      <c r="N1459" s="336"/>
      <c r="O1459" s="336"/>
      <c r="P1459" s="336"/>
      <c r="Q1459" s="336"/>
      <c r="R1459" s="336"/>
      <c r="S1459" s="336"/>
      <c r="T1459" s="337"/>
      <c r="AT1459" s="332" t="s">
        <v>171</v>
      </c>
      <c r="AU1459" s="332" t="s">
        <v>84</v>
      </c>
      <c r="AV1459" s="330" t="s">
        <v>104</v>
      </c>
      <c r="AW1459" s="330" t="s">
        <v>36</v>
      </c>
      <c r="AX1459" s="330" t="s">
        <v>74</v>
      </c>
      <c r="AY1459" s="332" t="s">
        <v>158</v>
      </c>
    </row>
    <row r="1460" spans="2:51" s="313" customFormat="1" ht="12">
      <c r="B1460" s="314"/>
      <c r="D1460" s="205" t="s">
        <v>171</v>
      </c>
      <c r="E1460" s="315" t="s">
        <v>3</v>
      </c>
      <c r="F1460" s="316" t="s">
        <v>1608</v>
      </c>
      <c r="H1460" s="317">
        <v>291.51</v>
      </c>
      <c r="I1460" s="8"/>
      <c r="L1460" s="314"/>
      <c r="M1460" s="318"/>
      <c r="N1460" s="319"/>
      <c r="O1460" s="319"/>
      <c r="P1460" s="319"/>
      <c r="Q1460" s="319"/>
      <c r="R1460" s="319"/>
      <c r="S1460" s="319"/>
      <c r="T1460" s="320"/>
      <c r="AT1460" s="315" t="s">
        <v>171</v>
      </c>
      <c r="AU1460" s="315" t="s">
        <v>84</v>
      </c>
      <c r="AV1460" s="313" t="s">
        <v>84</v>
      </c>
      <c r="AW1460" s="313" t="s">
        <v>36</v>
      </c>
      <c r="AX1460" s="313" t="s">
        <v>74</v>
      </c>
      <c r="AY1460" s="315" t="s">
        <v>158</v>
      </c>
    </row>
    <row r="1461" spans="2:51" s="313" customFormat="1" ht="12">
      <c r="B1461" s="314"/>
      <c r="D1461" s="205" t="s">
        <v>171</v>
      </c>
      <c r="E1461" s="315" t="s">
        <v>3</v>
      </c>
      <c r="F1461" s="316" t="s">
        <v>1803</v>
      </c>
      <c r="H1461" s="317">
        <v>82.425</v>
      </c>
      <c r="I1461" s="8"/>
      <c r="L1461" s="314"/>
      <c r="M1461" s="318"/>
      <c r="N1461" s="319"/>
      <c r="O1461" s="319"/>
      <c r="P1461" s="319"/>
      <c r="Q1461" s="319"/>
      <c r="R1461" s="319"/>
      <c r="S1461" s="319"/>
      <c r="T1461" s="320"/>
      <c r="AT1461" s="315" t="s">
        <v>171</v>
      </c>
      <c r="AU1461" s="315" t="s">
        <v>84</v>
      </c>
      <c r="AV1461" s="313" t="s">
        <v>84</v>
      </c>
      <c r="AW1461" s="313" t="s">
        <v>36</v>
      </c>
      <c r="AX1461" s="313" t="s">
        <v>74</v>
      </c>
      <c r="AY1461" s="315" t="s">
        <v>158</v>
      </c>
    </row>
    <row r="1462" spans="2:51" s="330" customFormat="1" ht="12">
      <c r="B1462" s="331"/>
      <c r="D1462" s="205" t="s">
        <v>171</v>
      </c>
      <c r="E1462" s="332" t="s">
        <v>3</v>
      </c>
      <c r="F1462" s="333" t="s">
        <v>1610</v>
      </c>
      <c r="H1462" s="334">
        <v>373.935</v>
      </c>
      <c r="I1462" s="10"/>
      <c r="L1462" s="331"/>
      <c r="M1462" s="335"/>
      <c r="N1462" s="336"/>
      <c r="O1462" s="336"/>
      <c r="P1462" s="336"/>
      <c r="Q1462" s="336"/>
      <c r="R1462" s="336"/>
      <c r="S1462" s="336"/>
      <c r="T1462" s="337"/>
      <c r="AT1462" s="332" t="s">
        <v>171</v>
      </c>
      <c r="AU1462" s="332" t="s">
        <v>84</v>
      </c>
      <c r="AV1462" s="330" t="s">
        <v>104</v>
      </c>
      <c r="AW1462" s="330" t="s">
        <v>36</v>
      </c>
      <c r="AX1462" s="330" t="s">
        <v>74</v>
      </c>
      <c r="AY1462" s="332" t="s">
        <v>158</v>
      </c>
    </row>
    <row r="1463" spans="2:51" s="321" customFormat="1" ht="12">
      <c r="B1463" s="322"/>
      <c r="D1463" s="205" t="s">
        <v>171</v>
      </c>
      <c r="E1463" s="323" t="s">
        <v>3</v>
      </c>
      <c r="F1463" s="324" t="s">
        <v>174</v>
      </c>
      <c r="H1463" s="325">
        <v>716.198</v>
      </c>
      <c r="I1463" s="9"/>
      <c r="L1463" s="322"/>
      <c r="M1463" s="326"/>
      <c r="N1463" s="327"/>
      <c r="O1463" s="327"/>
      <c r="P1463" s="327"/>
      <c r="Q1463" s="327"/>
      <c r="R1463" s="327"/>
      <c r="S1463" s="327"/>
      <c r="T1463" s="328"/>
      <c r="AT1463" s="323" t="s">
        <v>171</v>
      </c>
      <c r="AU1463" s="323" t="s">
        <v>84</v>
      </c>
      <c r="AV1463" s="321" t="s">
        <v>165</v>
      </c>
      <c r="AW1463" s="321" t="s">
        <v>36</v>
      </c>
      <c r="AX1463" s="321" t="s">
        <v>82</v>
      </c>
      <c r="AY1463" s="323" t="s">
        <v>158</v>
      </c>
    </row>
    <row r="1464" spans="1:65" s="118" customFormat="1" ht="24.2" customHeight="1">
      <c r="A1464" s="115"/>
      <c r="B1464" s="116"/>
      <c r="C1464" s="214" t="s">
        <v>1872</v>
      </c>
      <c r="D1464" s="214" t="s">
        <v>160</v>
      </c>
      <c r="E1464" s="215" t="s">
        <v>1873</v>
      </c>
      <c r="F1464" s="216" t="s">
        <v>1874</v>
      </c>
      <c r="G1464" s="217" t="s">
        <v>229</v>
      </c>
      <c r="H1464" s="218">
        <v>31.711</v>
      </c>
      <c r="I1464" s="6"/>
      <c r="J1464" s="219">
        <f>ROUND(I1464*H1464,1)</f>
        <v>0</v>
      </c>
      <c r="K1464" s="216" t="s">
        <v>164</v>
      </c>
      <c r="L1464" s="116"/>
      <c r="M1464" s="220" t="s">
        <v>3</v>
      </c>
      <c r="N1464" s="221" t="s">
        <v>45</v>
      </c>
      <c r="O1464" s="200"/>
      <c r="P1464" s="201">
        <f>O1464*H1464</f>
        <v>0</v>
      </c>
      <c r="Q1464" s="201">
        <v>0</v>
      </c>
      <c r="R1464" s="201">
        <f>Q1464*H1464</f>
        <v>0</v>
      </c>
      <c r="S1464" s="201">
        <v>0</v>
      </c>
      <c r="T1464" s="202">
        <f>S1464*H1464</f>
        <v>0</v>
      </c>
      <c r="U1464" s="115"/>
      <c r="V1464" s="115"/>
      <c r="W1464" s="115"/>
      <c r="X1464" s="115"/>
      <c r="Y1464" s="115"/>
      <c r="Z1464" s="115"/>
      <c r="AA1464" s="115"/>
      <c r="AB1464" s="115"/>
      <c r="AC1464" s="115"/>
      <c r="AD1464" s="115"/>
      <c r="AE1464" s="115"/>
      <c r="AR1464" s="203" t="s">
        <v>283</v>
      </c>
      <c r="AT1464" s="203" t="s">
        <v>160</v>
      </c>
      <c r="AU1464" s="203" t="s">
        <v>84</v>
      </c>
      <c r="AY1464" s="106" t="s">
        <v>158</v>
      </c>
      <c r="BE1464" s="204">
        <f>IF(N1464="základní",J1464,0)</f>
        <v>0</v>
      </c>
      <c r="BF1464" s="204">
        <f>IF(N1464="snížená",J1464,0)</f>
        <v>0</v>
      </c>
      <c r="BG1464" s="204">
        <f>IF(N1464="zákl. přenesená",J1464,0)</f>
        <v>0</v>
      </c>
      <c r="BH1464" s="204">
        <f>IF(N1464="sníž. přenesená",J1464,0)</f>
        <v>0</v>
      </c>
      <c r="BI1464" s="204">
        <f>IF(N1464="nulová",J1464,0)</f>
        <v>0</v>
      </c>
      <c r="BJ1464" s="106" t="s">
        <v>82</v>
      </c>
      <c r="BK1464" s="204">
        <f>ROUND(I1464*H1464,1)</f>
        <v>0</v>
      </c>
      <c r="BL1464" s="106" t="s">
        <v>283</v>
      </c>
      <c r="BM1464" s="203" t="s">
        <v>1875</v>
      </c>
    </row>
    <row r="1465" spans="1:47" s="118" customFormat="1" ht="29.25">
      <c r="A1465" s="115"/>
      <c r="B1465" s="116"/>
      <c r="C1465" s="115"/>
      <c r="D1465" s="205" t="s">
        <v>167</v>
      </c>
      <c r="E1465" s="115"/>
      <c r="F1465" s="206" t="s">
        <v>1876</v>
      </c>
      <c r="G1465" s="115"/>
      <c r="H1465" s="115"/>
      <c r="I1465" s="7"/>
      <c r="J1465" s="115"/>
      <c r="K1465" s="115"/>
      <c r="L1465" s="116"/>
      <c r="M1465" s="207"/>
      <c r="N1465" s="208"/>
      <c r="O1465" s="200"/>
      <c r="P1465" s="200"/>
      <c r="Q1465" s="200"/>
      <c r="R1465" s="200"/>
      <c r="S1465" s="200"/>
      <c r="T1465" s="209"/>
      <c r="U1465" s="115"/>
      <c r="V1465" s="115"/>
      <c r="W1465" s="115"/>
      <c r="X1465" s="115"/>
      <c r="Y1465" s="115"/>
      <c r="Z1465" s="115"/>
      <c r="AA1465" s="115"/>
      <c r="AB1465" s="115"/>
      <c r="AC1465" s="115"/>
      <c r="AD1465" s="115"/>
      <c r="AE1465" s="115"/>
      <c r="AT1465" s="106" t="s">
        <v>167</v>
      </c>
      <c r="AU1465" s="106" t="s">
        <v>84</v>
      </c>
    </row>
    <row r="1466" spans="1:47" s="118" customFormat="1" ht="12">
      <c r="A1466" s="115"/>
      <c r="B1466" s="116"/>
      <c r="C1466" s="115"/>
      <c r="D1466" s="311" t="s">
        <v>169</v>
      </c>
      <c r="E1466" s="115"/>
      <c r="F1466" s="312" t="s">
        <v>1877</v>
      </c>
      <c r="G1466" s="115"/>
      <c r="H1466" s="115"/>
      <c r="I1466" s="7"/>
      <c r="J1466" s="115"/>
      <c r="K1466" s="115"/>
      <c r="L1466" s="116"/>
      <c r="M1466" s="207"/>
      <c r="N1466" s="208"/>
      <c r="O1466" s="200"/>
      <c r="P1466" s="200"/>
      <c r="Q1466" s="200"/>
      <c r="R1466" s="200"/>
      <c r="S1466" s="200"/>
      <c r="T1466" s="209"/>
      <c r="U1466" s="115"/>
      <c r="V1466" s="115"/>
      <c r="W1466" s="115"/>
      <c r="X1466" s="115"/>
      <c r="Y1466" s="115"/>
      <c r="Z1466" s="115"/>
      <c r="AA1466" s="115"/>
      <c r="AB1466" s="115"/>
      <c r="AC1466" s="115"/>
      <c r="AD1466" s="115"/>
      <c r="AE1466" s="115"/>
      <c r="AT1466" s="106" t="s">
        <v>169</v>
      </c>
      <c r="AU1466" s="106" t="s">
        <v>84</v>
      </c>
    </row>
    <row r="1467" spans="2:63" s="180" customFormat="1" ht="22.9" customHeight="1">
      <c r="B1467" s="181"/>
      <c r="D1467" s="182" t="s">
        <v>73</v>
      </c>
      <c r="E1467" s="212" t="s">
        <v>1878</v>
      </c>
      <c r="F1467" s="212" t="s">
        <v>1879</v>
      </c>
      <c r="I1467" s="5"/>
      <c r="J1467" s="213">
        <f>BK1467</f>
        <v>0</v>
      </c>
      <c r="L1467" s="181"/>
      <c r="M1467" s="185"/>
      <c r="N1467" s="186"/>
      <c r="O1467" s="186"/>
      <c r="P1467" s="187">
        <f>SUM(P1468:P1531)</f>
        <v>0</v>
      </c>
      <c r="Q1467" s="186"/>
      <c r="R1467" s="187">
        <f>SUM(R1468:R1531)</f>
        <v>2.5115772</v>
      </c>
      <c r="S1467" s="186"/>
      <c r="T1467" s="188">
        <f>SUM(T1468:T1531)</f>
        <v>0.456</v>
      </c>
      <c r="AR1467" s="182" t="s">
        <v>84</v>
      </c>
      <c r="AT1467" s="189" t="s">
        <v>73</v>
      </c>
      <c r="AU1467" s="189" t="s">
        <v>82</v>
      </c>
      <c r="AY1467" s="182" t="s">
        <v>158</v>
      </c>
      <c r="BK1467" s="190">
        <f>SUM(BK1468:BK1531)</f>
        <v>0</v>
      </c>
    </row>
    <row r="1468" spans="1:65" s="118" customFormat="1" ht="44.25" customHeight="1">
      <c r="A1468" s="115"/>
      <c r="B1468" s="116"/>
      <c r="C1468" s="214" t="s">
        <v>1880</v>
      </c>
      <c r="D1468" s="214" t="s">
        <v>160</v>
      </c>
      <c r="E1468" s="215" t="s">
        <v>1881</v>
      </c>
      <c r="F1468" s="216" t="s">
        <v>1882</v>
      </c>
      <c r="G1468" s="217" t="s">
        <v>1883</v>
      </c>
      <c r="H1468" s="218">
        <v>2</v>
      </c>
      <c r="I1468" s="6"/>
      <c r="J1468" s="219">
        <f>ROUND(I1468*H1468,1)</f>
        <v>0</v>
      </c>
      <c r="K1468" s="216" t="s">
        <v>3</v>
      </c>
      <c r="L1468" s="116"/>
      <c r="M1468" s="220" t="s">
        <v>3</v>
      </c>
      <c r="N1468" s="221" t="s">
        <v>45</v>
      </c>
      <c r="O1468" s="200"/>
      <c r="P1468" s="201">
        <f>O1468*H1468</f>
        <v>0</v>
      </c>
      <c r="Q1468" s="201">
        <v>0.00079</v>
      </c>
      <c r="R1468" s="201">
        <f>Q1468*H1468</f>
        <v>0.00158</v>
      </c>
      <c r="S1468" s="201">
        <v>0</v>
      </c>
      <c r="T1468" s="202">
        <f>S1468*H1468</f>
        <v>0</v>
      </c>
      <c r="U1468" s="115"/>
      <c r="V1468" s="115"/>
      <c r="W1468" s="115"/>
      <c r="X1468" s="115"/>
      <c r="Y1468" s="115"/>
      <c r="Z1468" s="115"/>
      <c r="AA1468" s="115"/>
      <c r="AB1468" s="115"/>
      <c r="AC1468" s="115"/>
      <c r="AD1468" s="115"/>
      <c r="AE1468" s="115"/>
      <c r="AR1468" s="203" t="s">
        <v>283</v>
      </c>
      <c r="AT1468" s="203" t="s">
        <v>160</v>
      </c>
      <c r="AU1468" s="203" t="s">
        <v>84</v>
      </c>
      <c r="AY1468" s="106" t="s">
        <v>158</v>
      </c>
      <c r="BE1468" s="204">
        <f>IF(N1468="základní",J1468,0)</f>
        <v>0</v>
      </c>
      <c r="BF1468" s="204">
        <f>IF(N1468="snížená",J1468,0)</f>
        <v>0</v>
      </c>
      <c r="BG1468" s="204">
        <f>IF(N1468="zákl. přenesená",J1468,0)</f>
        <v>0</v>
      </c>
      <c r="BH1468" s="204">
        <f>IF(N1468="sníž. přenesená",J1468,0)</f>
        <v>0</v>
      </c>
      <c r="BI1468" s="204">
        <f>IF(N1468="nulová",J1468,0)</f>
        <v>0</v>
      </c>
      <c r="BJ1468" s="106" t="s">
        <v>82</v>
      </c>
      <c r="BK1468" s="204">
        <f>ROUND(I1468*H1468,1)</f>
        <v>0</v>
      </c>
      <c r="BL1468" s="106" t="s">
        <v>283</v>
      </c>
      <c r="BM1468" s="203" t="s">
        <v>1884</v>
      </c>
    </row>
    <row r="1469" spans="1:47" s="118" customFormat="1" ht="29.25">
      <c r="A1469" s="115"/>
      <c r="B1469" s="116"/>
      <c r="C1469" s="115"/>
      <c r="D1469" s="205" t="s">
        <v>167</v>
      </c>
      <c r="E1469" s="115"/>
      <c r="F1469" s="206" t="s">
        <v>1882</v>
      </c>
      <c r="G1469" s="115"/>
      <c r="H1469" s="115"/>
      <c r="I1469" s="7"/>
      <c r="J1469" s="115"/>
      <c r="K1469" s="115"/>
      <c r="L1469" s="116"/>
      <c r="M1469" s="207"/>
      <c r="N1469" s="208"/>
      <c r="O1469" s="200"/>
      <c r="P1469" s="200"/>
      <c r="Q1469" s="200"/>
      <c r="R1469" s="200"/>
      <c r="S1469" s="200"/>
      <c r="T1469" s="209"/>
      <c r="U1469" s="115"/>
      <c r="V1469" s="115"/>
      <c r="W1469" s="115"/>
      <c r="X1469" s="115"/>
      <c r="Y1469" s="115"/>
      <c r="Z1469" s="115"/>
      <c r="AA1469" s="115"/>
      <c r="AB1469" s="115"/>
      <c r="AC1469" s="115"/>
      <c r="AD1469" s="115"/>
      <c r="AE1469" s="115"/>
      <c r="AT1469" s="106" t="s">
        <v>167</v>
      </c>
      <c r="AU1469" s="106" t="s">
        <v>84</v>
      </c>
    </row>
    <row r="1470" spans="2:51" s="313" customFormat="1" ht="12">
      <c r="B1470" s="314"/>
      <c r="D1470" s="205" t="s">
        <v>171</v>
      </c>
      <c r="E1470" s="315" t="s">
        <v>3</v>
      </c>
      <c r="F1470" s="316" t="s">
        <v>1885</v>
      </c>
      <c r="H1470" s="317">
        <v>2</v>
      </c>
      <c r="I1470" s="8"/>
      <c r="L1470" s="314"/>
      <c r="M1470" s="318"/>
      <c r="N1470" s="319"/>
      <c r="O1470" s="319"/>
      <c r="P1470" s="319"/>
      <c r="Q1470" s="319"/>
      <c r="R1470" s="319"/>
      <c r="S1470" s="319"/>
      <c r="T1470" s="320"/>
      <c r="AT1470" s="315" t="s">
        <v>171</v>
      </c>
      <c r="AU1470" s="315" t="s">
        <v>84</v>
      </c>
      <c r="AV1470" s="313" t="s">
        <v>84</v>
      </c>
      <c r="AW1470" s="313" t="s">
        <v>36</v>
      </c>
      <c r="AX1470" s="313" t="s">
        <v>82</v>
      </c>
      <c r="AY1470" s="315" t="s">
        <v>158</v>
      </c>
    </row>
    <row r="1471" spans="1:65" s="118" customFormat="1" ht="66.75" customHeight="1">
      <c r="A1471" s="115"/>
      <c r="B1471" s="116"/>
      <c r="C1471" s="214" t="s">
        <v>1886</v>
      </c>
      <c r="D1471" s="214" t="s">
        <v>160</v>
      </c>
      <c r="E1471" s="215" t="s">
        <v>1887</v>
      </c>
      <c r="F1471" s="216" t="s">
        <v>1888</v>
      </c>
      <c r="G1471" s="217" t="s">
        <v>1889</v>
      </c>
      <c r="H1471" s="218">
        <v>1</v>
      </c>
      <c r="I1471" s="6"/>
      <c r="J1471" s="219">
        <f>ROUND(I1471*H1471,1)</f>
        <v>0</v>
      </c>
      <c r="K1471" s="216" t="s">
        <v>3</v>
      </c>
      <c r="L1471" s="116"/>
      <c r="M1471" s="220" t="s">
        <v>3</v>
      </c>
      <c r="N1471" s="221" t="s">
        <v>45</v>
      </c>
      <c r="O1471" s="200"/>
      <c r="P1471" s="201">
        <f>O1471*H1471</f>
        <v>0</v>
      </c>
      <c r="Q1471" s="201">
        <v>0.00079</v>
      </c>
      <c r="R1471" s="201">
        <f>Q1471*H1471</f>
        <v>0.00079</v>
      </c>
      <c r="S1471" s="201">
        <v>0</v>
      </c>
      <c r="T1471" s="202">
        <f>S1471*H1471</f>
        <v>0</v>
      </c>
      <c r="U1471" s="115"/>
      <c r="V1471" s="115"/>
      <c r="W1471" s="115"/>
      <c r="X1471" s="115"/>
      <c r="Y1471" s="115"/>
      <c r="Z1471" s="115"/>
      <c r="AA1471" s="115"/>
      <c r="AB1471" s="115"/>
      <c r="AC1471" s="115"/>
      <c r="AD1471" s="115"/>
      <c r="AE1471" s="115"/>
      <c r="AR1471" s="203" t="s">
        <v>283</v>
      </c>
      <c r="AT1471" s="203" t="s">
        <v>160</v>
      </c>
      <c r="AU1471" s="203" t="s">
        <v>84</v>
      </c>
      <c r="AY1471" s="106" t="s">
        <v>158</v>
      </c>
      <c r="BE1471" s="204">
        <f>IF(N1471="základní",J1471,0)</f>
        <v>0</v>
      </c>
      <c r="BF1471" s="204">
        <f>IF(N1471="snížená",J1471,0)</f>
        <v>0</v>
      </c>
      <c r="BG1471" s="204">
        <f>IF(N1471="zákl. přenesená",J1471,0)</f>
        <v>0</v>
      </c>
      <c r="BH1471" s="204">
        <f>IF(N1471="sníž. přenesená",J1471,0)</f>
        <v>0</v>
      </c>
      <c r="BI1471" s="204">
        <f>IF(N1471="nulová",J1471,0)</f>
        <v>0</v>
      </c>
      <c r="BJ1471" s="106" t="s">
        <v>82</v>
      </c>
      <c r="BK1471" s="204">
        <f>ROUND(I1471*H1471,1)</f>
        <v>0</v>
      </c>
      <c r="BL1471" s="106" t="s">
        <v>283</v>
      </c>
      <c r="BM1471" s="203" t="s">
        <v>1890</v>
      </c>
    </row>
    <row r="1472" spans="1:47" s="118" customFormat="1" ht="39">
      <c r="A1472" s="115"/>
      <c r="B1472" s="116"/>
      <c r="C1472" s="115"/>
      <c r="D1472" s="205" t="s">
        <v>167</v>
      </c>
      <c r="E1472" s="115"/>
      <c r="F1472" s="206" t="s">
        <v>1888</v>
      </c>
      <c r="G1472" s="115"/>
      <c r="H1472" s="115"/>
      <c r="I1472" s="7"/>
      <c r="J1472" s="115"/>
      <c r="K1472" s="115"/>
      <c r="L1472" s="116"/>
      <c r="M1472" s="207"/>
      <c r="N1472" s="208"/>
      <c r="O1472" s="200"/>
      <c r="P1472" s="200"/>
      <c r="Q1472" s="200"/>
      <c r="R1472" s="200"/>
      <c r="S1472" s="200"/>
      <c r="T1472" s="209"/>
      <c r="U1472" s="115"/>
      <c r="V1472" s="115"/>
      <c r="W1472" s="115"/>
      <c r="X1472" s="115"/>
      <c r="Y1472" s="115"/>
      <c r="Z1472" s="115"/>
      <c r="AA1472" s="115"/>
      <c r="AB1472" s="115"/>
      <c r="AC1472" s="115"/>
      <c r="AD1472" s="115"/>
      <c r="AE1472" s="115"/>
      <c r="AT1472" s="106" t="s">
        <v>167</v>
      </c>
      <c r="AU1472" s="106" t="s">
        <v>84</v>
      </c>
    </row>
    <row r="1473" spans="2:51" s="313" customFormat="1" ht="12">
      <c r="B1473" s="314"/>
      <c r="D1473" s="205" t="s">
        <v>171</v>
      </c>
      <c r="E1473" s="315" t="s">
        <v>3</v>
      </c>
      <c r="F1473" s="316" t="s">
        <v>1891</v>
      </c>
      <c r="H1473" s="317">
        <v>1</v>
      </c>
      <c r="I1473" s="8"/>
      <c r="L1473" s="314"/>
      <c r="M1473" s="318"/>
      <c r="N1473" s="319"/>
      <c r="O1473" s="319"/>
      <c r="P1473" s="319"/>
      <c r="Q1473" s="319"/>
      <c r="R1473" s="319"/>
      <c r="S1473" s="319"/>
      <c r="T1473" s="320"/>
      <c r="AT1473" s="315" t="s">
        <v>171</v>
      </c>
      <c r="AU1473" s="315" t="s">
        <v>84</v>
      </c>
      <c r="AV1473" s="313" t="s">
        <v>84</v>
      </c>
      <c r="AW1473" s="313" t="s">
        <v>36</v>
      </c>
      <c r="AX1473" s="313" t="s">
        <v>82</v>
      </c>
      <c r="AY1473" s="315" t="s">
        <v>158</v>
      </c>
    </row>
    <row r="1474" spans="1:65" s="118" customFormat="1" ht="37.9" customHeight="1">
      <c r="A1474" s="115"/>
      <c r="B1474" s="116"/>
      <c r="C1474" s="214" t="s">
        <v>1892</v>
      </c>
      <c r="D1474" s="214" t="s">
        <v>160</v>
      </c>
      <c r="E1474" s="215" t="s">
        <v>1893</v>
      </c>
      <c r="F1474" s="216" t="s">
        <v>1894</v>
      </c>
      <c r="G1474" s="217" t="s">
        <v>492</v>
      </c>
      <c r="H1474" s="218">
        <v>17.5</v>
      </c>
      <c r="I1474" s="6"/>
      <c r="J1474" s="219">
        <f>ROUND(I1474*H1474,1)</f>
        <v>0</v>
      </c>
      <c r="K1474" s="216" t="s">
        <v>362</v>
      </c>
      <c r="L1474" s="116"/>
      <c r="M1474" s="220" t="s">
        <v>3</v>
      </c>
      <c r="N1474" s="221" t="s">
        <v>45</v>
      </c>
      <c r="O1474" s="200"/>
      <c r="P1474" s="201">
        <f>O1474*H1474</f>
        <v>0</v>
      </c>
      <c r="Q1474" s="201">
        <v>0</v>
      </c>
      <c r="R1474" s="201">
        <f>Q1474*H1474</f>
        <v>0</v>
      </c>
      <c r="S1474" s="201">
        <v>0</v>
      </c>
      <c r="T1474" s="202">
        <f>S1474*H1474</f>
        <v>0</v>
      </c>
      <c r="U1474" s="115"/>
      <c r="V1474" s="115"/>
      <c r="W1474" s="115"/>
      <c r="X1474" s="115"/>
      <c r="Y1474" s="115"/>
      <c r="Z1474" s="115"/>
      <c r="AA1474" s="115"/>
      <c r="AB1474" s="115"/>
      <c r="AC1474" s="115"/>
      <c r="AD1474" s="115"/>
      <c r="AE1474" s="115"/>
      <c r="AR1474" s="203" t="s">
        <v>165</v>
      </c>
      <c r="AT1474" s="203" t="s">
        <v>160</v>
      </c>
      <c r="AU1474" s="203" t="s">
        <v>84</v>
      </c>
      <c r="AY1474" s="106" t="s">
        <v>158</v>
      </c>
      <c r="BE1474" s="204">
        <f>IF(N1474="základní",J1474,0)</f>
        <v>0</v>
      </c>
      <c r="BF1474" s="204">
        <f>IF(N1474="snížená",J1474,0)</f>
        <v>0</v>
      </c>
      <c r="BG1474" s="204">
        <f>IF(N1474="zákl. přenesená",J1474,0)</f>
        <v>0</v>
      </c>
      <c r="BH1474" s="204">
        <f>IF(N1474="sníž. přenesená",J1474,0)</f>
        <v>0</v>
      </c>
      <c r="BI1474" s="204">
        <f>IF(N1474="nulová",J1474,0)</f>
        <v>0</v>
      </c>
      <c r="BJ1474" s="106" t="s">
        <v>82</v>
      </c>
      <c r="BK1474" s="204">
        <f>ROUND(I1474*H1474,1)</f>
        <v>0</v>
      </c>
      <c r="BL1474" s="106" t="s">
        <v>165</v>
      </c>
      <c r="BM1474" s="203" t="s">
        <v>1895</v>
      </c>
    </row>
    <row r="1475" spans="1:47" s="118" customFormat="1" ht="19.5">
      <c r="A1475" s="115"/>
      <c r="B1475" s="116"/>
      <c r="C1475" s="115"/>
      <c r="D1475" s="205" t="s">
        <v>167</v>
      </c>
      <c r="E1475" s="115"/>
      <c r="F1475" s="206" t="s">
        <v>1896</v>
      </c>
      <c r="G1475" s="115"/>
      <c r="H1475" s="115"/>
      <c r="I1475" s="7"/>
      <c r="J1475" s="115"/>
      <c r="K1475" s="115"/>
      <c r="L1475" s="116"/>
      <c r="M1475" s="207"/>
      <c r="N1475" s="208"/>
      <c r="O1475" s="200"/>
      <c r="P1475" s="200"/>
      <c r="Q1475" s="200"/>
      <c r="R1475" s="200"/>
      <c r="S1475" s="200"/>
      <c r="T1475" s="209"/>
      <c r="U1475" s="115"/>
      <c r="V1475" s="115"/>
      <c r="W1475" s="115"/>
      <c r="X1475" s="115"/>
      <c r="Y1475" s="115"/>
      <c r="Z1475" s="115"/>
      <c r="AA1475" s="115"/>
      <c r="AB1475" s="115"/>
      <c r="AC1475" s="115"/>
      <c r="AD1475" s="115"/>
      <c r="AE1475" s="115"/>
      <c r="AT1475" s="106" t="s">
        <v>167</v>
      </c>
      <c r="AU1475" s="106" t="s">
        <v>84</v>
      </c>
    </row>
    <row r="1476" spans="2:51" s="313" customFormat="1" ht="12">
      <c r="B1476" s="314"/>
      <c r="D1476" s="205" t="s">
        <v>171</v>
      </c>
      <c r="E1476" s="315" t="s">
        <v>3</v>
      </c>
      <c r="F1476" s="316" t="s">
        <v>1897</v>
      </c>
      <c r="H1476" s="317">
        <v>17.5</v>
      </c>
      <c r="I1476" s="8"/>
      <c r="L1476" s="314"/>
      <c r="M1476" s="318"/>
      <c r="N1476" s="319"/>
      <c r="O1476" s="319"/>
      <c r="P1476" s="319"/>
      <c r="Q1476" s="319"/>
      <c r="R1476" s="319"/>
      <c r="S1476" s="319"/>
      <c r="T1476" s="320"/>
      <c r="AT1476" s="315" t="s">
        <v>171</v>
      </c>
      <c r="AU1476" s="315" t="s">
        <v>84</v>
      </c>
      <c r="AV1476" s="313" t="s">
        <v>84</v>
      </c>
      <c r="AW1476" s="313" t="s">
        <v>36</v>
      </c>
      <c r="AX1476" s="313" t="s">
        <v>82</v>
      </c>
      <c r="AY1476" s="315" t="s">
        <v>158</v>
      </c>
    </row>
    <row r="1477" spans="1:65" s="118" customFormat="1" ht="44.25" customHeight="1">
      <c r="A1477" s="115"/>
      <c r="B1477" s="116"/>
      <c r="C1477" s="214" t="s">
        <v>1898</v>
      </c>
      <c r="D1477" s="214" t="s">
        <v>160</v>
      </c>
      <c r="E1477" s="215" t="s">
        <v>1899</v>
      </c>
      <c r="F1477" s="216" t="s">
        <v>1900</v>
      </c>
      <c r="G1477" s="217" t="s">
        <v>492</v>
      </c>
      <c r="H1477" s="218">
        <v>126.3</v>
      </c>
      <c r="I1477" s="6"/>
      <c r="J1477" s="219">
        <f>ROUND(I1477*H1477,1)</f>
        <v>0</v>
      </c>
      <c r="K1477" s="216" t="s">
        <v>362</v>
      </c>
      <c r="L1477" s="116"/>
      <c r="M1477" s="220" t="s">
        <v>3</v>
      </c>
      <c r="N1477" s="221" t="s">
        <v>45</v>
      </c>
      <c r="O1477" s="200"/>
      <c r="P1477" s="201">
        <f>O1477*H1477</f>
        <v>0</v>
      </c>
      <c r="Q1477" s="201">
        <v>0</v>
      </c>
      <c r="R1477" s="201">
        <f>Q1477*H1477</f>
        <v>0</v>
      </c>
      <c r="S1477" s="201">
        <v>0</v>
      </c>
      <c r="T1477" s="202">
        <f>S1477*H1477</f>
        <v>0</v>
      </c>
      <c r="U1477" s="115"/>
      <c r="V1477" s="115"/>
      <c r="W1477" s="115"/>
      <c r="X1477" s="115"/>
      <c r="Y1477" s="115"/>
      <c r="Z1477" s="115"/>
      <c r="AA1477" s="115"/>
      <c r="AB1477" s="115"/>
      <c r="AC1477" s="115"/>
      <c r="AD1477" s="115"/>
      <c r="AE1477" s="115"/>
      <c r="AR1477" s="203" t="s">
        <v>165</v>
      </c>
      <c r="AT1477" s="203" t="s">
        <v>160</v>
      </c>
      <c r="AU1477" s="203" t="s">
        <v>84</v>
      </c>
      <c r="AY1477" s="106" t="s">
        <v>158</v>
      </c>
      <c r="BE1477" s="204">
        <f>IF(N1477="základní",J1477,0)</f>
        <v>0</v>
      </c>
      <c r="BF1477" s="204">
        <f>IF(N1477="snížená",J1477,0)</f>
        <v>0</v>
      </c>
      <c r="BG1477" s="204">
        <f>IF(N1477="zákl. přenesená",J1477,0)</f>
        <v>0</v>
      </c>
      <c r="BH1477" s="204">
        <f>IF(N1477="sníž. přenesená",J1477,0)</f>
        <v>0</v>
      </c>
      <c r="BI1477" s="204">
        <f>IF(N1477="nulová",J1477,0)</f>
        <v>0</v>
      </c>
      <c r="BJ1477" s="106" t="s">
        <v>82</v>
      </c>
      <c r="BK1477" s="204">
        <f>ROUND(I1477*H1477,1)</f>
        <v>0</v>
      </c>
      <c r="BL1477" s="106" t="s">
        <v>165</v>
      </c>
      <c r="BM1477" s="203" t="s">
        <v>1901</v>
      </c>
    </row>
    <row r="1478" spans="1:47" s="118" customFormat="1" ht="29.25">
      <c r="A1478" s="115"/>
      <c r="B1478" s="116"/>
      <c r="C1478" s="115"/>
      <c r="D1478" s="205" t="s">
        <v>167</v>
      </c>
      <c r="E1478" s="115"/>
      <c r="F1478" s="206" t="s">
        <v>1902</v>
      </c>
      <c r="G1478" s="115"/>
      <c r="H1478" s="115"/>
      <c r="I1478" s="7"/>
      <c r="J1478" s="115"/>
      <c r="K1478" s="115"/>
      <c r="L1478" s="116"/>
      <c r="M1478" s="207"/>
      <c r="N1478" s="208"/>
      <c r="O1478" s="200"/>
      <c r="P1478" s="200"/>
      <c r="Q1478" s="200"/>
      <c r="R1478" s="200"/>
      <c r="S1478" s="200"/>
      <c r="T1478" s="209"/>
      <c r="U1478" s="115"/>
      <c r="V1478" s="115"/>
      <c r="W1478" s="115"/>
      <c r="X1478" s="115"/>
      <c r="Y1478" s="115"/>
      <c r="Z1478" s="115"/>
      <c r="AA1478" s="115"/>
      <c r="AB1478" s="115"/>
      <c r="AC1478" s="115"/>
      <c r="AD1478" s="115"/>
      <c r="AE1478" s="115"/>
      <c r="AT1478" s="106" t="s">
        <v>167</v>
      </c>
      <c r="AU1478" s="106" t="s">
        <v>84</v>
      </c>
    </row>
    <row r="1479" spans="2:51" s="313" customFormat="1" ht="12">
      <c r="B1479" s="314"/>
      <c r="D1479" s="205" t="s">
        <v>171</v>
      </c>
      <c r="E1479" s="315" t="s">
        <v>3</v>
      </c>
      <c r="F1479" s="316" t="s">
        <v>1903</v>
      </c>
      <c r="H1479" s="317">
        <v>30</v>
      </c>
      <c r="I1479" s="8"/>
      <c r="L1479" s="314"/>
      <c r="M1479" s="318"/>
      <c r="N1479" s="319"/>
      <c r="O1479" s="319"/>
      <c r="P1479" s="319"/>
      <c r="Q1479" s="319"/>
      <c r="R1479" s="319"/>
      <c r="S1479" s="319"/>
      <c r="T1479" s="320"/>
      <c r="AT1479" s="315" t="s">
        <v>171</v>
      </c>
      <c r="AU1479" s="315" t="s">
        <v>84</v>
      </c>
      <c r="AV1479" s="313" t="s">
        <v>84</v>
      </c>
      <c r="AW1479" s="313" t="s">
        <v>36</v>
      </c>
      <c r="AX1479" s="313" t="s">
        <v>74</v>
      </c>
      <c r="AY1479" s="315" t="s">
        <v>158</v>
      </c>
    </row>
    <row r="1480" spans="2:51" s="313" customFormat="1" ht="12">
      <c r="B1480" s="314"/>
      <c r="D1480" s="205" t="s">
        <v>171</v>
      </c>
      <c r="E1480" s="315" t="s">
        <v>3</v>
      </c>
      <c r="F1480" s="316" t="s">
        <v>1904</v>
      </c>
      <c r="H1480" s="317">
        <v>58.85</v>
      </c>
      <c r="I1480" s="8"/>
      <c r="L1480" s="314"/>
      <c r="M1480" s="318"/>
      <c r="N1480" s="319"/>
      <c r="O1480" s="319"/>
      <c r="P1480" s="319"/>
      <c r="Q1480" s="319"/>
      <c r="R1480" s="319"/>
      <c r="S1480" s="319"/>
      <c r="T1480" s="320"/>
      <c r="AT1480" s="315" t="s">
        <v>171</v>
      </c>
      <c r="AU1480" s="315" t="s">
        <v>84</v>
      </c>
      <c r="AV1480" s="313" t="s">
        <v>84</v>
      </c>
      <c r="AW1480" s="313" t="s">
        <v>36</v>
      </c>
      <c r="AX1480" s="313" t="s">
        <v>74</v>
      </c>
      <c r="AY1480" s="315" t="s">
        <v>158</v>
      </c>
    </row>
    <row r="1481" spans="2:51" s="313" customFormat="1" ht="12">
      <c r="B1481" s="314"/>
      <c r="D1481" s="205" t="s">
        <v>171</v>
      </c>
      <c r="E1481" s="315" t="s">
        <v>3</v>
      </c>
      <c r="F1481" s="316" t="s">
        <v>1905</v>
      </c>
      <c r="H1481" s="317">
        <v>37.45</v>
      </c>
      <c r="I1481" s="8"/>
      <c r="L1481" s="314"/>
      <c r="M1481" s="318"/>
      <c r="N1481" s="319"/>
      <c r="O1481" s="319"/>
      <c r="P1481" s="319"/>
      <c r="Q1481" s="319"/>
      <c r="R1481" s="319"/>
      <c r="S1481" s="319"/>
      <c r="T1481" s="320"/>
      <c r="AT1481" s="315" t="s">
        <v>171</v>
      </c>
      <c r="AU1481" s="315" t="s">
        <v>84</v>
      </c>
      <c r="AV1481" s="313" t="s">
        <v>84</v>
      </c>
      <c r="AW1481" s="313" t="s">
        <v>36</v>
      </c>
      <c r="AX1481" s="313" t="s">
        <v>74</v>
      </c>
      <c r="AY1481" s="315" t="s">
        <v>158</v>
      </c>
    </row>
    <row r="1482" spans="2:51" s="321" customFormat="1" ht="12">
      <c r="B1482" s="322"/>
      <c r="D1482" s="205" t="s">
        <v>171</v>
      </c>
      <c r="E1482" s="323" t="s">
        <v>3</v>
      </c>
      <c r="F1482" s="324" t="s">
        <v>174</v>
      </c>
      <c r="H1482" s="325">
        <v>126.3</v>
      </c>
      <c r="I1482" s="9"/>
      <c r="L1482" s="322"/>
      <c r="M1482" s="326"/>
      <c r="N1482" s="327"/>
      <c r="O1482" s="327"/>
      <c r="P1482" s="327"/>
      <c r="Q1482" s="327"/>
      <c r="R1482" s="327"/>
      <c r="S1482" s="327"/>
      <c r="T1482" s="328"/>
      <c r="AT1482" s="323" t="s">
        <v>171</v>
      </c>
      <c r="AU1482" s="323" t="s">
        <v>84</v>
      </c>
      <c r="AV1482" s="321" t="s">
        <v>165</v>
      </c>
      <c r="AW1482" s="321" t="s">
        <v>36</v>
      </c>
      <c r="AX1482" s="321" t="s">
        <v>82</v>
      </c>
      <c r="AY1482" s="323" t="s">
        <v>158</v>
      </c>
    </row>
    <row r="1483" spans="1:65" s="118" customFormat="1" ht="33" customHeight="1">
      <c r="A1483" s="115"/>
      <c r="B1483" s="116"/>
      <c r="C1483" s="214" t="s">
        <v>1906</v>
      </c>
      <c r="D1483" s="214" t="s">
        <v>160</v>
      </c>
      <c r="E1483" s="215" t="s">
        <v>1907</v>
      </c>
      <c r="F1483" s="216" t="s">
        <v>1908</v>
      </c>
      <c r="G1483" s="217" t="s">
        <v>437</v>
      </c>
      <c r="H1483" s="218">
        <v>9</v>
      </c>
      <c r="I1483" s="6"/>
      <c r="J1483" s="219">
        <f>ROUND(I1483*H1483,1)</f>
        <v>0</v>
      </c>
      <c r="K1483" s="216" t="s">
        <v>164</v>
      </c>
      <c r="L1483" s="116"/>
      <c r="M1483" s="220" t="s">
        <v>3</v>
      </c>
      <c r="N1483" s="221" t="s">
        <v>45</v>
      </c>
      <c r="O1483" s="200"/>
      <c r="P1483" s="201">
        <f>O1483*H1483</f>
        <v>0</v>
      </c>
      <c r="Q1483" s="201">
        <v>0</v>
      </c>
      <c r="R1483" s="201">
        <f>Q1483*H1483</f>
        <v>0</v>
      </c>
      <c r="S1483" s="201">
        <v>0</v>
      </c>
      <c r="T1483" s="202">
        <f>S1483*H1483</f>
        <v>0</v>
      </c>
      <c r="U1483" s="115"/>
      <c r="V1483" s="115"/>
      <c r="W1483" s="115"/>
      <c r="X1483" s="115"/>
      <c r="Y1483" s="115"/>
      <c r="Z1483" s="115"/>
      <c r="AA1483" s="115"/>
      <c r="AB1483" s="115"/>
      <c r="AC1483" s="115"/>
      <c r="AD1483" s="115"/>
      <c r="AE1483" s="115"/>
      <c r="AR1483" s="203" t="s">
        <v>283</v>
      </c>
      <c r="AT1483" s="203" t="s">
        <v>160</v>
      </c>
      <c r="AU1483" s="203" t="s">
        <v>84</v>
      </c>
      <c r="AY1483" s="106" t="s">
        <v>158</v>
      </c>
      <c r="BE1483" s="204">
        <f>IF(N1483="základní",J1483,0)</f>
        <v>0</v>
      </c>
      <c r="BF1483" s="204">
        <f>IF(N1483="snížená",J1483,0)</f>
        <v>0</v>
      </c>
      <c r="BG1483" s="204">
        <f>IF(N1483="zákl. přenesená",J1483,0)</f>
        <v>0</v>
      </c>
      <c r="BH1483" s="204">
        <f>IF(N1483="sníž. přenesená",J1483,0)</f>
        <v>0</v>
      </c>
      <c r="BI1483" s="204">
        <f>IF(N1483="nulová",J1483,0)</f>
        <v>0</v>
      </c>
      <c r="BJ1483" s="106" t="s">
        <v>82</v>
      </c>
      <c r="BK1483" s="204">
        <f>ROUND(I1483*H1483,1)</f>
        <v>0</v>
      </c>
      <c r="BL1483" s="106" t="s">
        <v>283</v>
      </c>
      <c r="BM1483" s="203" t="s">
        <v>1909</v>
      </c>
    </row>
    <row r="1484" spans="1:47" s="118" customFormat="1" ht="29.25">
      <c r="A1484" s="115"/>
      <c r="B1484" s="116"/>
      <c r="C1484" s="115"/>
      <c r="D1484" s="205" t="s">
        <v>167</v>
      </c>
      <c r="E1484" s="115"/>
      <c r="F1484" s="206" t="s">
        <v>1910</v>
      </c>
      <c r="G1484" s="115"/>
      <c r="H1484" s="115"/>
      <c r="I1484" s="7"/>
      <c r="J1484" s="115"/>
      <c r="K1484" s="115"/>
      <c r="L1484" s="116"/>
      <c r="M1484" s="207"/>
      <c r="N1484" s="208"/>
      <c r="O1484" s="200"/>
      <c r="P1484" s="200"/>
      <c r="Q1484" s="200"/>
      <c r="R1484" s="200"/>
      <c r="S1484" s="200"/>
      <c r="T1484" s="209"/>
      <c r="U1484" s="115"/>
      <c r="V1484" s="115"/>
      <c r="W1484" s="115"/>
      <c r="X1484" s="115"/>
      <c r="Y1484" s="115"/>
      <c r="Z1484" s="115"/>
      <c r="AA1484" s="115"/>
      <c r="AB1484" s="115"/>
      <c r="AC1484" s="115"/>
      <c r="AD1484" s="115"/>
      <c r="AE1484" s="115"/>
      <c r="AT1484" s="106" t="s">
        <v>167</v>
      </c>
      <c r="AU1484" s="106" t="s">
        <v>84</v>
      </c>
    </row>
    <row r="1485" spans="1:47" s="118" customFormat="1" ht="12">
      <c r="A1485" s="115"/>
      <c r="B1485" s="116"/>
      <c r="C1485" s="115"/>
      <c r="D1485" s="311" t="s">
        <v>169</v>
      </c>
      <c r="E1485" s="115"/>
      <c r="F1485" s="312" t="s">
        <v>1911</v>
      </c>
      <c r="G1485" s="115"/>
      <c r="H1485" s="115"/>
      <c r="I1485" s="7"/>
      <c r="J1485" s="115"/>
      <c r="K1485" s="115"/>
      <c r="L1485" s="116"/>
      <c r="M1485" s="207"/>
      <c r="N1485" s="208"/>
      <c r="O1485" s="200"/>
      <c r="P1485" s="200"/>
      <c r="Q1485" s="200"/>
      <c r="R1485" s="200"/>
      <c r="S1485" s="200"/>
      <c r="T1485" s="209"/>
      <c r="U1485" s="115"/>
      <c r="V1485" s="115"/>
      <c r="W1485" s="115"/>
      <c r="X1485" s="115"/>
      <c r="Y1485" s="115"/>
      <c r="Z1485" s="115"/>
      <c r="AA1485" s="115"/>
      <c r="AB1485" s="115"/>
      <c r="AC1485" s="115"/>
      <c r="AD1485" s="115"/>
      <c r="AE1485" s="115"/>
      <c r="AT1485" s="106" t="s">
        <v>169</v>
      </c>
      <c r="AU1485" s="106" t="s">
        <v>84</v>
      </c>
    </row>
    <row r="1486" spans="2:51" s="313" customFormat="1" ht="12">
      <c r="B1486" s="314"/>
      <c r="D1486" s="205" t="s">
        <v>171</v>
      </c>
      <c r="E1486" s="315" t="s">
        <v>3</v>
      </c>
      <c r="F1486" s="316" t="s">
        <v>967</v>
      </c>
      <c r="H1486" s="317">
        <v>6</v>
      </c>
      <c r="I1486" s="8"/>
      <c r="L1486" s="314"/>
      <c r="M1486" s="318"/>
      <c r="N1486" s="319"/>
      <c r="O1486" s="319"/>
      <c r="P1486" s="319"/>
      <c r="Q1486" s="319"/>
      <c r="R1486" s="319"/>
      <c r="S1486" s="319"/>
      <c r="T1486" s="320"/>
      <c r="AT1486" s="315" t="s">
        <v>171</v>
      </c>
      <c r="AU1486" s="315" t="s">
        <v>84</v>
      </c>
      <c r="AV1486" s="313" t="s">
        <v>84</v>
      </c>
      <c r="AW1486" s="313" t="s">
        <v>36</v>
      </c>
      <c r="AX1486" s="313" t="s">
        <v>74</v>
      </c>
      <c r="AY1486" s="315" t="s">
        <v>158</v>
      </c>
    </row>
    <row r="1487" spans="2:51" s="313" customFormat="1" ht="12">
      <c r="B1487" s="314"/>
      <c r="D1487" s="205" t="s">
        <v>171</v>
      </c>
      <c r="E1487" s="315" t="s">
        <v>3</v>
      </c>
      <c r="F1487" s="316" t="s">
        <v>972</v>
      </c>
      <c r="H1487" s="317">
        <v>3</v>
      </c>
      <c r="I1487" s="8"/>
      <c r="L1487" s="314"/>
      <c r="M1487" s="318"/>
      <c r="N1487" s="319"/>
      <c r="O1487" s="319"/>
      <c r="P1487" s="319"/>
      <c r="Q1487" s="319"/>
      <c r="R1487" s="319"/>
      <c r="S1487" s="319"/>
      <c r="T1487" s="320"/>
      <c r="AT1487" s="315" t="s">
        <v>171</v>
      </c>
      <c r="AU1487" s="315" t="s">
        <v>84</v>
      </c>
      <c r="AV1487" s="313" t="s">
        <v>84</v>
      </c>
      <c r="AW1487" s="313" t="s">
        <v>36</v>
      </c>
      <c r="AX1487" s="313" t="s">
        <v>74</v>
      </c>
      <c r="AY1487" s="315" t="s">
        <v>158</v>
      </c>
    </row>
    <row r="1488" spans="2:51" s="321" customFormat="1" ht="12">
      <c r="B1488" s="322"/>
      <c r="D1488" s="205" t="s">
        <v>171</v>
      </c>
      <c r="E1488" s="323" t="s">
        <v>3</v>
      </c>
      <c r="F1488" s="324" t="s">
        <v>174</v>
      </c>
      <c r="H1488" s="325">
        <v>9</v>
      </c>
      <c r="I1488" s="9"/>
      <c r="L1488" s="322"/>
      <c r="M1488" s="326"/>
      <c r="N1488" s="327"/>
      <c r="O1488" s="327"/>
      <c r="P1488" s="327"/>
      <c r="Q1488" s="327"/>
      <c r="R1488" s="327"/>
      <c r="S1488" s="327"/>
      <c r="T1488" s="328"/>
      <c r="AT1488" s="323" t="s">
        <v>171</v>
      </c>
      <c r="AU1488" s="323" t="s">
        <v>84</v>
      </c>
      <c r="AV1488" s="321" t="s">
        <v>165</v>
      </c>
      <c r="AW1488" s="321" t="s">
        <v>36</v>
      </c>
      <c r="AX1488" s="321" t="s">
        <v>82</v>
      </c>
      <c r="AY1488" s="323" t="s">
        <v>158</v>
      </c>
    </row>
    <row r="1489" spans="1:65" s="118" customFormat="1" ht="33" customHeight="1">
      <c r="A1489" s="115"/>
      <c r="B1489" s="116"/>
      <c r="C1489" s="191" t="s">
        <v>1912</v>
      </c>
      <c r="D1489" s="191" t="s">
        <v>783</v>
      </c>
      <c r="E1489" s="192" t="s">
        <v>1913</v>
      </c>
      <c r="F1489" s="193" t="s">
        <v>1914</v>
      </c>
      <c r="G1489" s="194" t="s">
        <v>437</v>
      </c>
      <c r="H1489" s="195">
        <v>6</v>
      </c>
      <c r="I1489" s="11"/>
      <c r="J1489" s="196">
        <f>ROUND(I1489*H1489,1)</f>
        <v>0</v>
      </c>
      <c r="K1489" s="193" t="s">
        <v>164</v>
      </c>
      <c r="L1489" s="197"/>
      <c r="M1489" s="198" t="s">
        <v>3</v>
      </c>
      <c r="N1489" s="199" t="s">
        <v>45</v>
      </c>
      <c r="O1489" s="200"/>
      <c r="P1489" s="201">
        <f>O1489*H1489</f>
        <v>0</v>
      </c>
      <c r="Q1489" s="201">
        <v>0.0155</v>
      </c>
      <c r="R1489" s="201">
        <f>Q1489*H1489</f>
        <v>0.093</v>
      </c>
      <c r="S1489" s="201">
        <v>0</v>
      </c>
      <c r="T1489" s="202">
        <f>S1489*H1489</f>
        <v>0</v>
      </c>
      <c r="U1489" s="115"/>
      <c r="V1489" s="115"/>
      <c r="W1489" s="115"/>
      <c r="X1489" s="115"/>
      <c r="Y1489" s="115"/>
      <c r="Z1489" s="115"/>
      <c r="AA1489" s="115"/>
      <c r="AB1489" s="115"/>
      <c r="AC1489" s="115"/>
      <c r="AD1489" s="115"/>
      <c r="AE1489" s="115"/>
      <c r="AR1489" s="203" t="s">
        <v>420</v>
      </c>
      <c r="AT1489" s="203" t="s">
        <v>783</v>
      </c>
      <c r="AU1489" s="203" t="s">
        <v>84</v>
      </c>
      <c r="AY1489" s="106" t="s">
        <v>158</v>
      </c>
      <c r="BE1489" s="204">
        <f>IF(N1489="základní",J1489,0)</f>
        <v>0</v>
      </c>
      <c r="BF1489" s="204">
        <f>IF(N1489="snížená",J1489,0)</f>
        <v>0</v>
      </c>
      <c r="BG1489" s="204">
        <f>IF(N1489="zákl. přenesená",J1489,0)</f>
        <v>0</v>
      </c>
      <c r="BH1489" s="204">
        <f>IF(N1489="sníž. přenesená",J1489,0)</f>
        <v>0</v>
      </c>
      <c r="BI1489" s="204">
        <f>IF(N1489="nulová",J1489,0)</f>
        <v>0</v>
      </c>
      <c r="BJ1489" s="106" t="s">
        <v>82</v>
      </c>
      <c r="BK1489" s="204">
        <f>ROUND(I1489*H1489,1)</f>
        <v>0</v>
      </c>
      <c r="BL1489" s="106" t="s">
        <v>283</v>
      </c>
      <c r="BM1489" s="203" t="s">
        <v>1915</v>
      </c>
    </row>
    <row r="1490" spans="1:47" s="118" customFormat="1" ht="146.25">
      <c r="A1490" s="115"/>
      <c r="B1490" s="116"/>
      <c r="C1490" s="115"/>
      <c r="D1490" s="205" t="s">
        <v>167</v>
      </c>
      <c r="E1490" s="115"/>
      <c r="F1490" s="206" t="s">
        <v>1916</v>
      </c>
      <c r="G1490" s="115"/>
      <c r="H1490" s="115"/>
      <c r="I1490" s="7"/>
      <c r="J1490" s="115"/>
      <c r="K1490" s="115"/>
      <c r="L1490" s="116"/>
      <c r="M1490" s="207"/>
      <c r="N1490" s="208"/>
      <c r="O1490" s="200"/>
      <c r="P1490" s="200"/>
      <c r="Q1490" s="200"/>
      <c r="R1490" s="200"/>
      <c r="S1490" s="200"/>
      <c r="T1490" s="209"/>
      <c r="U1490" s="115"/>
      <c r="V1490" s="115"/>
      <c r="W1490" s="115"/>
      <c r="X1490" s="115"/>
      <c r="Y1490" s="115"/>
      <c r="Z1490" s="115"/>
      <c r="AA1490" s="115"/>
      <c r="AB1490" s="115"/>
      <c r="AC1490" s="115"/>
      <c r="AD1490" s="115"/>
      <c r="AE1490" s="115"/>
      <c r="AT1490" s="106" t="s">
        <v>167</v>
      </c>
      <c r="AU1490" s="106" t="s">
        <v>84</v>
      </c>
    </row>
    <row r="1491" spans="2:51" s="313" customFormat="1" ht="12">
      <c r="B1491" s="314"/>
      <c r="D1491" s="205" t="s">
        <v>171</v>
      </c>
      <c r="E1491" s="315" t="s">
        <v>3</v>
      </c>
      <c r="F1491" s="316" t="s">
        <v>1917</v>
      </c>
      <c r="H1491" s="317">
        <v>6</v>
      </c>
      <c r="I1491" s="8"/>
      <c r="L1491" s="314"/>
      <c r="M1491" s="318"/>
      <c r="N1491" s="319"/>
      <c r="O1491" s="319"/>
      <c r="P1491" s="319"/>
      <c r="Q1491" s="319"/>
      <c r="R1491" s="319"/>
      <c r="S1491" s="319"/>
      <c r="T1491" s="320"/>
      <c r="AT1491" s="315" t="s">
        <v>171</v>
      </c>
      <c r="AU1491" s="315" t="s">
        <v>84</v>
      </c>
      <c r="AV1491" s="313" t="s">
        <v>84</v>
      </c>
      <c r="AW1491" s="313" t="s">
        <v>36</v>
      </c>
      <c r="AX1491" s="313" t="s">
        <v>82</v>
      </c>
      <c r="AY1491" s="315" t="s">
        <v>158</v>
      </c>
    </row>
    <row r="1492" spans="1:65" s="118" customFormat="1" ht="33" customHeight="1">
      <c r="A1492" s="115"/>
      <c r="B1492" s="116"/>
      <c r="C1492" s="191" t="s">
        <v>1918</v>
      </c>
      <c r="D1492" s="191" t="s">
        <v>783</v>
      </c>
      <c r="E1492" s="192" t="s">
        <v>1919</v>
      </c>
      <c r="F1492" s="193" t="s">
        <v>1920</v>
      </c>
      <c r="G1492" s="194" t="s">
        <v>437</v>
      </c>
      <c r="H1492" s="195">
        <v>3</v>
      </c>
      <c r="I1492" s="11"/>
      <c r="J1492" s="196">
        <f>ROUND(I1492*H1492,1)</f>
        <v>0</v>
      </c>
      <c r="K1492" s="193" t="s">
        <v>164</v>
      </c>
      <c r="L1492" s="197"/>
      <c r="M1492" s="198" t="s">
        <v>3</v>
      </c>
      <c r="N1492" s="199" t="s">
        <v>45</v>
      </c>
      <c r="O1492" s="200"/>
      <c r="P1492" s="201">
        <f>O1492*H1492</f>
        <v>0</v>
      </c>
      <c r="Q1492" s="201">
        <v>0.016</v>
      </c>
      <c r="R1492" s="201">
        <f>Q1492*H1492</f>
        <v>0.048</v>
      </c>
      <c r="S1492" s="201">
        <v>0</v>
      </c>
      <c r="T1492" s="202">
        <f>S1492*H1492</f>
        <v>0</v>
      </c>
      <c r="U1492" s="115"/>
      <c r="V1492" s="115"/>
      <c r="W1492" s="115"/>
      <c r="X1492" s="115"/>
      <c r="Y1492" s="115"/>
      <c r="Z1492" s="115"/>
      <c r="AA1492" s="115"/>
      <c r="AB1492" s="115"/>
      <c r="AC1492" s="115"/>
      <c r="AD1492" s="115"/>
      <c r="AE1492" s="115"/>
      <c r="AR1492" s="203" t="s">
        <v>420</v>
      </c>
      <c r="AT1492" s="203" t="s">
        <v>783</v>
      </c>
      <c r="AU1492" s="203" t="s">
        <v>84</v>
      </c>
      <c r="AY1492" s="106" t="s">
        <v>158</v>
      </c>
      <c r="BE1492" s="204">
        <f>IF(N1492="základní",J1492,0)</f>
        <v>0</v>
      </c>
      <c r="BF1492" s="204">
        <f>IF(N1492="snížená",J1492,0)</f>
        <v>0</v>
      </c>
      <c r="BG1492" s="204">
        <f>IF(N1492="zákl. přenesená",J1492,0)</f>
        <v>0</v>
      </c>
      <c r="BH1492" s="204">
        <f>IF(N1492="sníž. přenesená",J1492,0)</f>
        <v>0</v>
      </c>
      <c r="BI1492" s="204">
        <f>IF(N1492="nulová",J1492,0)</f>
        <v>0</v>
      </c>
      <c r="BJ1492" s="106" t="s">
        <v>82</v>
      </c>
      <c r="BK1492" s="204">
        <f>ROUND(I1492*H1492,1)</f>
        <v>0</v>
      </c>
      <c r="BL1492" s="106" t="s">
        <v>283</v>
      </c>
      <c r="BM1492" s="203" t="s">
        <v>1921</v>
      </c>
    </row>
    <row r="1493" spans="1:47" s="118" customFormat="1" ht="19.5">
      <c r="A1493" s="115"/>
      <c r="B1493" s="116"/>
      <c r="C1493" s="115"/>
      <c r="D1493" s="205" t="s">
        <v>167</v>
      </c>
      <c r="E1493" s="115"/>
      <c r="F1493" s="206" t="s">
        <v>1922</v>
      </c>
      <c r="G1493" s="115"/>
      <c r="H1493" s="115"/>
      <c r="I1493" s="7"/>
      <c r="J1493" s="115"/>
      <c r="K1493" s="115"/>
      <c r="L1493" s="116"/>
      <c r="M1493" s="207"/>
      <c r="N1493" s="208"/>
      <c r="O1493" s="200"/>
      <c r="P1493" s="200"/>
      <c r="Q1493" s="200"/>
      <c r="R1493" s="200"/>
      <c r="S1493" s="200"/>
      <c r="T1493" s="209"/>
      <c r="U1493" s="115"/>
      <c r="V1493" s="115"/>
      <c r="W1493" s="115"/>
      <c r="X1493" s="115"/>
      <c r="Y1493" s="115"/>
      <c r="Z1493" s="115"/>
      <c r="AA1493" s="115"/>
      <c r="AB1493" s="115"/>
      <c r="AC1493" s="115"/>
      <c r="AD1493" s="115"/>
      <c r="AE1493" s="115"/>
      <c r="AT1493" s="106" t="s">
        <v>167</v>
      </c>
      <c r="AU1493" s="106" t="s">
        <v>84</v>
      </c>
    </row>
    <row r="1494" spans="2:51" s="313" customFormat="1" ht="12">
      <c r="B1494" s="314"/>
      <c r="D1494" s="205" t="s">
        <v>171</v>
      </c>
      <c r="E1494" s="315" t="s">
        <v>3</v>
      </c>
      <c r="F1494" s="316" t="s">
        <v>972</v>
      </c>
      <c r="H1494" s="317">
        <v>3</v>
      </c>
      <c r="I1494" s="8"/>
      <c r="L1494" s="314"/>
      <c r="M1494" s="318"/>
      <c r="N1494" s="319"/>
      <c r="O1494" s="319"/>
      <c r="P1494" s="319"/>
      <c r="Q1494" s="319"/>
      <c r="R1494" s="319"/>
      <c r="S1494" s="319"/>
      <c r="T1494" s="320"/>
      <c r="AT1494" s="315" t="s">
        <v>171</v>
      </c>
      <c r="AU1494" s="315" t="s">
        <v>84</v>
      </c>
      <c r="AV1494" s="313" t="s">
        <v>84</v>
      </c>
      <c r="AW1494" s="313" t="s">
        <v>36</v>
      </c>
      <c r="AX1494" s="313" t="s">
        <v>82</v>
      </c>
      <c r="AY1494" s="315" t="s">
        <v>158</v>
      </c>
    </row>
    <row r="1495" spans="1:65" s="118" customFormat="1" ht="24.2" customHeight="1">
      <c r="A1495" s="115"/>
      <c r="B1495" s="116"/>
      <c r="C1495" s="214" t="s">
        <v>1923</v>
      </c>
      <c r="D1495" s="214" t="s">
        <v>160</v>
      </c>
      <c r="E1495" s="215" t="s">
        <v>1924</v>
      </c>
      <c r="F1495" s="216" t="s">
        <v>1925</v>
      </c>
      <c r="G1495" s="217" t="s">
        <v>437</v>
      </c>
      <c r="H1495" s="218">
        <v>1</v>
      </c>
      <c r="I1495" s="6"/>
      <c r="J1495" s="219">
        <f>ROUND(I1495*H1495,1)</f>
        <v>0</v>
      </c>
      <c r="K1495" s="216" t="s">
        <v>164</v>
      </c>
      <c r="L1495" s="116"/>
      <c r="M1495" s="220" t="s">
        <v>3</v>
      </c>
      <c r="N1495" s="221" t="s">
        <v>45</v>
      </c>
      <c r="O1495" s="200"/>
      <c r="P1495" s="201">
        <f>O1495*H1495</f>
        <v>0</v>
      </c>
      <c r="Q1495" s="201">
        <v>0</v>
      </c>
      <c r="R1495" s="201">
        <f>Q1495*H1495</f>
        <v>0</v>
      </c>
      <c r="S1495" s="201">
        <v>0</v>
      </c>
      <c r="T1495" s="202">
        <f>S1495*H1495</f>
        <v>0</v>
      </c>
      <c r="U1495" s="115"/>
      <c r="V1495" s="115"/>
      <c r="W1495" s="115"/>
      <c r="X1495" s="115"/>
      <c r="Y1495" s="115"/>
      <c r="Z1495" s="115"/>
      <c r="AA1495" s="115"/>
      <c r="AB1495" s="115"/>
      <c r="AC1495" s="115"/>
      <c r="AD1495" s="115"/>
      <c r="AE1495" s="115"/>
      <c r="AR1495" s="203" t="s">
        <v>283</v>
      </c>
      <c r="AT1495" s="203" t="s">
        <v>160</v>
      </c>
      <c r="AU1495" s="203" t="s">
        <v>84</v>
      </c>
      <c r="AY1495" s="106" t="s">
        <v>158</v>
      </c>
      <c r="BE1495" s="204">
        <f>IF(N1495="základní",J1495,0)</f>
        <v>0</v>
      </c>
      <c r="BF1495" s="204">
        <f>IF(N1495="snížená",J1495,0)</f>
        <v>0</v>
      </c>
      <c r="BG1495" s="204">
        <f>IF(N1495="zákl. přenesená",J1495,0)</f>
        <v>0</v>
      </c>
      <c r="BH1495" s="204">
        <f>IF(N1495="sníž. přenesená",J1495,0)</f>
        <v>0</v>
      </c>
      <c r="BI1495" s="204">
        <f>IF(N1495="nulová",J1495,0)</f>
        <v>0</v>
      </c>
      <c r="BJ1495" s="106" t="s">
        <v>82</v>
      </c>
      <c r="BK1495" s="204">
        <f>ROUND(I1495*H1495,1)</f>
        <v>0</v>
      </c>
      <c r="BL1495" s="106" t="s">
        <v>283</v>
      </c>
      <c r="BM1495" s="203" t="s">
        <v>1926</v>
      </c>
    </row>
    <row r="1496" spans="1:47" s="118" customFormat="1" ht="29.25">
      <c r="A1496" s="115"/>
      <c r="B1496" s="116"/>
      <c r="C1496" s="115"/>
      <c r="D1496" s="205" t="s">
        <v>167</v>
      </c>
      <c r="E1496" s="115"/>
      <c r="F1496" s="206" t="s">
        <v>1927</v>
      </c>
      <c r="G1496" s="115"/>
      <c r="H1496" s="115"/>
      <c r="I1496" s="7"/>
      <c r="J1496" s="115"/>
      <c r="K1496" s="115"/>
      <c r="L1496" s="116"/>
      <c r="M1496" s="207"/>
      <c r="N1496" s="208"/>
      <c r="O1496" s="200"/>
      <c r="P1496" s="200"/>
      <c r="Q1496" s="200"/>
      <c r="R1496" s="200"/>
      <c r="S1496" s="200"/>
      <c r="T1496" s="209"/>
      <c r="U1496" s="115"/>
      <c r="V1496" s="115"/>
      <c r="W1496" s="115"/>
      <c r="X1496" s="115"/>
      <c r="Y1496" s="115"/>
      <c r="Z1496" s="115"/>
      <c r="AA1496" s="115"/>
      <c r="AB1496" s="115"/>
      <c r="AC1496" s="115"/>
      <c r="AD1496" s="115"/>
      <c r="AE1496" s="115"/>
      <c r="AT1496" s="106" t="s">
        <v>167</v>
      </c>
      <c r="AU1496" s="106" t="s">
        <v>84</v>
      </c>
    </row>
    <row r="1497" spans="1:47" s="118" customFormat="1" ht="12">
      <c r="A1497" s="115"/>
      <c r="B1497" s="116"/>
      <c r="C1497" s="115"/>
      <c r="D1497" s="311" t="s">
        <v>169</v>
      </c>
      <c r="E1497" s="115"/>
      <c r="F1497" s="312" t="s">
        <v>1928</v>
      </c>
      <c r="G1497" s="115"/>
      <c r="H1497" s="115"/>
      <c r="I1497" s="7"/>
      <c r="J1497" s="115"/>
      <c r="K1497" s="115"/>
      <c r="L1497" s="116"/>
      <c r="M1497" s="207"/>
      <c r="N1497" s="208"/>
      <c r="O1497" s="200"/>
      <c r="P1497" s="200"/>
      <c r="Q1497" s="200"/>
      <c r="R1497" s="200"/>
      <c r="S1497" s="200"/>
      <c r="T1497" s="209"/>
      <c r="U1497" s="115"/>
      <c r="V1497" s="115"/>
      <c r="W1497" s="115"/>
      <c r="X1497" s="115"/>
      <c r="Y1497" s="115"/>
      <c r="Z1497" s="115"/>
      <c r="AA1497" s="115"/>
      <c r="AB1497" s="115"/>
      <c r="AC1497" s="115"/>
      <c r="AD1497" s="115"/>
      <c r="AE1497" s="115"/>
      <c r="AT1497" s="106" t="s">
        <v>169</v>
      </c>
      <c r="AU1497" s="106" t="s">
        <v>84</v>
      </c>
    </row>
    <row r="1498" spans="2:51" s="313" customFormat="1" ht="12">
      <c r="B1498" s="314"/>
      <c r="D1498" s="205" t="s">
        <v>171</v>
      </c>
      <c r="E1498" s="315" t="s">
        <v>3</v>
      </c>
      <c r="F1498" s="316" t="s">
        <v>977</v>
      </c>
      <c r="H1498" s="317">
        <v>1</v>
      </c>
      <c r="I1498" s="8"/>
      <c r="L1498" s="314"/>
      <c r="M1498" s="318"/>
      <c r="N1498" s="319"/>
      <c r="O1498" s="319"/>
      <c r="P1498" s="319"/>
      <c r="Q1498" s="319"/>
      <c r="R1498" s="319"/>
      <c r="S1498" s="319"/>
      <c r="T1498" s="320"/>
      <c r="AT1498" s="315" t="s">
        <v>171</v>
      </c>
      <c r="AU1498" s="315" t="s">
        <v>84</v>
      </c>
      <c r="AV1498" s="313" t="s">
        <v>84</v>
      </c>
      <c r="AW1498" s="313" t="s">
        <v>36</v>
      </c>
      <c r="AX1498" s="313" t="s">
        <v>82</v>
      </c>
      <c r="AY1498" s="315" t="s">
        <v>158</v>
      </c>
    </row>
    <row r="1499" spans="1:65" s="118" customFormat="1" ht="33" customHeight="1">
      <c r="A1499" s="115"/>
      <c r="B1499" s="116"/>
      <c r="C1499" s="191" t="s">
        <v>1929</v>
      </c>
      <c r="D1499" s="191" t="s">
        <v>783</v>
      </c>
      <c r="E1499" s="192" t="s">
        <v>1930</v>
      </c>
      <c r="F1499" s="193" t="s">
        <v>1931</v>
      </c>
      <c r="G1499" s="194" t="s">
        <v>437</v>
      </c>
      <c r="H1499" s="195">
        <v>1</v>
      </c>
      <c r="I1499" s="11"/>
      <c r="J1499" s="196">
        <f>ROUND(I1499*H1499,1)</f>
        <v>0</v>
      </c>
      <c r="K1499" s="193" t="s">
        <v>164</v>
      </c>
      <c r="L1499" s="197"/>
      <c r="M1499" s="198" t="s">
        <v>3</v>
      </c>
      <c r="N1499" s="199" t="s">
        <v>45</v>
      </c>
      <c r="O1499" s="200"/>
      <c r="P1499" s="201">
        <f>O1499*H1499</f>
        <v>0</v>
      </c>
      <c r="Q1499" s="201">
        <v>0.0175</v>
      </c>
      <c r="R1499" s="201">
        <f>Q1499*H1499</f>
        <v>0.0175</v>
      </c>
      <c r="S1499" s="201">
        <v>0</v>
      </c>
      <c r="T1499" s="202">
        <f>S1499*H1499</f>
        <v>0</v>
      </c>
      <c r="U1499" s="115"/>
      <c r="V1499" s="115"/>
      <c r="W1499" s="115"/>
      <c r="X1499" s="115"/>
      <c r="Y1499" s="115"/>
      <c r="Z1499" s="115"/>
      <c r="AA1499" s="115"/>
      <c r="AB1499" s="115"/>
      <c r="AC1499" s="115"/>
      <c r="AD1499" s="115"/>
      <c r="AE1499" s="115"/>
      <c r="AR1499" s="203" t="s">
        <v>420</v>
      </c>
      <c r="AT1499" s="203" t="s">
        <v>783</v>
      </c>
      <c r="AU1499" s="203" t="s">
        <v>84</v>
      </c>
      <c r="AY1499" s="106" t="s">
        <v>158</v>
      </c>
      <c r="BE1499" s="204">
        <f>IF(N1499="základní",J1499,0)</f>
        <v>0</v>
      </c>
      <c r="BF1499" s="204">
        <f>IF(N1499="snížená",J1499,0)</f>
        <v>0</v>
      </c>
      <c r="BG1499" s="204">
        <f>IF(N1499="zákl. přenesená",J1499,0)</f>
        <v>0</v>
      </c>
      <c r="BH1499" s="204">
        <f>IF(N1499="sníž. přenesená",J1499,0)</f>
        <v>0</v>
      </c>
      <c r="BI1499" s="204">
        <f>IF(N1499="nulová",J1499,0)</f>
        <v>0</v>
      </c>
      <c r="BJ1499" s="106" t="s">
        <v>82</v>
      </c>
      <c r="BK1499" s="204">
        <f>ROUND(I1499*H1499,1)</f>
        <v>0</v>
      </c>
      <c r="BL1499" s="106" t="s">
        <v>283</v>
      </c>
      <c r="BM1499" s="203" t="s">
        <v>1932</v>
      </c>
    </row>
    <row r="1500" spans="1:47" s="118" customFormat="1" ht="19.5">
      <c r="A1500" s="115"/>
      <c r="B1500" s="116"/>
      <c r="C1500" s="115"/>
      <c r="D1500" s="205" t="s">
        <v>167</v>
      </c>
      <c r="E1500" s="115"/>
      <c r="F1500" s="206" t="s">
        <v>1931</v>
      </c>
      <c r="G1500" s="115"/>
      <c r="H1500" s="115"/>
      <c r="I1500" s="7"/>
      <c r="J1500" s="115"/>
      <c r="K1500" s="115"/>
      <c r="L1500" s="116"/>
      <c r="M1500" s="207"/>
      <c r="N1500" s="208"/>
      <c r="O1500" s="200"/>
      <c r="P1500" s="200"/>
      <c r="Q1500" s="200"/>
      <c r="R1500" s="200"/>
      <c r="S1500" s="200"/>
      <c r="T1500" s="209"/>
      <c r="U1500" s="115"/>
      <c r="V1500" s="115"/>
      <c r="W1500" s="115"/>
      <c r="X1500" s="115"/>
      <c r="Y1500" s="115"/>
      <c r="Z1500" s="115"/>
      <c r="AA1500" s="115"/>
      <c r="AB1500" s="115"/>
      <c r="AC1500" s="115"/>
      <c r="AD1500" s="115"/>
      <c r="AE1500" s="115"/>
      <c r="AT1500" s="106" t="s">
        <v>167</v>
      </c>
      <c r="AU1500" s="106" t="s">
        <v>84</v>
      </c>
    </row>
    <row r="1501" spans="2:51" s="313" customFormat="1" ht="12">
      <c r="B1501" s="314"/>
      <c r="D1501" s="205" t="s">
        <v>171</v>
      </c>
      <c r="E1501" s="315" t="s">
        <v>3</v>
      </c>
      <c r="F1501" s="316" t="s">
        <v>1933</v>
      </c>
      <c r="H1501" s="317">
        <v>1</v>
      </c>
      <c r="I1501" s="8"/>
      <c r="L1501" s="314"/>
      <c r="M1501" s="318"/>
      <c r="N1501" s="319"/>
      <c r="O1501" s="319"/>
      <c r="P1501" s="319"/>
      <c r="Q1501" s="319"/>
      <c r="R1501" s="319"/>
      <c r="S1501" s="319"/>
      <c r="T1501" s="320"/>
      <c r="AT1501" s="315" t="s">
        <v>171</v>
      </c>
      <c r="AU1501" s="315" t="s">
        <v>84</v>
      </c>
      <c r="AV1501" s="313" t="s">
        <v>84</v>
      </c>
      <c r="AW1501" s="313" t="s">
        <v>36</v>
      </c>
      <c r="AX1501" s="313" t="s">
        <v>82</v>
      </c>
      <c r="AY1501" s="315" t="s">
        <v>158</v>
      </c>
    </row>
    <row r="1502" spans="1:65" s="118" customFormat="1" ht="21.75" customHeight="1">
      <c r="A1502" s="115"/>
      <c r="B1502" s="116"/>
      <c r="C1502" s="214" t="s">
        <v>1934</v>
      </c>
      <c r="D1502" s="214" t="s">
        <v>160</v>
      </c>
      <c r="E1502" s="215" t="s">
        <v>1935</v>
      </c>
      <c r="F1502" s="216" t="s">
        <v>1936</v>
      </c>
      <c r="G1502" s="217" t="s">
        <v>437</v>
      </c>
      <c r="H1502" s="218">
        <v>32</v>
      </c>
      <c r="I1502" s="6"/>
      <c r="J1502" s="219">
        <f>ROUND(I1502*H1502,1)</f>
        <v>0</v>
      </c>
      <c r="K1502" s="216" t="s">
        <v>164</v>
      </c>
      <c r="L1502" s="116"/>
      <c r="M1502" s="220" t="s">
        <v>3</v>
      </c>
      <c r="N1502" s="221" t="s">
        <v>45</v>
      </c>
      <c r="O1502" s="200"/>
      <c r="P1502" s="201">
        <f>O1502*H1502</f>
        <v>0</v>
      </c>
      <c r="Q1502" s="201">
        <v>0.0002671</v>
      </c>
      <c r="R1502" s="201">
        <f>Q1502*H1502</f>
        <v>0.0085472</v>
      </c>
      <c r="S1502" s="201">
        <v>0</v>
      </c>
      <c r="T1502" s="202">
        <f>S1502*H1502</f>
        <v>0</v>
      </c>
      <c r="U1502" s="115"/>
      <c r="V1502" s="115"/>
      <c r="W1502" s="115"/>
      <c r="X1502" s="115"/>
      <c r="Y1502" s="115"/>
      <c r="Z1502" s="115"/>
      <c r="AA1502" s="115"/>
      <c r="AB1502" s="115"/>
      <c r="AC1502" s="115"/>
      <c r="AD1502" s="115"/>
      <c r="AE1502" s="115"/>
      <c r="AR1502" s="203" t="s">
        <v>165</v>
      </c>
      <c r="AT1502" s="203" t="s">
        <v>160</v>
      </c>
      <c r="AU1502" s="203" t="s">
        <v>84</v>
      </c>
      <c r="AY1502" s="106" t="s">
        <v>158</v>
      </c>
      <c r="BE1502" s="204">
        <f>IF(N1502="základní",J1502,0)</f>
        <v>0</v>
      </c>
      <c r="BF1502" s="204">
        <f>IF(N1502="snížená",J1502,0)</f>
        <v>0</v>
      </c>
      <c r="BG1502" s="204">
        <f>IF(N1502="zákl. přenesená",J1502,0)</f>
        <v>0</v>
      </c>
      <c r="BH1502" s="204">
        <f>IF(N1502="sníž. přenesená",J1502,0)</f>
        <v>0</v>
      </c>
      <c r="BI1502" s="204">
        <f>IF(N1502="nulová",J1502,0)</f>
        <v>0</v>
      </c>
      <c r="BJ1502" s="106" t="s">
        <v>82</v>
      </c>
      <c r="BK1502" s="204">
        <f>ROUND(I1502*H1502,1)</f>
        <v>0</v>
      </c>
      <c r="BL1502" s="106" t="s">
        <v>165</v>
      </c>
      <c r="BM1502" s="203" t="s">
        <v>1937</v>
      </c>
    </row>
    <row r="1503" spans="1:47" s="118" customFormat="1" ht="39">
      <c r="A1503" s="115"/>
      <c r="B1503" s="116"/>
      <c r="C1503" s="115"/>
      <c r="D1503" s="205" t="s">
        <v>167</v>
      </c>
      <c r="E1503" s="115"/>
      <c r="F1503" s="206" t="s">
        <v>1938</v>
      </c>
      <c r="G1503" s="115"/>
      <c r="H1503" s="115"/>
      <c r="I1503" s="7"/>
      <c r="J1503" s="115"/>
      <c r="K1503" s="115"/>
      <c r="L1503" s="116"/>
      <c r="M1503" s="207"/>
      <c r="N1503" s="208"/>
      <c r="O1503" s="200"/>
      <c r="P1503" s="200"/>
      <c r="Q1503" s="200"/>
      <c r="R1503" s="200"/>
      <c r="S1503" s="200"/>
      <c r="T1503" s="209"/>
      <c r="U1503" s="115"/>
      <c r="V1503" s="115"/>
      <c r="W1503" s="115"/>
      <c r="X1503" s="115"/>
      <c r="Y1503" s="115"/>
      <c r="Z1503" s="115"/>
      <c r="AA1503" s="115"/>
      <c r="AB1503" s="115"/>
      <c r="AC1503" s="115"/>
      <c r="AD1503" s="115"/>
      <c r="AE1503" s="115"/>
      <c r="AT1503" s="106" t="s">
        <v>167</v>
      </c>
      <c r="AU1503" s="106" t="s">
        <v>84</v>
      </c>
    </row>
    <row r="1504" spans="1:47" s="118" customFormat="1" ht="12">
      <c r="A1504" s="115"/>
      <c r="B1504" s="116"/>
      <c r="C1504" s="115"/>
      <c r="D1504" s="311" t="s">
        <v>169</v>
      </c>
      <c r="E1504" s="115"/>
      <c r="F1504" s="312" t="s">
        <v>1939</v>
      </c>
      <c r="G1504" s="115"/>
      <c r="H1504" s="115"/>
      <c r="I1504" s="7"/>
      <c r="J1504" s="115"/>
      <c r="K1504" s="115"/>
      <c r="L1504" s="116"/>
      <c r="M1504" s="207"/>
      <c r="N1504" s="208"/>
      <c r="O1504" s="200"/>
      <c r="P1504" s="200"/>
      <c r="Q1504" s="200"/>
      <c r="R1504" s="200"/>
      <c r="S1504" s="200"/>
      <c r="T1504" s="209"/>
      <c r="U1504" s="115"/>
      <c r="V1504" s="115"/>
      <c r="W1504" s="115"/>
      <c r="X1504" s="115"/>
      <c r="Y1504" s="115"/>
      <c r="Z1504" s="115"/>
      <c r="AA1504" s="115"/>
      <c r="AB1504" s="115"/>
      <c r="AC1504" s="115"/>
      <c r="AD1504" s="115"/>
      <c r="AE1504" s="115"/>
      <c r="AT1504" s="106" t="s">
        <v>169</v>
      </c>
      <c r="AU1504" s="106" t="s">
        <v>84</v>
      </c>
    </row>
    <row r="1505" spans="2:51" s="313" customFormat="1" ht="12">
      <c r="B1505" s="314"/>
      <c r="D1505" s="205" t="s">
        <v>171</v>
      </c>
      <c r="E1505" s="315" t="s">
        <v>3</v>
      </c>
      <c r="F1505" s="316" t="s">
        <v>1940</v>
      </c>
      <c r="H1505" s="317">
        <v>32</v>
      </c>
      <c r="I1505" s="8"/>
      <c r="L1505" s="314"/>
      <c r="M1505" s="318"/>
      <c r="N1505" s="319"/>
      <c r="O1505" s="319"/>
      <c r="P1505" s="319"/>
      <c r="Q1505" s="319"/>
      <c r="R1505" s="319"/>
      <c r="S1505" s="319"/>
      <c r="T1505" s="320"/>
      <c r="AT1505" s="315" t="s">
        <v>171</v>
      </c>
      <c r="AU1505" s="315" t="s">
        <v>84</v>
      </c>
      <c r="AV1505" s="313" t="s">
        <v>84</v>
      </c>
      <c r="AW1505" s="313" t="s">
        <v>36</v>
      </c>
      <c r="AX1505" s="313" t="s">
        <v>82</v>
      </c>
      <c r="AY1505" s="315" t="s">
        <v>158</v>
      </c>
    </row>
    <row r="1506" spans="1:65" s="118" customFormat="1" ht="24.2" customHeight="1">
      <c r="A1506" s="115"/>
      <c r="B1506" s="116"/>
      <c r="C1506" s="191" t="s">
        <v>1941</v>
      </c>
      <c r="D1506" s="191" t="s">
        <v>783</v>
      </c>
      <c r="E1506" s="192" t="s">
        <v>1942</v>
      </c>
      <c r="F1506" s="193" t="s">
        <v>1943</v>
      </c>
      <c r="G1506" s="194" t="s">
        <v>437</v>
      </c>
      <c r="H1506" s="195">
        <v>28</v>
      </c>
      <c r="I1506" s="11"/>
      <c r="J1506" s="196">
        <f>ROUND(I1506*H1506,1)</f>
        <v>0</v>
      </c>
      <c r="K1506" s="193" t="s">
        <v>1944</v>
      </c>
      <c r="L1506" s="197"/>
      <c r="M1506" s="198" t="s">
        <v>3</v>
      </c>
      <c r="N1506" s="199" t="s">
        <v>45</v>
      </c>
      <c r="O1506" s="200"/>
      <c r="P1506" s="201">
        <f>O1506*H1506</f>
        <v>0</v>
      </c>
      <c r="Q1506" s="201">
        <v>0.063</v>
      </c>
      <c r="R1506" s="201">
        <f>Q1506*H1506</f>
        <v>1.764</v>
      </c>
      <c r="S1506" s="201">
        <v>0</v>
      </c>
      <c r="T1506" s="202">
        <f>S1506*H1506</f>
        <v>0</v>
      </c>
      <c r="U1506" s="115"/>
      <c r="V1506" s="115"/>
      <c r="W1506" s="115"/>
      <c r="X1506" s="115"/>
      <c r="Y1506" s="115"/>
      <c r="Z1506" s="115"/>
      <c r="AA1506" s="115"/>
      <c r="AB1506" s="115"/>
      <c r="AC1506" s="115"/>
      <c r="AD1506" s="115"/>
      <c r="AE1506" s="115"/>
      <c r="AR1506" s="203" t="s">
        <v>218</v>
      </c>
      <c r="AT1506" s="203" t="s">
        <v>783</v>
      </c>
      <c r="AU1506" s="203" t="s">
        <v>84</v>
      </c>
      <c r="AY1506" s="106" t="s">
        <v>158</v>
      </c>
      <c r="BE1506" s="204">
        <f>IF(N1506="základní",J1506,0)</f>
        <v>0</v>
      </c>
      <c r="BF1506" s="204">
        <f>IF(N1506="snížená",J1506,0)</f>
        <v>0</v>
      </c>
      <c r="BG1506" s="204">
        <f>IF(N1506="zákl. přenesená",J1506,0)</f>
        <v>0</v>
      </c>
      <c r="BH1506" s="204">
        <f>IF(N1506="sníž. přenesená",J1506,0)</f>
        <v>0</v>
      </c>
      <c r="BI1506" s="204">
        <f>IF(N1506="nulová",J1506,0)</f>
        <v>0</v>
      </c>
      <c r="BJ1506" s="106" t="s">
        <v>82</v>
      </c>
      <c r="BK1506" s="204">
        <f>ROUND(I1506*H1506,1)</f>
        <v>0</v>
      </c>
      <c r="BL1506" s="106" t="s">
        <v>165</v>
      </c>
      <c r="BM1506" s="203" t="s">
        <v>1945</v>
      </c>
    </row>
    <row r="1507" spans="1:47" s="118" customFormat="1" ht="107.25">
      <c r="A1507" s="115"/>
      <c r="B1507" s="116"/>
      <c r="C1507" s="115"/>
      <c r="D1507" s="205" t="s">
        <v>167</v>
      </c>
      <c r="E1507" s="115"/>
      <c r="F1507" s="206" t="s">
        <v>1946</v>
      </c>
      <c r="G1507" s="115"/>
      <c r="H1507" s="115"/>
      <c r="I1507" s="7"/>
      <c r="J1507" s="115"/>
      <c r="K1507" s="115"/>
      <c r="L1507" s="116"/>
      <c r="M1507" s="207"/>
      <c r="N1507" s="208"/>
      <c r="O1507" s="200"/>
      <c r="P1507" s="200"/>
      <c r="Q1507" s="200"/>
      <c r="R1507" s="200"/>
      <c r="S1507" s="200"/>
      <c r="T1507" s="209"/>
      <c r="U1507" s="115"/>
      <c r="V1507" s="115"/>
      <c r="W1507" s="115"/>
      <c r="X1507" s="115"/>
      <c r="Y1507" s="115"/>
      <c r="Z1507" s="115"/>
      <c r="AA1507" s="115"/>
      <c r="AB1507" s="115"/>
      <c r="AC1507" s="115"/>
      <c r="AD1507" s="115"/>
      <c r="AE1507" s="115"/>
      <c r="AT1507" s="106" t="s">
        <v>167</v>
      </c>
      <c r="AU1507" s="106" t="s">
        <v>84</v>
      </c>
    </row>
    <row r="1508" spans="2:51" s="313" customFormat="1" ht="12">
      <c r="B1508" s="314"/>
      <c r="D1508" s="205" t="s">
        <v>171</v>
      </c>
      <c r="E1508" s="315" t="s">
        <v>3</v>
      </c>
      <c r="F1508" s="316" t="s">
        <v>1947</v>
      </c>
      <c r="H1508" s="317">
        <v>28</v>
      </c>
      <c r="I1508" s="8"/>
      <c r="L1508" s="314"/>
      <c r="M1508" s="318"/>
      <c r="N1508" s="319"/>
      <c r="O1508" s="319"/>
      <c r="P1508" s="319"/>
      <c r="Q1508" s="319"/>
      <c r="R1508" s="319"/>
      <c r="S1508" s="319"/>
      <c r="T1508" s="320"/>
      <c r="AT1508" s="315" t="s">
        <v>171</v>
      </c>
      <c r="AU1508" s="315" t="s">
        <v>84</v>
      </c>
      <c r="AV1508" s="313" t="s">
        <v>84</v>
      </c>
      <c r="AW1508" s="313" t="s">
        <v>36</v>
      </c>
      <c r="AX1508" s="313" t="s">
        <v>82</v>
      </c>
      <c r="AY1508" s="315" t="s">
        <v>158</v>
      </c>
    </row>
    <row r="1509" spans="1:65" s="118" customFormat="1" ht="24.2" customHeight="1">
      <c r="A1509" s="115"/>
      <c r="B1509" s="116"/>
      <c r="C1509" s="191" t="s">
        <v>1948</v>
      </c>
      <c r="D1509" s="191" t="s">
        <v>783</v>
      </c>
      <c r="E1509" s="192" t="s">
        <v>1949</v>
      </c>
      <c r="F1509" s="193" t="s">
        <v>1950</v>
      </c>
      <c r="G1509" s="194" t="s">
        <v>437</v>
      </c>
      <c r="H1509" s="195">
        <v>4</v>
      </c>
      <c r="I1509" s="11"/>
      <c r="J1509" s="196">
        <f>ROUND(I1509*H1509,1)</f>
        <v>0</v>
      </c>
      <c r="K1509" s="193" t="s">
        <v>1944</v>
      </c>
      <c r="L1509" s="197"/>
      <c r="M1509" s="198" t="s">
        <v>3</v>
      </c>
      <c r="N1509" s="199" t="s">
        <v>45</v>
      </c>
      <c r="O1509" s="200"/>
      <c r="P1509" s="201">
        <f>O1509*H1509</f>
        <v>0</v>
      </c>
      <c r="Q1509" s="201">
        <v>0.0735</v>
      </c>
      <c r="R1509" s="201">
        <f>Q1509*H1509</f>
        <v>0.294</v>
      </c>
      <c r="S1509" s="201">
        <v>0</v>
      </c>
      <c r="T1509" s="202">
        <f>S1509*H1509</f>
        <v>0</v>
      </c>
      <c r="U1509" s="115"/>
      <c r="V1509" s="115"/>
      <c r="W1509" s="115"/>
      <c r="X1509" s="115"/>
      <c r="Y1509" s="115"/>
      <c r="Z1509" s="115"/>
      <c r="AA1509" s="115"/>
      <c r="AB1509" s="115"/>
      <c r="AC1509" s="115"/>
      <c r="AD1509" s="115"/>
      <c r="AE1509" s="115"/>
      <c r="AR1509" s="203" t="s">
        <v>218</v>
      </c>
      <c r="AT1509" s="203" t="s">
        <v>783</v>
      </c>
      <c r="AU1509" s="203" t="s">
        <v>84</v>
      </c>
      <c r="AY1509" s="106" t="s">
        <v>158</v>
      </c>
      <c r="BE1509" s="204">
        <f>IF(N1509="základní",J1509,0)</f>
        <v>0</v>
      </c>
      <c r="BF1509" s="204">
        <f>IF(N1509="snížená",J1509,0)</f>
        <v>0</v>
      </c>
      <c r="BG1509" s="204">
        <f>IF(N1509="zákl. přenesená",J1509,0)</f>
        <v>0</v>
      </c>
      <c r="BH1509" s="204">
        <f>IF(N1509="sníž. přenesená",J1509,0)</f>
        <v>0</v>
      </c>
      <c r="BI1509" s="204">
        <f>IF(N1509="nulová",J1509,0)</f>
        <v>0</v>
      </c>
      <c r="BJ1509" s="106" t="s">
        <v>82</v>
      </c>
      <c r="BK1509" s="204">
        <f>ROUND(I1509*H1509,1)</f>
        <v>0</v>
      </c>
      <c r="BL1509" s="106" t="s">
        <v>165</v>
      </c>
      <c r="BM1509" s="203" t="s">
        <v>1951</v>
      </c>
    </row>
    <row r="1510" spans="1:47" s="118" customFormat="1" ht="117">
      <c r="A1510" s="115"/>
      <c r="B1510" s="116"/>
      <c r="C1510" s="115"/>
      <c r="D1510" s="205" t="s">
        <v>167</v>
      </c>
      <c r="E1510" s="115"/>
      <c r="F1510" s="206" t="s">
        <v>1952</v>
      </c>
      <c r="G1510" s="115"/>
      <c r="H1510" s="115"/>
      <c r="I1510" s="7"/>
      <c r="J1510" s="115"/>
      <c r="K1510" s="115"/>
      <c r="L1510" s="116"/>
      <c r="M1510" s="207"/>
      <c r="N1510" s="208"/>
      <c r="O1510" s="200"/>
      <c r="P1510" s="200"/>
      <c r="Q1510" s="200"/>
      <c r="R1510" s="200"/>
      <c r="S1510" s="200"/>
      <c r="T1510" s="209"/>
      <c r="U1510" s="115"/>
      <c r="V1510" s="115"/>
      <c r="W1510" s="115"/>
      <c r="X1510" s="115"/>
      <c r="Y1510" s="115"/>
      <c r="Z1510" s="115"/>
      <c r="AA1510" s="115"/>
      <c r="AB1510" s="115"/>
      <c r="AC1510" s="115"/>
      <c r="AD1510" s="115"/>
      <c r="AE1510" s="115"/>
      <c r="AT1510" s="106" t="s">
        <v>167</v>
      </c>
      <c r="AU1510" s="106" t="s">
        <v>84</v>
      </c>
    </row>
    <row r="1511" spans="2:51" s="313" customFormat="1" ht="12">
      <c r="B1511" s="314"/>
      <c r="D1511" s="205" t="s">
        <v>171</v>
      </c>
      <c r="E1511" s="315" t="s">
        <v>3</v>
      </c>
      <c r="F1511" s="316" t="s">
        <v>1953</v>
      </c>
      <c r="H1511" s="317">
        <v>4</v>
      </c>
      <c r="I1511" s="8"/>
      <c r="L1511" s="314"/>
      <c r="M1511" s="318"/>
      <c r="N1511" s="319"/>
      <c r="O1511" s="319"/>
      <c r="P1511" s="319"/>
      <c r="Q1511" s="319"/>
      <c r="R1511" s="319"/>
      <c r="S1511" s="319"/>
      <c r="T1511" s="320"/>
      <c r="AT1511" s="315" t="s">
        <v>171</v>
      </c>
      <c r="AU1511" s="315" t="s">
        <v>84</v>
      </c>
      <c r="AV1511" s="313" t="s">
        <v>84</v>
      </c>
      <c r="AW1511" s="313" t="s">
        <v>36</v>
      </c>
      <c r="AX1511" s="313" t="s">
        <v>82</v>
      </c>
      <c r="AY1511" s="315" t="s">
        <v>158</v>
      </c>
    </row>
    <row r="1512" spans="1:65" s="118" customFormat="1" ht="16.5" customHeight="1">
      <c r="A1512" s="115"/>
      <c r="B1512" s="116"/>
      <c r="C1512" s="191" t="s">
        <v>1954</v>
      </c>
      <c r="D1512" s="191" t="s">
        <v>783</v>
      </c>
      <c r="E1512" s="192" t="s">
        <v>1955</v>
      </c>
      <c r="F1512" s="193" t="s">
        <v>1956</v>
      </c>
      <c r="G1512" s="194" t="s">
        <v>437</v>
      </c>
      <c r="H1512" s="195">
        <v>32</v>
      </c>
      <c r="I1512" s="11"/>
      <c r="J1512" s="196">
        <f>ROUND(I1512*H1512,1)</f>
        <v>0</v>
      </c>
      <c r="K1512" s="193" t="s">
        <v>164</v>
      </c>
      <c r="L1512" s="197"/>
      <c r="M1512" s="198" t="s">
        <v>3</v>
      </c>
      <c r="N1512" s="199" t="s">
        <v>45</v>
      </c>
      <c r="O1512" s="200"/>
      <c r="P1512" s="201">
        <f>O1512*H1512</f>
        <v>0</v>
      </c>
      <c r="Q1512" s="201">
        <v>0.00412</v>
      </c>
      <c r="R1512" s="201">
        <f>Q1512*H1512</f>
        <v>0.13184</v>
      </c>
      <c r="S1512" s="201">
        <v>0</v>
      </c>
      <c r="T1512" s="202">
        <f>S1512*H1512</f>
        <v>0</v>
      </c>
      <c r="U1512" s="115"/>
      <c r="V1512" s="115"/>
      <c r="W1512" s="115"/>
      <c r="X1512" s="115"/>
      <c r="Y1512" s="115"/>
      <c r="Z1512" s="115"/>
      <c r="AA1512" s="115"/>
      <c r="AB1512" s="115"/>
      <c r="AC1512" s="115"/>
      <c r="AD1512" s="115"/>
      <c r="AE1512" s="115"/>
      <c r="AR1512" s="203" t="s">
        <v>218</v>
      </c>
      <c r="AT1512" s="203" t="s">
        <v>783</v>
      </c>
      <c r="AU1512" s="203" t="s">
        <v>84</v>
      </c>
      <c r="AY1512" s="106" t="s">
        <v>158</v>
      </c>
      <c r="BE1512" s="204">
        <f>IF(N1512="základní",J1512,0)</f>
        <v>0</v>
      </c>
      <c r="BF1512" s="204">
        <f>IF(N1512="snížená",J1512,0)</f>
        <v>0</v>
      </c>
      <c r="BG1512" s="204">
        <f>IF(N1512="zákl. přenesená",J1512,0)</f>
        <v>0</v>
      </c>
      <c r="BH1512" s="204">
        <f>IF(N1512="sníž. přenesená",J1512,0)</f>
        <v>0</v>
      </c>
      <c r="BI1512" s="204">
        <f>IF(N1512="nulová",J1512,0)</f>
        <v>0</v>
      </c>
      <c r="BJ1512" s="106" t="s">
        <v>82</v>
      </c>
      <c r="BK1512" s="204">
        <f>ROUND(I1512*H1512,1)</f>
        <v>0</v>
      </c>
      <c r="BL1512" s="106" t="s">
        <v>165</v>
      </c>
      <c r="BM1512" s="203" t="s">
        <v>1957</v>
      </c>
    </row>
    <row r="1513" spans="1:47" s="118" customFormat="1" ht="12">
      <c r="A1513" s="115"/>
      <c r="B1513" s="116"/>
      <c r="C1513" s="115"/>
      <c r="D1513" s="205" t="s">
        <v>167</v>
      </c>
      <c r="E1513" s="115"/>
      <c r="F1513" s="206" t="s">
        <v>1956</v>
      </c>
      <c r="G1513" s="115"/>
      <c r="H1513" s="115"/>
      <c r="I1513" s="7"/>
      <c r="J1513" s="115"/>
      <c r="K1513" s="115"/>
      <c r="L1513" s="116"/>
      <c r="M1513" s="207"/>
      <c r="N1513" s="208"/>
      <c r="O1513" s="200"/>
      <c r="P1513" s="200"/>
      <c r="Q1513" s="200"/>
      <c r="R1513" s="200"/>
      <c r="S1513" s="200"/>
      <c r="T1513" s="209"/>
      <c r="U1513" s="115"/>
      <c r="V1513" s="115"/>
      <c r="W1513" s="115"/>
      <c r="X1513" s="115"/>
      <c r="Y1513" s="115"/>
      <c r="Z1513" s="115"/>
      <c r="AA1513" s="115"/>
      <c r="AB1513" s="115"/>
      <c r="AC1513" s="115"/>
      <c r="AD1513" s="115"/>
      <c r="AE1513" s="115"/>
      <c r="AT1513" s="106" t="s">
        <v>167</v>
      </c>
      <c r="AU1513" s="106" t="s">
        <v>84</v>
      </c>
    </row>
    <row r="1514" spans="2:51" s="313" customFormat="1" ht="12">
      <c r="B1514" s="314"/>
      <c r="D1514" s="205" t="s">
        <v>171</v>
      </c>
      <c r="E1514" s="315" t="s">
        <v>3</v>
      </c>
      <c r="F1514" s="316" t="s">
        <v>1958</v>
      </c>
      <c r="H1514" s="317">
        <v>32</v>
      </c>
      <c r="I1514" s="8"/>
      <c r="L1514" s="314"/>
      <c r="M1514" s="318"/>
      <c r="N1514" s="319"/>
      <c r="O1514" s="319"/>
      <c r="P1514" s="319"/>
      <c r="Q1514" s="319"/>
      <c r="R1514" s="319"/>
      <c r="S1514" s="319"/>
      <c r="T1514" s="320"/>
      <c r="AT1514" s="315" t="s">
        <v>171</v>
      </c>
      <c r="AU1514" s="315" t="s">
        <v>84</v>
      </c>
      <c r="AV1514" s="313" t="s">
        <v>84</v>
      </c>
      <c r="AW1514" s="313" t="s">
        <v>36</v>
      </c>
      <c r="AX1514" s="313" t="s">
        <v>82</v>
      </c>
      <c r="AY1514" s="315" t="s">
        <v>158</v>
      </c>
    </row>
    <row r="1515" spans="1:65" s="118" customFormat="1" ht="21.75" customHeight="1">
      <c r="A1515" s="115"/>
      <c r="B1515" s="116"/>
      <c r="C1515" s="191" t="s">
        <v>1959</v>
      </c>
      <c r="D1515" s="191" t="s">
        <v>783</v>
      </c>
      <c r="E1515" s="192" t="s">
        <v>1960</v>
      </c>
      <c r="F1515" s="193" t="s">
        <v>1961</v>
      </c>
      <c r="G1515" s="194" t="s">
        <v>437</v>
      </c>
      <c r="H1515" s="195">
        <v>32</v>
      </c>
      <c r="I1515" s="11"/>
      <c r="J1515" s="196">
        <f>ROUND(I1515*H1515,1)</f>
        <v>0</v>
      </c>
      <c r="K1515" s="193" t="s">
        <v>164</v>
      </c>
      <c r="L1515" s="197"/>
      <c r="M1515" s="198" t="s">
        <v>3</v>
      </c>
      <c r="N1515" s="199" t="s">
        <v>45</v>
      </c>
      <c r="O1515" s="200"/>
      <c r="P1515" s="201">
        <f>O1515*H1515</f>
        <v>0</v>
      </c>
      <c r="Q1515" s="201">
        <v>0.00086</v>
      </c>
      <c r="R1515" s="201">
        <f>Q1515*H1515</f>
        <v>0.02752</v>
      </c>
      <c r="S1515" s="201">
        <v>0</v>
      </c>
      <c r="T1515" s="202">
        <f>S1515*H1515</f>
        <v>0</v>
      </c>
      <c r="U1515" s="115"/>
      <c r="V1515" s="115"/>
      <c r="W1515" s="115"/>
      <c r="X1515" s="115"/>
      <c r="Y1515" s="115"/>
      <c r="Z1515" s="115"/>
      <c r="AA1515" s="115"/>
      <c r="AB1515" s="115"/>
      <c r="AC1515" s="115"/>
      <c r="AD1515" s="115"/>
      <c r="AE1515" s="115"/>
      <c r="AR1515" s="203" t="s">
        <v>218</v>
      </c>
      <c r="AT1515" s="203" t="s">
        <v>783</v>
      </c>
      <c r="AU1515" s="203" t="s">
        <v>84</v>
      </c>
      <c r="AY1515" s="106" t="s">
        <v>158</v>
      </c>
      <c r="BE1515" s="204">
        <f>IF(N1515="základní",J1515,0)</f>
        <v>0</v>
      </c>
      <c r="BF1515" s="204">
        <f>IF(N1515="snížená",J1515,0)</f>
        <v>0</v>
      </c>
      <c r="BG1515" s="204">
        <f>IF(N1515="zákl. přenesená",J1515,0)</f>
        <v>0</v>
      </c>
      <c r="BH1515" s="204">
        <f>IF(N1515="sníž. přenesená",J1515,0)</f>
        <v>0</v>
      </c>
      <c r="BI1515" s="204">
        <f>IF(N1515="nulová",J1515,0)</f>
        <v>0</v>
      </c>
      <c r="BJ1515" s="106" t="s">
        <v>82</v>
      </c>
      <c r="BK1515" s="204">
        <f>ROUND(I1515*H1515,1)</f>
        <v>0</v>
      </c>
      <c r="BL1515" s="106" t="s">
        <v>165</v>
      </c>
      <c r="BM1515" s="203" t="s">
        <v>1962</v>
      </c>
    </row>
    <row r="1516" spans="1:47" s="118" customFormat="1" ht="12">
      <c r="A1516" s="115"/>
      <c r="B1516" s="116"/>
      <c r="C1516" s="115"/>
      <c r="D1516" s="205" t="s">
        <v>167</v>
      </c>
      <c r="E1516" s="115"/>
      <c r="F1516" s="206" t="s">
        <v>1961</v>
      </c>
      <c r="G1516" s="115"/>
      <c r="H1516" s="115"/>
      <c r="I1516" s="7"/>
      <c r="J1516" s="115"/>
      <c r="K1516" s="115"/>
      <c r="L1516" s="116"/>
      <c r="M1516" s="207"/>
      <c r="N1516" s="208"/>
      <c r="O1516" s="200"/>
      <c r="P1516" s="200"/>
      <c r="Q1516" s="200"/>
      <c r="R1516" s="200"/>
      <c r="S1516" s="200"/>
      <c r="T1516" s="209"/>
      <c r="U1516" s="115"/>
      <c r="V1516" s="115"/>
      <c r="W1516" s="115"/>
      <c r="X1516" s="115"/>
      <c r="Y1516" s="115"/>
      <c r="Z1516" s="115"/>
      <c r="AA1516" s="115"/>
      <c r="AB1516" s="115"/>
      <c r="AC1516" s="115"/>
      <c r="AD1516" s="115"/>
      <c r="AE1516" s="115"/>
      <c r="AT1516" s="106" t="s">
        <v>167</v>
      </c>
      <c r="AU1516" s="106" t="s">
        <v>84</v>
      </c>
    </row>
    <row r="1517" spans="2:51" s="313" customFormat="1" ht="12">
      <c r="B1517" s="314"/>
      <c r="D1517" s="205" t="s">
        <v>171</v>
      </c>
      <c r="E1517" s="315" t="s">
        <v>3</v>
      </c>
      <c r="F1517" s="316" t="s">
        <v>1958</v>
      </c>
      <c r="H1517" s="317">
        <v>32</v>
      </c>
      <c r="I1517" s="8"/>
      <c r="L1517" s="314"/>
      <c r="M1517" s="318"/>
      <c r="N1517" s="319"/>
      <c r="O1517" s="319"/>
      <c r="P1517" s="319"/>
      <c r="Q1517" s="319"/>
      <c r="R1517" s="319"/>
      <c r="S1517" s="319"/>
      <c r="T1517" s="320"/>
      <c r="AT1517" s="315" t="s">
        <v>171</v>
      </c>
      <c r="AU1517" s="315" t="s">
        <v>84</v>
      </c>
      <c r="AV1517" s="313" t="s">
        <v>84</v>
      </c>
      <c r="AW1517" s="313" t="s">
        <v>36</v>
      </c>
      <c r="AX1517" s="313" t="s">
        <v>82</v>
      </c>
      <c r="AY1517" s="315" t="s">
        <v>158</v>
      </c>
    </row>
    <row r="1518" spans="1:65" s="118" customFormat="1" ht="16.5" customHeight="1">
      <c r="A1518" s="115"/>
      <c r="B1518" s="116"/>
      <c r="C1518" s="191" t="s">
        <v>1963</v>
      </c>
      <c r="D1518" s="191" t="s">
        <v>783</v>
      </c>
      <c r="E1518" s="192" t="s">
        <v>1964</v>
      </c>
      <c r="F1518" s="193" t="s">
        <v>1965</v>
      </c>
      <c r="G1518" s="194" t="s">
        <v>1966</v>
      </c>
      <c r="H1518" s="195">
        <v>32</v>
      </c>
      <c r="I1518" s="11"/>
      <c r="J1518" s="196">
        <f>ROUND(I1518*H1518,1)</f>
        <v>0</v>
      </c>
      <c r="K1518" s="193" t="s">
        <v>164</v>
      </c>
      <c r="L1518" s="197"/>
      <c r="M1518" s="198" t="s">
        <v>3</v>
      </c>
      <c r="N1518" s="199" t="s">
        <v>45</v>
      </c>
      <c r="O1518" s="200"/>
      <c r="P1518" s="201">
        <f>O1518*H1518</f>
        <v>0</v>
      </c>
      <c r="Q1518" s="201">
        <v>0.0039</v>
      </c>
      <c r="R1518" s="201">
        <f>Q1518*H1518</f>
        <v>0.1248</v>
      </c>
      <c r="S1518" s="201">
        <v>0</v>
      </c>
      <c r="T1518" s="202">
        <f>S1518*H1518</f>
        <v>0</v>
      </c>
      <c r="U1518" s="115"/>
      <c r="V1518" s="115"/>
      <c r="W1518" s="115"/>
      <c r="X1518" s="115"/>
      <c r="Y1518" s="115"/>
      <c r="Z1518" s="115"/>
      <c r="AA1518" s="115"/>
      <c r="AB1518" s="115"/>
      <c r="AC1518" s="115"/>
      <c r="AD1518" s="115"/>
      <c r="AE1518" s="115"/>
      <c r="AR1518" s="203" t="s">
        <v>218</v>
      </c>
      <c r="AT1518" s="203" t="s">
        <v>783</v>
      </c>
      <c r="AU1518" s="203" t="s">
        <v>84</v>
      </c>
      <c r="AY1518" s="106" t="s">
        <v>158</v>
      </c>
      <c r="BE1518" s="204">
        <f>IF(N1518="základní",J1518,0)</f>
        <v>0</v>
      </c>
      <c r="BF1518" s="204">
        <f>IF(N1518="snížená",J1518,0)</f>
        <v>0</v>
      </c>
      <c r="BG1518" s="204">
        <f>IF(N1518="zákl. přenesená",J1518,0)</f>
        <v>0</v>
      </c>
      <c r="BH1518" s="204">
        <f>IF(N1518="sníž. přenesená",J1518,0)</f>
        <v>0</v>
      </c>
      <c r="BI1518" s="204">
        <f>IF(N1518="nulová",J1518,0)</f>
        <v>0</v>
      </c>
      <c r="BJ1518" s="106" t="s">
        <v>82</v>
      </c>
      <c r="BK1518" s="204">
        <f>ROUND(I1518*H1518,1)</f>
        <v>0</v>
      </c>
      <c r="BL1518" s="106" t="s">
        <v>165</v>
      </c>
      <c r="BM1518" s="203" t="s">
        <v>1967</v>
      </c>
    </row>
    <row r="1519" spans="1:47" s="118" customFormat="1" ht="12">
      <c r="A1519" s="115"/>
      <c r="B1519" s="116"/>
      <c r="C1519" s="115"/>
      <c r="D1519" s="205" t="s">
        <v>167</v>
      </c>
      <c r="E1519" s="115"/>
      <c r="F1519" s="206" t="s">
        <v>1965</v>
      </c>
      <c r="G1519" s="115"/>
      <c r="H1519" s="115"/>
      <c r="I1519" s="7"/>
      <c r="J1519" s="115"/>
      <c r="K1519" s="115"/>
      <c r="L1519" s="116"/>
      <c r="M1519" s="207"/>
      <c r="N1519" s="208"/>
      <c r="O1519" s="200"/>
      <c r="P1519" s="200"/>
      <c r="Q1519" s="200"/>
      <c r="R1519" s="200"/>
      <c r="S1519" s="200"/>
      <c r="T1519" s="209"/>
      <c r="U1519" s="115"/>
      <c r="V1519" s="115"/>
      <c r="W1519" s="115"/>
      <c r="X1519" s="115"/>
      <c r="Y1519" s="115"/>
      <c r="Z1519" s="115"/>
      <c r="AA1519" s="115"/>
      <c r="AB1519" s="115"/>
      <c r="AC1519" s="115"/>
      <c r="AD1519" s="115"/>
      <c r="AE1519" s="115"/>
      <c r="AT1519" s="106" t="s">
        <v>167</v>
      </c>
      <c r="AU1519" s="106" t="s">
        <v>84</v>
      </c>
    </row>
    <row r="1520" spans="2:51" s="313" customFormat="1" ht="12">
      <c r="B1520" s="314"/>
      <c r="D1520" s="205" t="s">
        <v>171</v>
      </c>
      <c r="E1520" s="315" t="s">
        <v>3</v>
      </c>
      <c r="F1520" s="316" t="s">
        <v>1958</v>
      </c>
      <c r="H1520" s="317">
        <v>32</v>
      </c>
      <c r="I1520" s="8"/>
      <c r="L1520" s="314"/>
      <c r="M1520" s="318"/>
      <c r="N1520" s="319"/>
      <c r="O1520" s="319"/>
      <c r="P1520" s="319"/>
      <c r="Q1520" s="319"/>
      <c r="R1520" s="319"/>
      <c r="S1520" s="319"/>
      <c r="T1520" s="320"/>
      <c r="AT1520" s="315" t="s">
        <v>171</v>
      </c>
      <c r="AU1520" s="315" t="s">
        <v>84</v>
      </c>
      <c r="AV1520" s="313" t="s">
        <v>84</v>
      </c>
      <c r="AW1520" s="313" t="s">
        <v>36</v>
      </c>
      <c r="AX1520" s="313" t="s">
        <v>82</v>
      </c>
      <c r="AY1520" s="315" t="s">
        <v>158</v>
      </c>
    </row>
    <row r="1521" spans="1:65" s="118" customFormat="1" ht="24.2" customHeight="1">
      <c r="A1521" s="115"/>
      <c r="B1521" s="116"/>
      <c r="C1521" s="214" t="s">
        <v>1968</v>
      </c>
      <c r="D1521" s="214" t="s">
        <v>160</v>
      </c>
      <c r="E1521" s="215" t="s">
        <v>1969</v>
      </c>
      <c r="F1521" s="216" t="s">
        <v>1970</v>
      </c>
      <c r="G1521" s="217" t="s">
        <v>437</v>
      </c>
      <c r="H1521" s="218">
        <v>19</v>
      </c>
      <c r="I1521" s="6"/>
      <c r="J1521" s="219">
        <f>ROUND(I1521*H1521,1)</f>
        <v>0</v>
      </c>
      <c r="K1521" s="216" t="s">
        <v>164</v>
      </c>
      <c r="L1521" s="116"/>
      <c r="M1521" s="220" t="s">
        <v>3</v>
      </c>
      <c r="N1521" s="221" t="s">
        <v>45</v>
      </c>
      <c r="O1521" s="200"/>
      <c r="P1521" s="201">
        <f>O1521*H1521</f>
        <v>0</v>
      </c>
      <c r="Q1521" s="201">
        <v>0</v>
      </c>
      <c r="R1521" s="201">
        <f>Q1521*H1521</f>
        <v>0</v>
      </c>
      <c r="S1521" s="201">
        <v>0.024</v>
      </c>
      <c r="T1521" s="202">
        <f>S1521*H1521</f>
        <v>0.456</v>
      </c>
      <c r="U1521" s="115"/>
      <c r="V1521" s="115"/>
      <c r="W1521" s="115"/>
      <c r="X1521" s="115"/>
      <c r="Y1521" s="115"/>
      <c r="Z1521" s="115"/>
      <c r="AA1521" s="115"/>
      <c r="AB1521" s="115"/>
      <c r="AC1521" s="115"/>
      <c r="AD1521" s="115"/>
      <c r="AE1521" s="115"/>
      <c r="AR1521" s="203" t="s">
        <v>283</v>
      </c>
      <c r="AT1521" s="203" t="s">
        <v>160</v>
      </c>
      <c r="AU1521" s="203" t="s">
        <v>84</v>
      </c>
      <c r="AY1521" s="106" t="s">
        <v>158</v>
      </c>
      <c r="BE1521" s="204">
        <f>IF(N1521="základní",J1521,0)</f>
        <v>0</v>
      </c>
      <c r="BF1521" s="204">
        <f>IF(N1521="snížená",J1521,0)</f>
        <v>0</v>
      </c>
      <c r="BG1521" s="204">
        <f>IF(N1521="zákl. přenesená",J1521,0)</f>
        <v>0</v>
      </c>
      <c r="BH1521" s="204">
        <f>IF(N1521="sníž. přenesená",J1521,0)</f>
        <v>0</v>
      </c>
      <c r="BI1521" s="204">
        <f>IF(N1521="nulová",J1521,0)</f>
        <v>0</v>
      </c>
      <c r="BJ1521" s="106" t="s">
        <v>82</v>
      </c>
      <c r="BK1521" s="204">
        <f>ROUND(I1521*H1521,1)</f>
        <v>0</v>
      </c>
      <c r="BL1521" s="106" t="s">
        <v>283</v>
      </c>
      <c r="BM1521" s="203" t="s">
        <v>1971</v>
      </c>
    </row>
    <row r="1522" spans="1:47" s="118" customFormat="1" ht="29.25">
      <c r="A1522" s="115"/>
      <c r="B1522" s="116"/>
      <c r="C1522" s="115"/>
      <c r="D1522" s="205" t="s">
        <v>167</v>
      </c>
      <c r="E1522" s="115"/>
      <c r="F1522" s="206" t="s">
        <v>1972</v>
      </c>
      <c r="G1522" s="115"/>
      <c r="H1522" s="115"/>
      <c r="I1522" s="7"/>
      <c r="J1522" s="115"/>
      <c r="K1522" s="115"/>
      <c r="L1522" s="116"/>
      <c r="M1522" s="207"/>
      <c r="N1522" s="208"/>
      <c r="O1522" s="200"/>
      <c r="P1522" s="200"/>
      <c r="Q1522" s="200"/>
      <c r="R1522" s="200"/>
      <c r="S1522" s="200"/>
      <c r="T1522" s="209"/>
      <c r="U1522" s="115"/>
      <c r="V1522" s="115"/>
      <c r="W1522" s="115"/>
      <c r="X1522" s="115"/>
      <c r="Y1522" s="115"/>
      <c r="Z1522" s="115"/>
      <c r="AA1522" s="115"/>
      <c r="AB1522" s="115"/>
      <c r="AC1522" s="115"/>
      <c r="AD1522" s="115"/>
      <c r="AE1522" s="115"/>
      <c r="AT1522" s="106" t="s">
        <v>167</v>
      </c>
      <c r="AU1522" s="106" t="s">
        <v>84</v>
      </c>
    </row>
    <row r="1523" spans="1:47" s="118" customFormat="1" ht="12">
      <c r="A1523" s="115"/>
      <c r="B1523" s="116"/>
      <c r="C1523" s="115"/>
      <c r="D1523" s="311" t="s">
        <v>169</v>
      </c>
      <c r="E1523" s="115"/>
      <c r="F1523" s="312" t="s">
        <v>1973</v>
      </c>
      <c r="G1523" s="115"/>
      <c r="H1523" s="115"/>
      <c r="I1523" s="7"/>
      <c r="J1523" s="115"/>
      <c r="K1523" s="115"/>
      <c r="L1523" s="116"/>
      <c r="M1523" s="207"/>
      <c r="N1523" s="208"/>
      <c r="O1523" s="200"/>
      <c r="P1523" s="200"/>
      <c r="Q1523" s="200"/>
      <c r="R1523" s="200"/>
      <c r="S1523" s="200"/>
      <c r="T1523" s="209"/>
      <c r="U1523" s="115"/>
      <c r="V1523" s="115"/>
      <c r="W1523" s="115"/>
      <c r="X1523" s="115"/>
      <c r="Y1523" s="115"/>
      <c r="Z1523" s="115"/>
      <c r="AA1523" s="115"/>
      <c r="AB1523" s="115"/>
      <c r="AC1523" s="115"/>
      <c r="AD1523" s="115"/>
      <c r="AE1523" s="115"/>
      <c r="AT1523" s="106" t="s">
        <v>169</v>
      </c>
      <c r="AU1523" s="106" t="s">
        <v>84</v>
      </c>
    </row>
    <row r="1524" spans="2:51" s="313" customFormat="1" ht="12">
      <c r="B1524" s="314"/>
      <c r="D1524" s="205" t="s">
        <v>171</v>
      </c>
      <c r="E1524" s="315" t="s">
        <v>3</v>
      </c>
      <c r="F1524" s="316" t="s">
        <v>1974</v>
      </c>
      <c r="H1524" s="317">
        <v>7</v>
      </c>
      <c r="I1524" s="8"/>
      <c r="L1524" s="314"/>
      <c r="M1524" s="318"/>
      <c r="N1524" s="319"/>
      <c r="O1524" s="319"/>
      <c r="P1524" s="319"/>
      <c r="Q1524" s="319"/>
      <c r="R1524" s="319"/>
      <c r="S1524" s="319"/>
      <c r="T1524" s="320"/>
      <c r="AT1524" s="315" t="s">
        <v>171</v>
      </c>
      <c r="AU1524" s="315" t="s">
        <v>84</v>
      </c>
      <c r="AV1524" s="313" t="s">
        <v>84</v>
      </c>
      <c r="AW1524" s="313" t="s">
        <v>36</v>
      </c>
      <c r="AX1524" s="313" t="s">
        <v>74</v>
      </c>
      <c r="AY1524" s="315" t="s">
        <v>158</v>
      </c>
    </row>
    <row r="1525" spans="2:51" s="313" customFormat="1" ht="12">
      <c r="B1525" s="314"/>
      <c r="D1525" s="205" t="s">
        <v>171</v>
      </c>
      <c r="E1525" s="315" t="s">
        <v>3</v>
      </c>
      <c r="F1525" s="316" t="s">
        <v>1975</v>
      </c>
      <c r="H1525" s="317">
        <v>5</v>
      </c>
      <c r="I1525" s="8"/>
      <c r="L1525" s="314"/>
      <c r="M1525" s="318"/>
      <c r="N1525" s="319"/>
      <c r="O1525" s="319"/>
      <c r="P1525" s="319"/>
      <c r="Q1525" s="319"/>
      <c r="R1525" s="319"/>
      <c r="S1525" s="319"/>
      <c r="T1525" s="320"/>
      <c r="AT1525" s="315" t="s">
        <v>171</v>
      </c>
      <c r="AU1525" s="315" t="s">
        <v>84</v>
      </c>
      <c r="AV1525" s="313" t="s">
        <v>84</v>
      </c>
      <c r="AW1525" s="313" t="s">
        <v>36</v>
      </c>
      <c r="AX1525" s="313" t="s">
        <v>74</v>
      </c>
      <c r="AY1525" s="315" t="s">
        <v>158</v>
      </c>
    </row>
    <row r="1526" spans="2:51" s="313" customFormat="1" ht="12">
      <c r="B1526" s="314"/>
      <c r="D1526" s="205" t="s">
        <v>171</v>
      </c>
      <c r="E1526" s="315" t="s">
        <v>3</v>
      </c>
      <c r="F1526" s="316" t="s">
        <v>1976</v>
      </c>
      <c r="H1526" s="317">
        <v>6</v>
      </c>
      <c r="I1526" s="8"/>
      <c r="L1526" s="314"/>
      <c r="M1526" s="318"/>
      <c r="N1526" s="319"/>
      <c r="O1526" s="319"/>
      <c r="P1526" s="319"/>
      <c r="Q1526" s="319"/>
      <c r="R1526" s="319"/>
      <c r="S1526" s="319"/>
      <c r="T1526" s="320"/>
      <c r="AT1526" s="315" t="s">
        <v>171</v>
      </c>
      <c r="AU1526" s="315" t="s">
        <v>84</v>
      </c>
      <c r="AV1526" s="313" t="s">
        <v>84</v>
      </c>
      <c r="AW1526" s="313" t="s">
        <v>36</v>
      </c>
      <c r="AX1526" s="313" t="s">
        <v>74</v>
      </c>
      <c r="AY1526" s="315" t="s">
        <v>158</v>
      </c>
    </row>
    <row r="1527" spans="2:51" s="313" customFormat="1" ht="12">
      <c r="B1527" s="314"/>
      <c r="D1527" s="205" t="s">
        <v>171</v>
      </c>
      <c r="E1527" s="315" t="s">
        <v>3</v>
      </c>
      <c r="F1527" s="316" t="s">
        <v>1977</v>
      </c>
      <c r="H1527" s="317">
        <v>1</v>
      </c>
      <c r="I1527" s="8"/>
      <c r="L1527" s="314"/>
      <c r="M1527" s="318"/>
      <c r="N1527" s="319"/>
      <c r="O1527" s="319"/>
      <c r="P1527" s="319"/>
      <c r="Q1527" s="319"/>
      <c r="R1527" s="319"/>
      <c r="S1527" s="319"/>
      <c r="T1527" s="320"/>
      <c r="AT1527" s="315" t="s">
        <v>171</v>
      </c>
      <c r="AU1527" s="315" t="s">
        <v>84</v>
      </c>
      <c r="AV1527" s="313" t="s">
        <v>84</v>
      </c>
      <c r="AW1527" s="313" t="s">
        <v>36</v>
      </c>
      <c r="AX1527" s="313" t="s">
        <v>74</v>
      </c>
      <c r="AY1527" s="315" t="s">
        <v>158</v>
      </c>
    </row>
    <row r="1528" spans="2:51" s="321" customFormat="1" ht="12">
      <c r="B1528" s="322"/>
      <c r="D1528" s="205" t="s">
        <v>171</v>
      </c>
      <c r="E1528" s="323" t="s">
        <v>3</v>
      </c>
      <c r="F1528" s="324" t="s">
        <v>1978</v>
      </c>
      <c r="H1528" s="325">
        <v>19</v>
      </c>
      <c r="I1528" s="9"/>
      <c r="L1528" s="322"/>
      <c r="M1528" s="326"/>
      <c r="N1528" s="327"/>
      <c r="O1528" s="327"/>
      <c r="P1528" s="327"/>
      <c r="Q1528" s="327"/>
      <c r="R1528" s="327"/>
      <c r="S1528" s="327"/>
      <c r="T1528" s="328"/>
      <c r="AT1528" s="323" t="s">
        <v>171</v>
      </c>
      <c r="AU1528" s="323" t="s">
        <v>84</v>
      </c>
      <c r="AV1528" s="321" t="s">
        <v>165</v>
      </c>
      <c r="AW1528" s="321" t="s">
        <v>36</v>
      </c>
      <c r="AX1528" s="321" t="s">
        <v>82</v>
      </c>
      <c r="AY1528" s="323" t="s">
        <v>158</v>
      </c>
    </row>
    <row r="1529" spans="1:65" s="118" customFormat="1" ht="24.2" customHeight="1">
      <c r="A1529" s="115"/>
      <c r="B1529" s="116"/>
      <c r="C1529" s="214" t="s">
        <v>1979</v>
      </c>
      <c r="D1529" s="214" t="s">
        <v>160</v>
      </c>
      <c r="E1529" s="215" t="s">
        <v>1980</v>
      </c>
      <c r="F1529" s="216" t="s">
        <v>1981</v>
      </c>
      <c r="G1529" s="217" t="s">
        <v>229</v>
      </c>
      <c r="H1529" s="218">
        <v>0.161</v>
      </c>
      <c r="I1529" s="6"/>
      <c r="J1529" s="219">
        <f>ROUND(I1529*H1529,1)</f>
        <v>0</v>
      </c>
      <c r="K1529" s="216" t="s">
        <v>164</v>
      </c>
      <c r="L1529" s="116"/>
      <c r="M1529" s="220" t="s">
        <v>3</v>
      </c>
      <c r="N1529" s="221" t="s">
        <v>45</v>
      </c>
      <c r="O1529" s="200"/>
      <c r="P1529" s="201">
        <f>O1529*H1529</f>
        <v>0</v>
      </c>
      <c r="Q1529" s="201">
        <v>0</v>
      </c>
      <c r="R1529" s="201">
        <f>Q1529*H1529</f>
        <v>0</v>
      </c>
      <c r="S1529" s="201">
        <v>0</v>
      </c>
      <c r="T1529" s="202">
        <f>S1529*H1529</f>
        <v>0</v>
      </c>
      <c r="U1529" s="115"/>
      <c r="V1529" s="115"/>
      <c r="W1529" s="115"/>
      <c r="X1529" s="115"/>
      <c r="Y1529" s="115"/>
      <c r="Z1529" s="115"/>
      <c r="AA1529" s="115"/>
      <c r="AB1529" s="115"/>
      <c r="AC1529" s="115"/>
      <c r="AD1529" s="115"/>
      <c r="AE1529" s="115"/>
      <c r="AR1529" s="203" t="s">
        <v>283</v>
      </c>
      <c r="AT1529" s="203" t="s">
        <v>160</v>
      </c>
      <c r="AU1529" s="203" t="s">
        <v>84</v>
      </c>
      <c r="AY1529" s="106" t="s">
        <v>158</v>
      </c>
      <c r="BE1529" s="204">
        <f>IF(N1529="základní",J1529,0)</f>
        <v>0</v>
      </c>
      <c r="BF1529" s="204">
        <f>IF(N1529="snížená",J1529,0)</f>
        <v>0</v>
      </c>
      <c r="BG1529" s="204">
        <f>IF(N1529="zákl. přenesená",J1529,0)</f>
        <v>0</v>
      </c>
      <c r="BH1529" s="204">
        <f>IF(N1529="sníž. přenesená",J1529,0)</f>
        <v>0</v>
      </c>
      <c r="BI1529" s="204">
        <f>IF(N1529="nulová",J1529,0)</f>
        <v>0</v>
      </c>
      <c r="BJ1529" s="106" t="s">
        <v>82</v>
      </c>
      <c r="BK1529" s="204">
        <f>ROUND(I1529*H1529,1)</f>
        <v>0</v>
      </c>
      <c r="BL1529" s="106" t="s">
        <v>283</v>
      </c>
      <c r="BM1529" s="203" t="s">
        <v>1982</v>
      </c>
    </row>
    <row r="1530" spans="1:47" s="118" customFormat="1" ht="29.25">
      <c r="A1530" s="115"/>
      <c r="B1530" s="116"/>
      <c r="C1530" s="115"/>
      <c r="D1530" s="205" t="s">
        <v>167</v>
      </c>
      <c r="E1530" s="115"/>
      <c r="F1530" s="206" t="s">
        <v>1983</v>
      </c>
      <c r="G1530" s="115"/>
      <c r="H1530" s="115"/>
      <c r="I1530" s="7"/>
      <c r="J1530" s="115"/>
      <c r="K1530" s="115"/>
      <c r="L1530" s="116"/>
      <c r="M1530" s="207"/>
      <c r="N1530" s="208"/>
      <c r="O1530" s="200"/>
      <c r="P1530" s="200"/>
      <c r="Q1530" s="200"/>
      <c r="R1530" s="200"/>
      <c r="S1530" s="200"/>
      <c r="T1530" s="209"/>
      <c r="U1530" s="115"/>
      <c r="V1530" s="115"/>
      <c r="W1530" s="115"/>
      <c r="X1530" s="115"/>
      <c r="Y1530" s="115"/>
      <c r="Z1530" s="115"/>
      <c r="AA1530" s="115"/>
      <c r="AB1530" s="115"/>
      <c r="AC1530" s="115"/>
      <c r="AD1530" s="115"/>
      <c r="AE1530" s="115"/>
      <c r="AT1530" s="106" t="s">
        <v>167</v>
      </c>
      <c r="AU1530" s="106" t="s">
        <v>84</v>
      </c>
    </row>
    <row r="1531" spans="1:47" s="118" customFormat="1" ht="12">
      <c r="A1531" s="115"/>
      <c r="B1531" s="116"/>
      <c r="C1531" s="115"/>
      <c r="D1531" s="311" t="s">
        <v>169</v>
      </c>
      <c r="E1531" s="115"/>
      <c r="F1531" s="312" t="s">
        <v>1984</v>
      </c>
      <c r="G1531" s="115"/>
      <c r="H1531" s="115"/>
      <c r="I1531" s="7"/>
      <c r="J1531" s="115"/>
      <c r="K1531" s="115"/>
      <c r="L1531" s="116"/>
      <c r="M1531" s="207"/>
      <c r="N1531" s="208"/>
      <c r="O1531" s="200"/>
      <c r="P1531" s="200"/>
      <c r="Q1531" s="200"/>
      <c r="R1531" s="200"/>
      <c r="S1531" s="200"/>
      <c r="T1531" s="209"/>
      <c r="U1531" s="115"/>
      <c r="V1531" s="115"/>
      <c r="W1531" s="115"/>
      <c r="X1531" s="115"/>
      <c r="Y1531" s="115"/>
      <c r="Z1531" s="115"/>
      <c r="AA1531" s="115"/>
      <c r="AB1531" s="115"/>
      <c r="AC1531" s="115"/>
      <c r="AD1531" s="115"/>
      <c r="AE1531" s="115"/>
      <c r="AT1531" s="106" t="s">
        <v>169</v>
      </c>
      <c r="AU1531" s="106" t="s">
        <v>84</v>
      </c>
    </row>
    <row r="1532" spans="2:63" s="180" customFormat="1" ht="22.9" customHeight="1">
      <c r="B1532" s="181"/>
      <c r="D1532" s="182" t="s">
        <v>73</v>
      </c>
      <c r="E1532" s="212" t="s">
        <v>1985</v>
      </c>
      <c r="F1532" s="212" t="s">
        <v>1986</v>
      </c>
      <c r="I1532" s="5"/>
      <c r="J1532" s="213">
        <f>BK1532</f>
        <v>0</v>
      </c>
      <c r="L1532" s="181"/>
      <c r="M1532" s="185"/>
      <c r="N1532" s="186"/>
      <c r="O1532" s="186"/>
      <c r="P1532" s="187">
        <f>SUM(P1533:P1619)</f>
        <v>0</v>
      </c>
      <c r="Q1532" s="186"/>
      <c r="R1532" s="187">
        <f>SUM(R1533:R1619)</f>
        <v>2.027905232</v>
      </c>
      <c r="S1532" s="186"/>
      <c r="T1532" s="188">
        <f>SUM(T1533:T1619)</f>
        <v>0.001</v>
      </c>
      <c r="AR1532" s="182" t="s">
        <v>84</v>
      </c>
      <c r="AT1532" s="189" t="s">
        <v>73</v>
      </c>
      <c r="AU1532" s="189" t="s">
        <v>82</v>
      </c>
      <c r="AY1532" s="182" t="s">
        <v>158</v>
      </c>
      <c r="BK1532" s="190">
        <f>SUM(BK1533:BK1619)</f>
        <v>0</v>
      </c>
    </row>
    <row r="1533" spans="1:65" s="118" customFormat="1" ht="21.75" customHeight="1">
      <c r="A1533" s="115"/>
      <c r="B1533" s="116"/>
      <c r="C1533" s="214" t="s">
        <v>1987</v>
      </c>
      <c r="D1533" s="214" t="s">
        <v>160</v>
      </c>
      <c r="E1533" s="215" t="s">
        <v>1988</v>
      </c>
      <c r="F1533" s="216" t="s">
        <v>1989</v>
      </c>
      <c r="G1533" s="217" t="s">
        <v>492</v>
      </c>
      <c r="H1533" s="218">
        <v>23.65</v>
      </c>
      <c r="I1533" s="6"/>
      <c r="J1533" s="219">
        <f>ROUND(I1533*H1533,1)</f>
        <v>0</v>
      </c>
      <c r="K1533" s="216" t="s">
        <v>164</v>
      </c>
      <c r="L1533" s="116"/>
      <c r="M1533" s="220" t="s">
        <v>3</v>
      </c>
      <c r="N1533" s="221" t="s">
        <v>45</v>
      </c>
      <c r="O1533" s="200"/>
      <c r="P1533" s="201">
        <f>O1533*H1533</f>
        <v>0</v>
      </c>
      <c r="Q1533" s="201">
        <v>5.64E-05</v>
      </c>
      <c r="R1533" s="201">
        <f>Q1533*H1533</f>
        <v>0.0013338599999999999</v>
      </c>
      <c r="S1533" s="201">
        <v>0</v>
      </c>
      <c r="T1533" s="202">
        <f>S1533*H1533</f>
        <v>0</v>
      </c>
      <c r="U1533" s="115"/>
      <c r="V1533" s="115"/>
      <c r="W1533" s="115"/>
      <c r="X1533" s="115"/>
      <c r="Y1533" s="115"/>
      <c r="Z1533" s="115"/>
      <c r="AA1533" s="115"/>
      <c r="AB1533" s="115"/>
      <c r="AC1533" s="115"/>
      <c r="AD1533" s="115"/>
      <c r="AE1533" s="115"/>
      <c r="AR1533" s="203" t="s">
        <v>283</v>
      </c>
      <c r="AT1533" s="203" t="s">
        <v>160</v>
      </c>
      <c r="AU1533" s="203" t="s">
        <v>84</v>
      </c>
      <c r="AY1533" s="106" t="s">
        <v>158</v>
      </c>
      <c r="BE1533" s="204">
        <f>IF(N1533="základní",J1533,0)</f>
        <v>0</v>
      </c>
      <c r="BF1533" s="204">
        <f>IF(N1533="snížená",J1533,0)</f>
        <v>0</v>
      </c>
      <c r="BG1533" s="204">
        <f>IF(N1533="zákl. přenesená",J1533,0)</f>
        <v>0</v>
      </c>
      <c r="BH1533" s="204">
        <f>IF(N1533="sníž. přenesená",J1533,0)</f>
        <v>0</v>
      </c>
      <c r="BI1533" s="204">
        <f>IF(N1533="nulová",J1533,0)</f>
        <v>0</v>
      </c>
      <c r="BJ1533" s="106" t="s">
        <v>82</v>
      </c>
      <c r="BK1533" s="204">
        <f>ROUND(I1533*H1533,1)</f>
        <v>0</v>
      </c>
      <c r="BL1533" s="106" t="s">
        <v>283</v>
      </c>
      <c r="BM1533" s="203" t="s">
        <v>1990</v>
      </c>
    </row>
    <row r="1534" spans="1:47" s="118" customFormat="1" ht="29.25">
      <c r="A1534" s="115"/>
      <c r="B1534" s="116"/>
      <c r="C1534" s="115"/>
      <c r="D1534" s="205" t="s">
        <v>167</v>
      </c>
      <c r="E1534" s="115"/>
      <c r="F1534" s="206" t="s">
        <v>1991</v>
      </c>
      <c r="G1534" s="115"/>
      <c r="H1534" s="115"/>
      <c r="I1534" s="7"/>
      <c r="J1534" s="115"/>
      <c r="K1534" s="115"/>
      <c r="L1534" s="116"/>
      <c r="M1534" s="207"/>
      <c r="N1534" s="208"/>
      <c r="O1534" s="200"/>
      <c r="P1534" s="200"/>
      <c r="Q1534" s="200"/>
      <c r="R1534" s="200"/>
      <c r="S1534" s="200"/>
      <c r="T1534" s="209"/>
      <c r="U1534" s="115"/>
      <c r="V1534" s="115"/>
      <c r="W1534" s="115"/>
      <c r="X1534" s="115"/>
      <c r="Y1534" s="115"/>
      <c r="Z1534" s="115"/>
      <c r="AA1534" s="115"/>
      <c r="AB1534" s="115"/>
      <c r="AC1534" s="115"/>
      <c r="AD1534" s="115"/>
      <c r="AE1534" s="115"/>
      <c r="AT1534" s="106" t="s">
        <v>167</v>
      </c>
      <c r="AU1534" s="106" t="s">
        <v>84</v>
      </c>
    </row>
    <row r="1535" spans="1:47" s="118" customFormat="1" ht="12">
      <c r="A1535" s="115"/>
      <c r="B1535" s="116"/>
      <c r="C1535" s="115"/>
      <c r="D1535" s="311" t="s">
        <v>169</v>
      </c>
      <c r="E1535" s="115"/>
      <c r="F1535" s="312" t="s">
        <v>1992</v>
      </c>
      <c r="G1535" s="115"/>
      <c r="H1535" s="115"/>
      <c r="I1535" s="7"/>
      <c r="J1535" s="115"/>
      <c r="K1535" s="115"/>
      <c r="L1535" s="116"/>
      <c r="M1535" s="207"/>
      <c r="N1535" s="208"/>
      <c r="O1535" s="200"/>
      <c r="P1535" s="200"/>
      <c r="Q1535" s="200"/>
      <c r="R1535" s="200"/>
      <c r="S1535" s="200"/>
      <c r="T1535" s="209"/>
      <c r="U1535" s="115"/>
      <c r="V1535" s="115"/>
      <c r="W1535" s="115"/>
      <c r="X1535" s="115"/>
      <c r="Y1535" s="115"/>
      <c r="Z1535" s="115"/>
      <c r="AA1535" s="115"/>
      <c r="AB1535" s="115"/>
      <c r="AC1535" s="115"/>
      <c r="AD1535" s="115"/>
      <c r="AE1535" s="115"/>
      <c r="AT1535" s="106" t="s">
        <v>169</v>
      </c>
      <c r="AU1535" s="106" t="s">
        <v>84</v>
      </c>
    </row>
    <row r="1536" spans="2:51" s="313" customFormat="1" ht="12">
      <c r="B1536" s="314"/>
      <c r="D1536" s="205" t="s">
        <v>171</v>
      </c>
      <c r="E1536" s="315" t="s">
        <v>3</v>
      </c>
      <c r="F1536" s="316" t="s">
        <v>1993</v>
      </c>
      <c r="H1536" s="317">
        <v>1.5</v>
      </c>
      <c r="I1536" s="8"/>
      <c r="L1536" s="314"/>
      <c r="M1536" s="318"/>
      <c r="N1536" s="319"/>
      <c r="O1536" s="319"/>
      <c r="P1536" s="319"/>
      <c r="Q1536" s="319"/>
      <c r="R1536" s="319"/>
      <c r="S1536" s="319"/>
      <c r="T1536" s="320"/>
      <c r="AT1536" s="315" t="s">
        <v>171</v>
      </c>
      <c r="AU1536" s="315" t="s">
        <v>84</v>
      </c>
      <c r="AV1536" s="313" t="s">
        <v>84</v>
      </c>
      <c r="AW1536" s="313" t="s">
        <v>36</v>
      </c>
      <c r="AX1536" s="313" t="s">
        <v>74</v>
      </c>
      <c r="AY1536" s="315" t="s">
        <v>158</v>
      </c>
    </row>
    <row r="1537" spans="2:51" s="313" customFormat="1" ht="12">
      <c r="B1537" s="314"/>
      <c r="D1537" s="205" t="s">
        <v>171</v>
      </c>
      <c r="E1537" s="315" t="s">
        <v>3</v>
      </c>
      <c r="F1537" s="316" t="s">
        <v>1994</v>
      </c>
      <c r="H1537" s="317">
        <v>22.15</v>
      </c>
      <c r="I1537" s="8"/>
      <c r="L1537" s="314"/>
      <c r="M1537" s="318"/>
      <c r="N1537" s="319"/>
      <c r="O1537" s="319"/>
      <c r="P1537" s="319"/>
      <c r="Q1537" s="319"/>
      <c r="R1537" s="319"/>
      <c r="S1537" s="319"/>
      <c r="T1537" s="320"/>
      <c r="AT1537" s="315" t="s">
        <v>171</v>
      </c>
      <c r="AU1537" s="315" t="s">
        <v>84</v>
      </c>
      <c r="AV1537" s="313" t="s">
        <v>84</v>
      </c>
      <c r="AW1537" s="313" t="s">
        <v>36</v>
      </c>
      <c r="AX1537" s="313" t="s">
        <v>74</v>
      </c>
      <c r="AY1537" s="315" t="s">
        <v>158</v>
      </c>
    </row>
    <row r="1538" spans="2:51" s="321" customFormat="1" ht="12">
      <c r="B1538" s="322"/>
      <c r="D1538" s="205" t="s">
        <v>171</v>
      </c>
      <c r="E1538" s="323" t="s">
        <v>3</v>
      </c>
      <c r="F1538" s="324" t="s">
        <v>174</v>
      </c>
      <c r="H1538" s="325">
        <v>23.65</v>
      </c>
      <c r="I1538" s="9"/>
      <c r="L1538" s="322"/>
      <c r="M1538" s="326"/>
      <c r="N1538" s="327"/>
      <c r="O1538" s="327"/>
      <c r="P1538" s="327"/>
      <c r="Q1538" s="327"/>
      <c r="R1538" s="327"/>
      <c r="S1538" s="327"/>
      <c r="T1538" s="328"/>
      <c r="AT1538" s="323" t="s">
        <v>171</v>
      </c>
      <c r="AU1538" s="323" t="s">
        <v>84</v>
      </c>
      <c r="AV1538" s="321" t="s">
        <v>165</v>
      </c>
      <c r="AW1538" s="321" t="s">
        <v>36</v>
      </c>
      <c r="AX1538" s="321" t="s">
        <v>82</v>
      </c>
      <c r="AY1538" s="323" t="s">
        <v>158</v>
      </c>
    </row>
    <row r="1539" spans="1:65" s="118" customFormat="1" ht="37.9" customHeight="1">
      <c r="A1539" s="115"/>
      <c r="B1539" s="116"/>
      <c r="C1539" s="191" t="s">
        <v>1995</v>
      </c>
      <c r="D1539" s="191" t="s">
        <v>783</v>
      </c>
      <c r="E1539" s="192" t="s">
        <v>1996</v>
      </c>
      <c r="F1539" s="193" t="s">
        <v>1997</v>
      </c>
      <c r="G1539" s="194" t="s">
        <v>492</v>
      </c>
      <c r="H1539" s="195">
        <v>23.65</v>
      </c>
      <c r="I1539" s="11"/>
      <c r="J1539" s="196">
        <f>ROUND(I1539*H1539,1)</f>
        <v>0</v>
      </c>
      <c r="K1539" s="193" t="s">
        <v>362</v>
      </c>
      <c r="L1539" s="197"/>
      <c r="M1539" s="198" t="s">
        <v>3</v>
      </c>
      <c r="N1539" s="199" t="s">
        <v>45</v>
      </c>
      <c r="O1539" s="200"/>
      <c r="P1539" s="201">
        <f>O1539*H1539</f>
        <v>0</v>
      </c>
      <c r="Q1539" s="201">
        <v>0.00696</v>
      </c>
      <c r="R1539" s="201">
        <f>Q1539*H1539</f>
        <v>0.164604</v>
      </c>
      <c r="S1539" s="201">
        <v>0</v>
      </c>
      <c r="T1539" s="202">
        <f>S1539*H1539</f>
        <v>0</v>
      </c>
      <c r="U1539" s="115"/>
      <c r="V1539" s="115"/>
      <c r="W1539" s="115"/>
      <c r="X1539" s="115"/>
      <c r="Y1539" s="115"/>
      <c r="Z1539" s="115"/>
      <c r="AA1539" s="115"/>
      <c r="AB1539" s="115"/>
      <c r="AC1539" s="115"/>
      <c r="AD1539" s="115"/>
      <c r="AE1539" s="115"/>
      <c r="AR1539" s="203" t="s">
        <v>420</v>
      </c>
      <c r="AT1539" s="203" t="s">
        <v>783</v>
      </c>
      <c r="AU1539" s="203" t="s">
        <v>84</v>
      </c>
      <c r="AY1539" s="106" t="s">
        <v>158</v>
      </c>
      <c r="BE1539" s="204">
        <f>IF(N1539="základní",J1539,0)</f>
        <v>0</v>
      </c>
      <c r="BF1539" s="204">
        <f>IF(N1539="snížená",J1539,0)</f>
        <v>0</v>
      </c>
      <c r="BG1539" s="204">
        <f>IF(N1539="zákl. přenesená",J1539,0)</f>
        <v>0</v>
      </c>
      <c r="BH1539" s="204">
        <f>IF(N1539="sníž. přenesená",J1539,0)</f>
        <v>0</v>
      </c>
      <c r="BI1539" s="204">
        <f>IF(N1539="nulová",J1539,0)</f>
        <v>0</v>
      </c>
      <c r="BJ1539" s="106" t="s">
        <v>82</v>
      </c>
      <c r="BK1539" s="204">
        <f>ROUND(I1539*H1539,1)</f>
        <v>0</v>
      </c>
      <c r="BL1539" s="106" t="s">
        <v>283</v>
      </c>
      <c r="BM1539" s="203" t="s">
        <v>1998</v>
      </c>
    </row>
    <row r="1540" spans="1:47" s="118" customFormat="1" ht="195">
      <c r="A1540" s="115"/>
      <c r="B1540" s="116"/>
      <c r="C1540" s="115"/>
      <c r="D1540" s="205" t="s">
        <v>167</v>
      </c>
      <c r="E1540" s="115"/>
      <c r="F1540" s="206" t="s">
        <v>1999</v>
      </c>
      <c r="G1540" s="115"/>
      <c r="H1540" s="115"/>
      <c r="I1540" s="7"/>
      <c r="J1540" s="115"/>
      <c r="K1540" s="115"/>
      <c r="L1540" s="116"/>
      <c r="M1540" s="207"/>
      <c r="N1540" s="208"/>
      <c r="O1540" s="200"/>
      <c r="P1540" s="200"/>
      <c r="Q1540" s="200"/>
      <c r="R1540" s="200"/>
      <c r="S1540" s="200"/>
      <c r="T1540" s="209"/>
      <c r="U1540" s="115"/>
      <c r="V1540" s="115"/>
      <c r="W1540" s="115"/>
      <c r="X1540" s="115"/>
      <c r="Y1540" s="115"/>
      <c r="Z1540" s="115"/>
      <c r="AA1540" s="115"/>
      <c r="AB1540" s="115"/>
      <c r="AC1540" s="115"/>
      <c r="AD1540" s="115"/>
      <c r="AE1540" s="115"/>
      <c r="AT1540" s="106" t="s">
        <v>167</v>
      </c>
      <c r="AU1540" s="106" t="s">
        <v>84</v>
      </c>
    </row>
    <row r="1541" spans="2:51" s="313" customFormat="1" ht="12">
      <c r="B1541" s="314"/>
      <c r="D1541" s="205" t="s">
        <v>171</v>
      </c>
      <c r="E1541" s="315" t="s">
        <v>3</v>
      </c>
      <c r="F1541" s="316" t="s">
        <v>1993</v>
      </c>
      <c r="H1541" s="317">
        <v>1.5</v>
      </c>
      <c r="I1541" s="8"/>
      <c r="L1541" s="314"/>
      <c r="M1541" s="318"/>
      <c r="N1541" s="319"/>
      <c r="O1541" s="319"/>
      <c r="P1541" s="319"/>
      <c r="Q1541" s="319"/>
      <c r="R1541" s="319"/>
      <c r="S1541" s="319"/>
      <c r="T1541" s="320"/>
      <c r="AT1541" s="315" t="s">
        <v>171</v>
      </c>
      <c r="AU1541" s="315" t="s">
        <v>84</v>
      </c>
      <c r="AV1541" s="313" t="s">
        <v>84</v>
      </c>
      <c r="AW1541" s="313" t="s">
        <v>36</v>
      </c>
      <c r="AX1541" s="313" t="s">
        <v>74</v>
      </c>
      <c r="AY1541" s="315" t="s">
        <v>158</v>
      </c>
    </row>
    <row r="1542" spans="2:51" s="313" customFormat="1" ht="12">
      <c r="B1542" s="314"/>
      <c r="D1542" s="205" t="s">
        <v>171</v>
      </c>
      <c r="E1542" s="315" t="s">
        <v>3</v>
      </c>
      <c r="F1542" s="316" t="s">
        <v>1994</v>
      </c>
      <c r="H1542" s="317">
        <v>22.15</v>
      </c>
      <c r="I1542" s="8"/>
      <c r="L1542" s="314"/>
      <c r="M1542" s="318"/>
      <c r="N1542" s="319"/>
      <c r="O1542" s="319"/>
      <c r="P1542" s="319"/>
      <c r="Q1542" s="319"/>
      <c r="R1542" s="319"/>
      <c r="S1542" s="319"/>
      <c r="T1542" s="320"/>
      <c r="AT1542" s="315" t="s">
        <v>171</v>
      </c>
      <c r="AU1542" s="315" t="s">
        <v>84</v>
      </c>
      <c r="AV1542" s="313" t="s">
        <v>84</v>
      </c>
      <c r="AW1542" s="313" t="s">
        <v>36</v>
      </c>
      <c r="AX1542" s="313" t="s">
        <v>74</v>
      </c>
      <c r="AY1542" s="315" t="s">
        <v>158</v>
      </c>
    </row>
    <row r="1543" spans="2:51" s="321" customFormat="1" ht="12">
      <c r="B1543" s="322"/>
      <c r="D1543" s="205" t="s">
        <v>171</v>
      </c>
      <c r="E1543" s="323" t="s">
        <v>3</v>
      </c>
      <c r="F1543" s="324" t="s">
        <v>174</v>
      </c>
      <c r="H1543" s="325">
        <v>23.65</v>
      </c>
      <c r="I1543" s="9"/>
      <c r="L1543" s="322"/>
      <c r="M1543" s="326"/>
      <c r="N1543" s="327"/>
      <c r="O1543" s="327"/>
      <c r="P1543" s="327"/>
      <c r="Q1543" s="327"/>
      <c r="R1543" s="327"/>
      <c r="S1543" s="327"/>
      <c r="T1543" s="328"/>
      <c r="AT1543" s="323" t="s">
        <v>171</v>
      </c>
      <c r="AU1543" s="323" t="s">
        <v>84</v>
      </c>
      <c r="AV1543" s="321" t="s">
        <v>165</v>
      </c>
      <c r="AW1543" s="321" t="s">
        <v>36</v>
      </c>
      <c r="AX1543" s="321" t="s">
        <v>82</v>
      </c>
      <c r="AY1543" s="323" t="s">
        <v>158</v>
      </c>
    </row>
    <row r="1544" spans="1:65" s="118" customFormat="1" ht="24.2" customHeight="1">
      <c r="A1544" s="115"/>
      <c r="B1544" s="116"/>
      <c r="C1544" s="214" t="s">
        <v>2000</v>
      </c>
      <c r="D1544" s="214" t="s">
        <v>160</v>
      </c>
      <c r="E1544" s="215" t="s">
        <v>2001</v>
      </c>
      <c r="F1544" s="216" t="s">
        <v>2002</v>
      </c>
      <c r="G1544" s="217" t="s">
        <v>492</v>
      </c>
      <c r="H1544" s="218">
        <v>13.2</v>
      </c>
      <c r="I1544" s="6"/>
      <c r="J1544" s="219">
        <f>ROUND(I1544*H1544,1)</f>
        <v>0</v>
      </c>
      <c r="K1544" s="216" t="s">
        <v>164</v>
      </c>
      <c r="L1544" s="116"/>
      <c r="M1544" s="220" t="s">
        <v>3</v>
      </c>
      <c r="N1544" s="221" t="s">
        <v>45</v>
      </c>
      <c r="O1544" s="200"/>
      <c r="P1544" s="201">
        <f>O1544*H1544</f>
        <v>0</v>
      </c>
      <c r="Q1544" s="201">
        <v>0.000396</v>
      </c>
      <c r="R1544" s="201">
        <f>Q1544*H1544</f>
        <v>0.0052271999999999996</v>
      </c>
      <c r="S1544" s="201">
        <v>0</v>
      </c>
      <c r="T1544" s="202">
        <f>S1544*H1544</f>
        <v>0</v>
      </c>
      <c r="U1544" s="115"/>
      <c r="V1544" s="115"/>
      <c r="W1544" s="115"/>
      <c r="X1544" s="115"/>
      <c r="Y1544" s="115"/>
      <c r="Z1544" s="115"/>
      <c r="AA1544" s="115"/>
      <c r="AB1544" s="115"/>
      <c r="AC1544" s="115"/>
      <c r="AD1544" s="115"/>
      <c r="AE1544" s="115"/>
      <c r="AR1544" s="203" t="s">
        <v>283</v>
      </c>
      <c r="AT1544" s="203" t="s">
        <v>160</v>
      </c>
      <c r="AU1544" s="203" t="s">
        <v>84</v>
      </c>
      <c r="AY1544" s="106" t="s">
        <v>158</v>
      </c>
      <c r="BE1544" s="204">
        <f>IF(N1544="základní",J1544,0)</f>
        <v>0</v>
      </c>
      <c r="BF1544" s="204">
        <f>IF(N1544="snížená",J1544,0)</f>
        <v>0</v>
      </c>
      <c r="BG1544" s="204">
        <f>IF(N1544="zákl. přenesená",J1544,0)</f>
        <v>0</v>
      </c>
      <c r="BH1544" s="204">
        <f>IF(N1544="sníž. přenesená",J1544,0)</f>
        <v>0</v>
      </c>
      <c r="BI1544" s="204">
        <f>IF(N1544="nulová",J1544,0)</f>
        <v>0</v>
      </c>
      <c r="BJ1544" s="106" t="s">
        <v>82</v>
      </c>
      <c r="BK1544" s="204">
        <f>ROUND(I1544*H1544,1)</f>
        <v>0</v>
      </c>
      <c r="BL1544" s="106" t="s">
        <v>283</v>
      </c>
      <c r="BM1544" s="203" t="s">
        <v>2003</v>
      </c>
    </row>
    <row r="1545" spans="1:47" s="118" customFormat="1" ht="19.5">
      <c r="A1545" s="115"/>
      <c r="B1545" s="116"/>
      <c r="C1545" s="115"/>
      <c r="D1545" s="205" t="s">
        <v>167</v>
      </c>
      <c r="E1545" s="115"/>
      <c r="F1545" s="206" t="s">
        <v>2004</v>
      </c>
      <c r="G1545" s="115"/>
      <c r="H1545" s="115"/>
      <c r="I1545" s="7"/>
      <c r="J1545" s="115"/>
      <c r="K1545" s="115"/>
      <c r="L1545" s="116"/>
      <c r="M1545" s="207"/>
      <c r="N1545" s="208"/>
      <c r="O1545" s="200"/>
      <c r="P1545" s="200"/>
      <c r="Q1545" s="200"/>
      <c r="R1545" s="200"/>
      <c r="S1545" s="200"/>
      <c r="T1545" s="209"/>
      <c r="U1545" s="115"/>
      <c r="V1545" s="115"/>
      <c r="W1545" s="115"/>
      <c r="X1545" s="115"/>
      <c r="Y1545" s="115"/>
      <c r="Z1545" s="115"/>
      <c r="AA1545" s="115"/>
      <c r="AB1545" s="115"/>
      <c r="AC1545" s="115"/>
      <c r="AD1545" s="115"/>
      <c r="AE1545" s="115"/>
      <c r="AT1545" s="106" t="s">
        <v>167</v>
      </c>
      <c r="AU1545" s="106" t="s">
        <v>84</v>
      </c>
    </row>
    <row r="1546" spans="1:47" s="118" customFormat="1" ht="12">
      <c r="A1546" s="115"/>
      <c r="B1546" s="116"/>
      <c r="C1546" s="115"/>
      <c r="D1546" s="311" t="s">
        <v>169</v>
      </c>
      <c r="E1546" s="115"/>
      <c r="F1546" s="312" t="s">
        <v>2005</v>
      </c>
      <c r="G1546" s="115"/>
      <c r="H1546" s="115"/>
      <c r="I1546" s="7"/>
      <c r="J1546" s="115"/>
      <c r="K1546" s="115"/>
      <c r="L1546" s="116"/>
      <c r="M1546" s="207"/>
      <c r="N1546" s="208"/>
      <c r="O1546" s="200"/>
      <c r="P1546" s="200"/>
      <c r="Q1546" s="200"/>
      <c r="R1546" s="200"/>
      <c r="S1546" s="200"/>
      <c r="T1546" s="209"/>
      <c r="U1546" s="115"/>
      <c r="V1546" s="115"/>
      <c r="W1546" s="115"/>
      <c r="X1546" s="115"/>
      <c r="Y1546" s="115"/>
      <c r="Z1546" s="115"/>
      <c r="AA1546" s="115"/>
      <c r="AB1546" s="115"/>
      <c r="AC1546" s="115"/>
      <c r="AD1546" s="115"/>
      <c r="AE1546" s="115"/>
      <c r="AT1546" s="106" t="s">
        <v>169</v>
      </c>
      <c r="AU1546" s="106" t="s">
        <v>84</v>
      </c>
    </row>
    <row r="1547" spans="2:51" s="313" customFormat="1" ht="12">
      <c r="B1547" s="314"/>
      <c r="D1547" s="205" t="s">
        <v>171</v>
      </c>
      <c r="E1547" s="315" t="s">
        <v>3</v>
      </c>
      <c r="F1547" s="316" t="s">
        <v>2006</v>
      </c>
      <c r="H1547" s="317">
        <v>13.2</v>
      </c>
      <c r="I1547" s="8"/>
      <c r="L1547" s="314"/>
      <c r="M1547" s="318"/>
      <c r="N1547" s="319"/>
      <c r="O1547" s="319"/>
      <c r="P1547" s="319"/>
      <c r="Q1547" s="319"/>
      <c r="R1547" s="319"/>
      <c r="S1547" s="319"/>
      <c r="T1547" s="320"/>
      <c r="AT1547" s="315" t="s">
        <v>171</v>
      </c>
      <c r="AU1547" s="315" t="s">
        <v>84</v>
      </c>
      <c r="AV1547" s="313" t="s">
        <v>84</v>
      </c>
      <c r="AW1547" s="313" t="s">
        <v>36</v>
      </c>
      <c r="AX1547" s="313" t="s">
        <v>82</v>
      </c>
      <c r="AY1547" s="315" t="s">
        <v>158</v>
      </c>
    </row>
    <row r="1548" spans="1:65" s="118" customFormat="1" ht="37.9" customHeight="1">
      <c r="A1548" s="115"/>
      <c r="B1548" s="116"/>
      <c r="C1548" s="191" t="s">
        <v>2007</v>
      </c>
      <c r="D1548" s="191" t="s">
        <v>783</v>
      </c>
      <c r="E1548" s="192" t="s">
        <v>2008</v>
      </c>
      <c r="F1548" s="193" t="s">
        <v>2009</v>
      </c>
      <c r="G1548" s="194" t="s">
        <v>492</v>
      </c>
      <c r="H1548" s="195">
        <v>13.2</v>
      </c>
      <c r="I1548" s="11"/>
      <c r="J1548" s="196">
        <f>ROUND(I1548*H1548,1)</f>
        <v>0</v>
      </c>
      <c r="K1548" s="193" t="s">
        <v>362</v>
      </c>
      <c r="L1548" s="197"/>
      <c r="M1548" s="198" t="s">
        <v>3</v>
      </c>
      <c r="N1548" s="199" t="s">
        <v>45</v>
      </c>
      <c r="O1548" s="200"/>
      <c r="P1548" s="201">
        <f>O1548*H1548</f>
        <v>0</v>
      </c>
      <c r="Q1548" s="201">
        <v>0.00696</v>
      </c>
      <c r="R1548" s="201">
        <f>Q1548*H1548</f>
        <v>0.091872</v>
      </c>
      <c r="S1548" s="201">
        <v>0</v>
      </c>
      <c r="T1548" s="202">
        <f>S1548*H1548</f>
        <v>0</v>
      </c>
      <c r="U1548" s="115"/>
      <c r="V1548" s="115"/>
      <c r="W1548" s="115"/>
      <c r="X1548" s="115"/>
      <c r="Y1548" s="115"/>
      <c r="Z1548" s="115"/>
      <c r="AA1548" s="115"/>
      <c r="AB1548" s="115"/>
      <c r="AC1548" s="115"/>
      <c r="AD1548" s="115"/>
      <c r="AE1548" s="115"/>
      <c r="AR1548" s="203" t="s">
        <v>420</v>
      </c>
      <c r="AT1548" s="203" t="s">
        <v>783</v>
      </c>
      <c r="AU1548" s="203" t="s">
        <v>84</v>
      </c>
      <c r="AY1548" s="106" t="s">
        <v>158</v>
      </c>
      <c r="BE1548" s="204">
        <f>IF(N1548="základní",J1548,0)</f>
        <v>0</v>
      </c>
      <c r="BF1548" s="204">
        <f>IF(N1548="snížená",J1548,0)</f>
        <v>0</v>
      </c>
      <c r="BG1548" s="204">
        <f>IF(N1548="zákl. přenesená",J1548,0)</f>
        <v>0</v>
      </c>
      <c r="BH1548" s="204">
        <f>IF(N1548="sníž. přenesená",J1548,0)</f>
        <v>0</v>
      </c>
      <c r="BI1548" s="204">
        <f>IF(N1548="nulová",J1548,0)</f>
        <v>0</v>
      </c>
      <c r="BJ1548" s="106" t="s">
        <v>82</v>
      </c>
      <c r="BK1548" s="204">
        <f>ROUND(I1548*H1548,1)</f>
        <v>0</v>
      </c>
      <c r="BL1548" s="106" t="s">
        <v>283</v>
      </c>
      <c r="BM1548" s="203" t="s">
        <v>2010</v>
      </c>
    </row>
    <row r="1549" spans="1:47" s="118" customFormat="1" ht="204.75">
      <c r="A1549" s="115"/>
      <c r="B1549" s="116"/>
      <c r="C1549" s="115"/>
      <c r="D1549" s="205" t="s">
        <v>167</v>
      </c>
      <c r="E1549" s="115"/>
      <c r="F1549" s="206" t="s">
        <v>2011</v>
      </c>
      <c r="G1549" s="115"/>
      <c r="H1549" s="115"/>
      <c r="I1549" s="7"/>
      <c r="J1549" s="115"/>
      <c r="K1549" s="115"/>
      <c r="L1549" s="116"/>
      <c r="M1549" s="207"/>
      <c r="N1549" s="208"/>
      <c r="O1549" s="200"/>
      <c r="P1549" s="200"/>
      <c r="Q1549" s="200"/>
      <c r="R1549" s="200"/>
      <c r="S1549" s="200"/>
      <c r="T1549" s="209"/>
      <c r="U1549" s="115"/>
      <c r="V1549" s="115"/>
      <c r="W1549" s="115"/>
      <c r="X1549" s="115"/>
      <c r="Y1549" s="115"/>
      <c r="Z1549" s="115"/>
      <c r="AA1549" s="115"/>
      <c r="AB1549" s="115"/>
      <c r="AC1549" s="115"/>
      <c r="AD1549" s="115"/>
      <c r="AE1549" s="115"/>
      <c r="AT1549" s="106" t="s">
        <v>167</v>
      </c>
      <c r="AU1549" s="106" t="s">
        <v>84</v>
      </c>
    </row>
    <row r="1550" spans="2:51" s="313" customFormat="1" ht="12">
      <c r="B1550" s="314"/>
      <c r="D1550" s="205" t="s">
        <v>171</v>
      </c>
      <c r="E1550" s="315" t="s">
        <v>3</v>
      </c>
      <c r="F1550" s="316" t="s">
        <v>2012</v>
      </c>
      <c r="H1550" s="317">
        <v>13.2</v>
      </c>
      <c r="I1550" s="8"/>
      <c r="L1550" s="314"/>
      <c r="M1550" s="318"/>
      <c r="N1550" s="319"/>
      <c r="O1550" s="319"/>
      <c r="P1550" s="319"/>
      <c r="Q1550" s="319"/>
      <c r="R1550" s="319"/>
      <c r="S1550" s="319"/>
      <c r="T1550" s="320"/>
      <c r="AT1550" s="315" t="s">
        <v>171</v>
      </c>
      <c r="AU1550" s="315" t="s">
        <v>84</v>
      </c>
      <c r="AV1550" s="313" t="s">
        <v>84</v>
      </c>
      <c r="AW1550" s="313" t="s">
        <v>36</v>
      </c>
      <c r="AX1550" s="313" t="s">
        <v>82</v>
      </c>
      <c r="AY1550" s="315" t="s">
        <v>158</v>
      </c>
    </row>
    <row r="1551" spans="1:65" s="118" customFormat="1" ht="44.25" customHeight="1">
      <c r="A1551" s="115"/>
      <c r="B1551" s="116"/>
      <c r="C1551" s="214" t="s">
        <v>2013</v>
      </c>
      <c r="D1551" s="214" t="s">
        <v>160</v>
      </c>
      <c r="E1551" s="215" t="s">
        <v>2014</v>
      </c>
      <c r="F1551" s="216" t="s">
        <v>2015</v>
      </c>
      <c r="G1551" s="217" t="s">
        <v>102</v>
      </c>
      <c r="H1551" s="218">
        <v>15.28</v>
      </c>
      <c r="I1551" s="6"/>
      <c r="J1551" s="219">
        <f>ROUND(I1551*H1551,1)</f>
        <v>0</v>
      </c>
      <c r="K1551" s="216" t="s">
        <v>164</v>
      </c>
      <c r="L1551" s="116"/>
      <c r="M1551" s="220" t="s">
        <v>3</v>
      </c>
      <c r="N1551" s="221" t="s">
        <v>45</v>
      </c>
      <c r="O1551" s="200"/>
      <c r="P1551" s="201">
        <f>O1551*H1551</f>
        <v>0</v>
      </c>
      <c r="Q1551" s="201">
        <v>0.0064904</v>
      </c>
      <c r="R1551" s="201">
        <f>Q1551*H1551</f>
        <v>0.099173312</v>
      </c>
      <c r="S1551" s="201">
        <v>0</v>
      </c>
      <c r="T1551" s="202">
        <f>S1551*H1551</f>
        <v>0</v>
      </c>
      <c r="U1551" s="115"/>
      <c r="V1551" s="115"/>
      <c r="W1551" s="115"/>
      <c r="X1551" s="115"/>
      <c r="Y1551" s="115"/>
      <c r="Z1551" s="115"/>
      <c r="AA1551" s="115"/>
      <c r="AB1551" s="115"/>
      <c r="AC1551" s="115"/>
      <c r="AD1551" s="115"/>
      <c r="AE1551" s="115"/>
      <c r="AR1551" s="203" t="s">
        <v>283</v>
      </c>
      <c r="AT1551" s="203" t="s">
        <v>160</v>
      </c>
      <c r="AU1551" s="203" t="s">
        <v>84</v>
      </c>
      <c r="AY1551" s="106" t="s">
        <v>158</v>
      </c>
      <c r="BE1551" s="204">
        <f>IF(N1551="základní",J1551,0)</f>
        <v>0</v>
      </c>
      <c r="BF1551" s="204">
        <f>IF(N1551="snížená",J1551,0)</f>
        <v>0</v>
      </c>
      <c r="BG1551" s="204">
        <f>IF(N1551="zákl. přenesená",J1551,0)</f>
        <v>0</v>
      </c>
      <c r="BH1551" s="204">
        <f>IF(N1551="sníž. přenesená",J1551,0)</f>
        <v>0</v>
      </c>
      <c r="BI1551" s="204">
        <f>IF(N1551="nulová",J1551,0)</f>
        <v>0</v>
      </c>
      <c r="BJ1551" s="106" t="s">
        <v>82</v>
      </c>
      <c r="BK1551" s="204">
        <f>ROUND(I1551*H1551,1)</f>
        <v>0</v>
      </c>
      <c r="BL1551" s="106" t="s">
        <v>283</v>
      </c>
      <c r="BM1551" s="203" t="s">
        <v>2016</v>
      </c>
    </row>
    <row r="1552" spans="1:47" s="118" customFormat="1" ht="29.25">
      <c r="A1552" s="115"/>
      <c r="B1552" s="116"/>
      <c r="C1552" s="115"/>
      <c r="D1552" s="205" t="s">
        <v>167</v>
      </c>
      <c r="E1552" s="115"/>
      <c r="F1552" s="206" t="s">
        <v>2017</v>
      </c>
      <c r="G1552" s="115"/>
      <c r="H1552" s="115"/>
      <c r="I1552" s="7"/>
      <c r="J1552" s="115"/>
      <c r="K1552" s="115"/>
      <c r="L1552" s="116"/>
      <c r="M1552" s="207"/>
      <c r="N1552" s="208"/>
      <c r="O1552" s="200"/>
      <c r="P1552" s="200"/>
      <c r="Q1552" s="200"/>
      <c r="R1552" s="200"/>
      <c r="S1552" s="200"/>
      <c r="T1552" s="209"/>
      <c r="U1552" s="115"/>
      <c r="V1552" s="115"/>
      <c r="W1552" s="115"/>
      <c r="X1552" s="115"/>
      <c r="Y1552" s="115"/>
      <c r="Z1552" s="115"/>
      <c r="AA1552" s="115"/>
      <c r="AB1552" s="115"/>
      <c r="AC1552" s="115"/>
      <c r="AD1552" s="115"/>
      <c r="AE1552" s="115"/>
      <c r="AT1552" s="106" t="s">
        <v>167</v>
      </c>
      <c r="AU1552" s="106" t="s">
        <v>84</v>
      </c>
    </row>
    <row r="1553" spans="1:47" s="118" customFormat="1" ht="12">
      <c r="A1553" s="115"/>
      <c r="B1553" s="116"/>
      <c r="C1553" s="115"/>
      <c r="D1553" s="311" t="s">
        <v>169</v>
      </c>
      <c r="E1553" s="115"/>
      <c r="F1553" s="312" t="s">
        <v>2018</v>
      </c>
      <c r="G1553" s="115"/>
      <c r="H1553" s="115"/>
      <c r="I1553" s="7"/>
      <c r="J1553" s="115"/>
      <c r="K1553" s="115"/>
      <c r="L1553" s="116"/>
      <c r="M1553" s="207"/>
      <c r="N1553" s="208"/>
      <c r="O1553" s="200"/>
      <c r="P1553" s="200"/>
      <c r="Q1553" s="200"/>
      <c r="R1553" s="200"/>
      <c r="S1553" s="200"/>
      <c r="T1553" s="209"/>
      <c r="U1553" s="115"/>
      <c r="V1553" s="115"/>
      <c r="W1553" s="115"/>
      <c r="X1553" s="115"/>
      <c r="Y1553" s="115"/>
      <c r="Z1553" s="115"/>
      <c r="AA1553" s="115"/>
      <c r="AB1553" s="115"/>
      <c r="AC1553" s="115"/>
      <c r="AD1553" s="115"/>
      <c r="AE1553" s="115"/>
      <c r="AT1553" s="106" t="s">
        <v>169</v>
      </c>
      <c r="AU1553" s="106" t="s">
        <v>84</v>
      </c>
    </row>
    <row r="1554" spans="2:51" s="313" customFormat="1" ht="12">
      <c r="B1554" s="314"/>
      <c r="D1554" s="205" t="s">
        <v>171</v>
      </c>
      <c r="E1554" s="315" t="s">
        <v>3</v>
      </c>
      <c r="F1554" s="316" t="s">
        <v>2019</v>
      </c>
      <c r="H1554" s="317">
        <v>15.28</v>
      </c>
      <c r="I1554" s="8"/>
      <c r="L1554" s="314"/>
      <c r="M1554" s="318"/>
      <c r="N1554" s="319"/>
      <c r="O1554" s="319"/>
      <c r="P1554" s="319"/>
      <c r="Q1554" s="319"/>
      <c r="R1554" s="319"/>
      <c r="S1554" s="319"/>
      <c r="T1554" s="320"/>
      <c r="AT1554" s="315" t="s">
        <v>171</v>
      </c>
      <c r="AU1554" s="315" t="s">
        <v>84</v>
      </c>
      <c r="AV1554" s="313" t="s">
        <v>84</v>
      </c>
      <c r="AW1554" s="313" t="s">
        <v>36</v>
      </c>
      <c r="AX1554" s="313" t="s">
        <v>82</v>
      </c>
      <c r="AY1554" s="315" t="s">
        <v>158</v>
      </c>
    </row>
    <row r="1555" spans="1:65" s="118" customFormat="1" ht="24.2" customHeight="1">
      <c r="A1555" s="115"/>
      <c r="B1555" s="116"/>
      <c r="C1555" s="214" t="s">
        <v>2020</v>
      </c>
      <c r="D1555" s="214" t="s">
        <v>160</v>
      </c>
      <c r="E1555" s="215" t="s">
        <v>2021</v>
      </c>
      <c r="F1555" s="216" t="s">
        <v>2022</v>
      </c>
      <c r="G1555" s="217" t="s">
        <v>102</v>
      </c>
      <c r="H1555" s="218">
        <v>6.98</v>
      </c>
      <c r="I1555" s="6"/>
      <c r="J1555" s="219">
        <f>ROUND(I1555*H1555,1)</f>
        <v>0</v>
      </c>
      <c r="K1555" s="216" t="s">
        <v>3</v>
      </c>
      <c r="L1555" s="116"/>
      <c r="M1555" s="220" t="s">
        <v>3</v>
      </c>
      <c r="N1555" s="221" t="s">
        <v>45</v>
      </c>
      <c r="O1555" s="200"/>
      <c r="P1555" s="201">
        <f>O1555*H1555</f>
        <v>0</v>
      </c>
      <c r="Q1555" s="201">
        <v>0</v>
      </c>
      <c r="R1555" s="201">
        <f>Q1555*H1555</f>
        <v>0</v>
      </c>
      <c r="S1555" s="201">
        <v>0</v>
      </c>
      <c r="T1555" s="202">
        <f>S1555*H1555</f>
        <v>0</v>
      </c>
      <c r="U1555" s="115"/>
      <c r="V1555" s="115"/>
      <c r="W1555" s="115"/>
      <c r="X1555" s="115"/>
      <c r="Y1555" s="115"/>
      <c r="Z1555" s="115"/>
      <c r="AA1555" s="115"/>
      <c r="AB1555" s="115"/>
      <c r="AC1555" s="115"/>
      <c r="AD1555" s="115"/>
      <c r="AE1555" s="115"/>
      <c r="AR1555" s="203" t="s">
        <v>283</v>
      </c>
      <c r="AT1555" s="203" t="s">
        <v>160</v>
      </c>
      <c r="AU1555" s="203" t="s">
        <v>84</v>
      </c>
      <c r="AY1555" s="106" t="s">
        <v>158</v>
      </c>
      <c r="BE1555" s="204">
        <f>IF(N1555="základní",J1555,0)</f>
        <v>0</v>
      </c>
      <c r="BF1555" s="204">
        <f>IF(N1555="snížená",J1555,0)</f>
        <v>0</v>
      </c>
      <c r="BG1555" s="204">
        <f>IF(N1555="zákl. přenesená",J1555,0)</f>
        <v>0</v>
      </c>
      <c r="BH1555" s="204">
        <f>IF(N1555="sníž. přenesená",J1555,0)</f>
        <v>0</v>
      </c>
      <c r="BI1555" s="204">
        <f>IF(N1555="nulová",J1555,0)</f>
        <v>0</v>
      </c>
      <c r="BJ1555" s="106" t="s">
        <v>82</v>
      </c>
      <c r="BK1555" s="204">
        <f>ROUND(I1555*H1555,1)</f>
        <v>0</v>
      </c>
      <c r="BL1555" s="106" t="s">
        <v>283</v>
      </c>
      <c r="BM1555" s="203" t="s">
        <v>2023</v>
      </c>
    </row>
    <row r="1556" spans="1:47" s="118" customFormat="1" ht="12">
      <c r="A1556" s="115"/>
      <c r="B1556" s="116"/>
      <c r="C1556" s="115"/>
      <c r="D1556" s="205" t="s">
        <v>167</v>
      </c>
      <c r="E1556" s="115"/>
      <c r="F1556" s="206" t="s">
        <v>2022</v>
      </c>
      <c r="G1556" s="115"/>
      <c r="H1556" s="115"/>
      <c r="I1556" s="7"/>
      <c r="J1556" s="115"/>
      <c r="K1556" s="115"/>
      <c r="L1556" s="116"/>
      <c r="M1556" s="207"/>
      <c r="N1556" s="208"/>
      <c r="O1556" s="200"/>
      <c r="P1556" s="200"/>
      <c r="Q1556" s="200"/>
      <c r="R1556" s="200"/>
      <c r="S1556" s="200"/>
      <c r="T1556" s="209"/>
      <c r="U1556" s="115"/>
      <c r="V1556" s="115"/>
      <c r="W1556" s="115"/>
      <c r="X1556" s="115"/>
      <c r="Y1556" s="115"/>
      <c r="Z1556" s="115"/>
      <c r="AA1556" s="115"/>
      <c r="AB1556" s="115"/>
      <c r="AC1556" s="115"/>
      <c r="AD1556" s="115"/>
      <c r="AE1556" s="115"/>
      <c r="AT1556" s="106" t="s">
        <v>167</v>
      </c>
      <c r="AU1556" s="106" t="s">
        <v>84</v>
      </c>
    </row>
    <row r="1557" spans="2:51" s="313" customFormat="1" ht="12">
      <c r="B1557" s="314"/>
      <c r="D1557" s="205" t="s">
        <v>171</v>
      </c>
      <c r="E1557" s="315" t="s">
        <v>3</v>
      </c>
      <c r="F1557" s="316" t="s">
        <v>2024</v>
      </c>
      <c r="H1557" s="317">
        <v>6.98</v>
      </c>
      <c r="I1557" s="8"/>
      <c r="L1557" s="314"/>
      <c r="M1557" s="318"/>
      <c r="N1557" s="319"/>
      <c r="O1557" s="319"/>
      <c r="P1557" s="319"/>
      <c r="Q1557" s="319"/>
      <c r="R1557" s="319"/>
      <c r="S1557" s="319"/>
      <c r="T1557" s="320"/>
      <c r="AT1557" s="315" t="s">
        <v>171</v>
      </c>
      <c r="AU1557" s="315" t="s">
        <v>84</v>
      </c>
      <c r="AV1557" s="313" t="s">
        <v>84</v>
      </c>
      <c r="AW1557" s="313" t="s">
        <v>36</v>
      </c>
      <c r="AX1557" s="313" t="s">
        <v>74</v>
      </c>
      <c r="AY1557" s="315" t="s">
        <v>158</v>
      </c>
    </row>
    <row r="1558" spans="2:51" s="321" customFormat="1" ht="12">
      <c r="B1558" s="322"/>
      <c r="D1558" s="205" t="s">
        <v>171</v>
      </c>
      <c r="E1558" s="323" t="s">
        <v>3</v>
      </c>
      <c r="F1558" s="324" t="s">
        <v>174</v>
      </c>
      <c r="H1558" s="325">
        <v>6.98</v>
      </c>
      <c r="I1558" s="9"/>
      <c r="L1558" s="322"/>
      <c r="M1558" s="326"/>
      <c r="N1558" s="327"/>
      <c r="O1558" s="327"/>
      <c r="P1558" s="327"/>
      <c r="Q1558" s="327"/>
      <c r="R1558" s="327"/>
      <c r="S1558" s="327"/>
      <c r="T1558" s="328"/>
      <c r="AT1558" s="323" t="s">
        <v>171</v>
      </c>
      <c r="AU1558" s="323" t="s">
        <v>84</v>
      </c>
      <c r="AV1558" s="321" t="s">
        <v>165</v>
      </c>
      <c r="AW1558" s="321" t="s">
        <v>36</v>
      </c>
      <c r="AX1558" s="321" t="s">
        <v>82</v>
      </c>
      <c r="AY1558" s="323" t="s">
        <v>158</v>
      </c>
    </row>
    <row r="1559" spans="1:65" s="118" customFormat="1" ht="24.2" customHeight="1">
      <c r="A1559" s="115"/>
      <c r="B1559" s="116"/>
      <c r="C1559" s="191" t="s">
        <v>2025</v>
      </c>
      <c r="D1559" s="191" t="s">
        <v>783</v>
      </c>
      <c r="E1559" s="192" t="s">
        <v>2026</v>
      </c>
      <c r="F1559" s="193" t="s">
        <v>2027</v>
      </c>
      <c r="G1559" s="194" t="s">
        <v>102</v>
      </c>
      <c r="H1559" s="195">
        <v>25.71</v>
      </c>
      <c r="I1559" s="11"/>
      <c r="J1559" s="196">
        <f>ROUND(I1559*H1559,1)</f>
        <v>0</v>
      </c>
      <c r="K1559" s="193" t="s">
        <v>164</v>
      </c>
      <c r="L1559" s="197"/>
      <c r="M1559" s="198" t="s">
        <v>3</v>
      </c>
      <c r="N1559" s="199" t="s">
        <v>45</v>
      </c>
      <c r="O1559" s="200"/>
      <c r="P1559" s="201">
        <f>O1559*H1559</f>
        <v>0</v>
      </c>
      <c r="Q1559" s="201">
        <v>0.025</v>
      </c>
      <c r="R1559" s="201">
        <f>Q1559*H1559</f>
        <v>0.64275</v>
      </c>
      <c r="S1559" s="201">
        <v>0</v>
      </c>
      <c r="T1559" s="202">
        <f>S1559*H1559</f>
        <v>0</v>
      </c>
      <c r="U1559" s="115"/>
      <c r="V1559" s="115"/>
      <c r="W1559" s="115"/>
      <c r="X1559" s="115"/>
      <c r="Y1559" s="115"/>
      <c r="Z1559" s="115"/>
      <c r="AA1559" s="115"/>
      <c r="AB1559" s="115"/>
      <c r="AC1559" s="115"/>
      <c r="AD1559" s="115"/>
      <c r="AE1559" s="115"/>
      <c r="AR1559" s="203" t="s">
        <v>420</v>
      </c>
      <c r="AT1559" s="203" t="s">
        <v>783</v>
      </c>
      <c r="AU1559" s="203" t="s">
        <v>84</v>
      </c>
      <c r="AY1559" s="106" t="s">
        <v>158</v>
      </c>
      <c r="BE1559" s="204">
        <f>IF(N1559="základní",J1559,0)</f>
        <v>0</v>
      </c>
      <c r="BF1559" s="204">
        <f>IF(N1559="snížená",J1559,0)</f>
        <v>0</v>
      </c>
      <c r="BG1559" s="204">
        <f>IF(N1559="zákl. přenesená",J1559,0)</f>
        <v>0</v>
      </c>
      <c r="BH1559" s="204">
        <f>IF(N1559="sníž. přenesená",J1559,0)</f>
        <v>0</v>
      </c>
      <c r="BI1559" s="204">
        <f>IF(N1559="nulová",J1559,0)</f>
        <v>0</v>
      </c>
      <c r="BJ1559" s="106" t="s">
        <v>82</v>
      </c>
      <c r="BK1559" s="204">
        <f>ROUND(I1559*H1559,1)</f>
        <v>0</v>
      </c>
      <c r="BL1559" s="106" t="s">
        <v>283</v>
      </c>
      <c r="BM1559" s="203" t="s">
        <v>2028</v>
      </c>
    </row>
    <row r="1560" spans="1:47" s="118" customFormat="1" ht="19.5">
      <c r="A1560" s="115"/>
      <c r="B1560" s="116"/>
      <c r="C1560" s="115"/>
      <c r="D1560" s="205" t="s">
        <v>167</v>
      </c>
      <c r="E1560" s="115"/>
      <c r="F1560" s="206" t="s">
        <v>2027</v>
      </c>
      <c r="G1560" s="115"/>
      <c r="H1560" s="115"/>
      <c r="I1560" s="7"/>
      <c r="J1560" s="115"/>
      <c r="K1560" s="115"/>
      <c r="L1560" s="116"/>
      <c r="M1560" s="207"/>
      <c r="N1560" s="208"/>
      <c r="O1560" s="200"/>
      <c r="P1560" s="200"/>
      <c r="Q1560" s="200"/>
      <c r="R1560" s="200"/>
      <c r="S1560" s="200"/>
      <c r="T1560" s="209"/>
      <c r="U1560" s="115"/>
      <c r="V1560" s="115"/>
      <c r="W1560" s="115"/>
      <c r="X1560" s="115"/>
      <c r="Y1560" s="115"/>
      <c r="Z1560" s="115"/>
      <c r="AA1560" s="115"/>
      <c r="AB1560" s="115"/>
      <c r="AC1560" s="115"/>
      <c r="AD1560" s="115"/>
      <c r="AE1560" s="115"/>
      <c r="AT1560" s="106" t="s">
        <v>167</v>
      </c>
      <c r="AU1560" s="106" t="s">
        <v>84</v>
      </c>
    </row>
    <row r="1561" spans="2:51" s="338" customFormat="1" ht="12">
      <c r="B1561" s="339"/>
      <c r="D1561" s="205" t="s">
        <v>171</v>
      </c>
      <c r="E1561" s="340" t="s">
        <v>3</v>
      </c>
      <c r="F1561" s="341" t="s">
        <v>1499</v>
      </c>
      <c r="H1561" s="340" t="s">
        <v>3</v>
      </c>
      <c r="I1561" s="12"/>
      <c r="L1561" s="339"/>
      <c r="M1561" s="342"/>
      <c r="N1561" s="343"/>
      <c r="O1561" s="343"/>
      <c r="P1561" s="343"/>
      <c r="Q1561" s="343"/>
      <c r="R1561" s="343"/>
      <c r="S1561" s="343"/>
      <c r="T1561" s="344"/>
      <c r="AT1561" s="340" t="s">
        <v>171</v>
      </c>
      <c r="AU1561" s="340" t="s">
        <v>84</v>
      </c>
      <c r="AV1561" s="338" t="s">
        <v>82</v>
      </c>
      <c r="AW1561" s="338" t="s">
        <v>36</v>
      </c>
      <c r="AX1561" s="338" t="s">
        <v>74</v>
      </c>
      <c r="AY1561" s="340" t="s">
        <v>158</v>
      </c>
    </row>
    <row r="1562" spans="2:51" s="313" customFormat="1" ht="12">
      <c r="B1562" s="314"/>
      <c r="D1562" s="205" t="s">
        <v>171</v>
      </c>
      <c r="E1562" s="315" t="s">
        <v>3</v>
      </c>
      <c r="F1562" s="316" t="s">
        <v>2029</v>
      </c>
      <c r="H1562" s="317">
        <v>24.486</v>
      </c>
      <c r="I1562" s="8"/>
      <c r="L1562" s="314"/>
      <c r="M1562" s="318"/>
      <c r="N1562" s="319"/>
      <c r="O1562" s="319"/>
      <c r="P1562" s="319"/>
      <c r="Q1562" s="319"/>
      <c r="R1562" s="319"/>
      <c r="S1562" s="319"/>
      <c r="T1562" s="320"/>
      <c r="AT1562" s="315" t="s">
        <v>171</v>
      </c>
      <c r="AU1562" s="315" t="s">
        <v>84</v>
      </c>
      <c r="AV1562" s="313" t="s">
        <v>84</v>
      </c>
      <c r="AW1562" s="313" t="s">
        <v>36</v>
      </c>
      <c r="AX1562" s="313" t="s">
        <v>82</v>
      </c>
      <c r="AY1562" s="315" t="s">
        <v>158</v>
      </c>
    </row>
    <row r="1563" spans="2:51" s="313" customFormat="1" ht="12">
      <c r="B1563" s="314"/>
      <c r="D1563" s="205" t="s">
        <v>171</v>
      </c>
      <c r="F1563" s="316" t="s">
        <v>2030</v>
      </c>
      <c r="H1563" s="317">
        <v>25.71</v>
      </c>
      <c r="I1563" s="8"/>
      <c r="L1563" s="314"/>
      <c r="M1563" s="318"/>
      <c r="N1563" s="319"/>
      <c r="O1563" s="319"/>
      <c r="P1563" s="319"/>
      <c r="Q1563" s="319"/>
      <c r="R1563" s="319"/>
      <c r="S1563" s="319"/>
      <c r="T1563" s="320"/>
      <c r="AT1563" s="315" t="s">
        <v>171</v>
      </c>
      <c r="AU1563" s="315" t="s">
        <v>84</v>
      </c>
      <c r="AV1563" s="313" t="s">
        <v>84</v>
      </c>
      <c r="AW1563" s="313" t="s">
        <v>4</v>
      </c>
      <c r="AX1563" s="313" t="s">
        <v>82</v>
      </c>
      <c r="AY1563" s="315" t="s">
        <v>158</v>
      </c>
    </row>
    <row r="1564" spans="1:65" s="118" customFormat="1" ht="33" customHeight="1">
      <c r="A1564" s="115"/>
      <c r="B1564" s="116"/>
      <c r="C1564" s="214" t="s">
        <v>2031</v>
      </c>
      <c r="D1564" s="214" t="s">
        <v>160</v>
      </c>
      <c r="E1564" s="215" t="s">
        <v>2032</v>
      </c>
      <c r="F1564" s="216" t="s">
        <v>2033</v>
      </c>
      <c r="G1564" s="217" t="s">
        <v>437</v>
      </c>
      <c r="H1564" s="218">
        <v>2</v>
      </c>
      <c r="I1564" s="6"/>
      <c r="J1564" s="219">
        <f>ROUND(I1564*H1564,1)</f>
        <v>0</v>
      </c>
      <c r="K1564" s="216" t="s">
        <v>164</v>
      </c>
      <c r="L1564" s="116"/>
      <c r="M1564" s="220" t="s">
        <v>3</v>
      </c>
      <c r="N1564" s="221" t="s">
        <v>45</v>
      </c>
      <c r="O1564" s="200"/>
      <c r="P1564" s="201">
        <f>O1564*H1564</f>
        <v>0</v>
      </c>
      <c r="Q1564" s="201">
        <v>0</v>
      </c>
      <c r="R1564" s="201">
        <f>Q1564*H1564</f>
        <v>0</v>
      </c>
      <c r="S1564" s="201">
        <v>0</v>
      </c>
      <c r="T1564" s="202">
        <f>S1564*H1564</f>
        <v>0</v>
      </c>
      <c r="U1564" s="115"/>
      <c r="V1564" s="115"/>
      <c r="W1564" s="115"/>
      <c r="X1564" s="115"/>
      <c r="Y1564" s="115"/>
      <c r="Z1564" s="115"/>
      <c r="AA1564" s="115"/>
      <c r="AB1564" s="115"/>
      <c r="AC1564" s="115"/>
      <c r="AD1564" s="115"/>
      <c r="AE1564" s="115"/>
      <c r="AR1564" s="203" t="s">
        <v>283</v>
      </c>
      <c r="AT1564" s="203" t="s">
        <v>160</v>
      </c>
      <c r="AU1564" s="203" t="s">
        <v>84</v>
      </c>
      <c r="AY1564" s="106" t="s">
        <v>158</v>
      </c>
      <c r="BE1564" s="204">
        <f>IF(N1564="základní",J1564,0)</f>
        <v>0</v>
      </c>
      <c r="BF1564" s="204">
        <f>IF(N1564="snížená",J1564,0)</f>
        <v>0</v>
      </c>
      <c r="BG1564" s="204">
        <f>IF(N1564="zákl. přenesená",J1564,0)</f>
        <v>0</v>
      </c>
      <c r="BH1564" s="204">
        <f>IF(N1564="sníž. přenesená",J1564,0)</f>
        <v>0</v>
      </c>
      <c r="BI1564" s="204">
        <f>IF(N1564="nulová",J1564,0)</f>
        <v>0</v>
      </c>
      <c r="BJ1564" s="106" t="s">
        <v>82</v>
      </c>
      <c r="BK1564" s="204">
        <f>ROUND(I1564*H1564,1)</f>
        <v>0</v>
      </c>
      <c r="BL1564" s="106" t="s">
        <v>283</v>
      </c>
      <c r="BM1564" s="203" t="s">
        <v>2034</v>
      </c>
    </row>
    <row r="1565" spans="1:47" s="118" customFormat="1" ht="39">
      <c r="A1565" s="115"/>
      <c r="B1565" s="116"/>
      <c r="C1565" s="115"/>
      <c r="D1565" s="205" t="s">
        <v>167</v>
      </c>
      <c r="E1565" s="115"/>
      <c r="F1565" s="206" t="s">
        <v>2035</v>
      </c>
      <c r="G1565" s="115"/>
      <c r="H1565" s="115"/>
      <c r="I1565" s="7"/>
      <c r="J1565" s="115"/>
      <c r="K1565" s="115"/>
      <c r="L1565" s="116"/>
      <c r="M1565" s="207"/>
      <c r="N1565" s="208"/>
      <c r="O1565" s="200"/>
      <c r="P1565" s="200"/>
      <c r="Q1565" s="200"/>
      <c r="R1565" s="200"/>
      <c r="S1565" s="200"/>
      <c r="T1565" s="209"/>
      <c r="U1565" s="115"/>
      <c r="V1565" s="115"/>
      <c r="W1565" s="115"/>
      <c r="X1565" s="115"/>
      <c r="Y1565" s="115"/>
      <c r="Z1565" s="115"/>
      <c r="AA1565" s="115"/>
      <c r="AB1565" s="115"/>
      <c r="AC1565" s="115"/>
      <c r="AD1565" s="115"/>
      <c r="AE1565" s="115"/>
      <c r="AT1565" s="106" t="s">
        <v>167</v>
      </c>
      <c r="AU1565" s="106" t="s">
        <v>84</v>
      </c>
    </row>
    <row r="1566" spans="1:47" s="118" customFormat="1" ht="12">
      <c r="A1566" s="115"/>
      <c r="B1566" s="116"/>
      <c r="C1566" s="115"/>
      <c r="D1566" s="311" t="s">
        <v>169</v>
      </c>
      <c r="E1566" s="115"/>
      <c r="F1566" s="312" t="s">
        <v>2036</v>
      </c>
      <c r="G1566" s="115"/>
      <c r="H1566" s="115"/>
      <c r="I1566" s="7"/>
      <c r="J1566" s="115"/>
      <c r="K1566" s="115"/>
      <c r="L1566" s="116"/>
      <c r="M1566" s="207"/>
      <c r="N1566" s="208"/>
      <c r="O1566" s="200"/>
      <c r="P1566" s="200"/>
      <c r="Q1566" s="200"/>
      <c r="R1566" s="200"/>
      <c r="S1566" s="200"/>
      <c r="T1566" s="209"/>
      <c r="U1566" s="115"/>
      <c r="V1566" s="115"/>
      <c r="W1566" s="115"/>
      <c r="X1566" s="115"/>
      <c r="Y1566" s="115"/>
      <c r="Z1566" s="115"/>
      <c r="AA1566" s="115"/>
      <c r="AB1566" s="115"/>
      <c r="AC1566" s="115"/>
      <c r="AD1566" s="115"/>
      <c r="AE1566" s="115"/>
      <c r="AT1566" s="106" t="s">
        <v>169</v>
      </c>
      <c r="AU1566" s="106" t="s">
        <v>84</v>
      </c>
    </row>
    <row r="1567" spans="2:51" s="313" customFormat="1" ht="12">
      <c r="B1567" s="314"/>
      <c r="D1567" s="205" t="s">
        <v>171</v>
      </c>
      <c r="E1567" s="315" t="s">
        <v>3</v>
      </c>
      <c r="F1567" s="316" t="s">
        <v>2037</v>
      </c>
      <c r="H1567" s="317">
        <v>2</v>
      </c>
      <c r="I1567" s="8"/>
      <c r="L1567" s="314"/>
      <c r="M1567" s="318"/>
      <c r="N1567" s="319"/>
      <c r="O1567" s="319"/>
      <c r="P1567" s="319"/>
      <c r="Q1567" s="319"/>
      <c r="R1567" s="319"/>
      <c r="S1567" s="319"/>
      <c r="T1567" s="320"/>
      <c r="AT1567" s="315" t="s">
        <v>171</v>
      </c>
      <c r="AU1567" s="315" t="s">
        <v>84</v>
      </c>
      <c r="AV1567" s="313" t="s">
        <v>84</v>
      </c>
      <c r="AW1567" s="313" t="s">
        <v>36</v>
      </c>
      <c r="AX1567" s="313" t="s">
        <v>82</v>
      </c>
      <c r="AY1567" s="315" t="s">
        <v>158</v>
      </c>
    </row>
    <row r="1568" spans="1:65" s="118" customFormat="1" ht="24.2" customHeight="1">
      <c r="A1568" s="115"/>
      <c r="B1568" s="116"/>
      <c r="C1568" s="191" t="s">
        <v>2038</v>
      </c>
      <c r="D1568" s="191" t="s">
        <v>783</v>
      </c>
      <c r="E1568" s="192" t="s">
        <v>2039</v>
      </c>
      <c r="F1568" s="193" t="s">
        <v>2040</v>
      </c>
      <c r="G1568" s="194" t="s">
        <v>102</v>
      </c>
      <c r="H1568" s="195">
        <v>10.184</v>
      </c>
      <c r="I1568" s="11"/>
      <c r="J1568" s="196">
        <f>ROUND(I1568*H1568,1)</f>
        <v>0</v>
      </c>
      <c r="K1568" s="193" t="s">
        <v>362</v>
      </c>
      <c r="L1568" s="197"/>
      <c r="M1568" s="198" t="s">
        <v>3</v>
      </c>
      <c r="N1568" s="199" t="s">
        <v>45</v>
      </c>
      <c r="O1568" s="200"/>
      <c r="P1568" s="201">
        <f>O1568*H1568</f>
        <v>0</v>
      </c>
      <c r="Q1568" s="201">
        <v>0.03829</v>
      </c>
      <c r="R1568" s="201">
        <f>Q1568*H1568</f>
        <v>0.38994535999999996</v>
      </c>
      <c r="S1568" s="201">
        <v>0</v>
      </c>
      <c r="T1568" s="202">
        <f>S1568*H1568</f>
        <v>0</v>
      </c>
      <c r="U1568" s="115"/>
      <c r="V1568" s="115"/>
      <c r="W1568" s="115"/>
      <c r="X1568" s="115"/>
      <c r="Y1568" s="115"/>
      <c r="Z1568" s="115"/>
      <c r="AA1568" s="115"/>
      <c r="AB1568" s="115"/>
      <c r="AC1568" s="115"/>
      <c r="AD1568" s="115"/>
      <c r="AE1568" s="115"/>
      <c r="AR1568" s="203" t="s">
        <v>420</v>
      </c>
      <c r="AT1568" s="203" t="s">
        <v>783</v>
      </c>
      <c r="AU1568" s="203" t="s">
        <v>84</v>
      </c>
      <c r="AY1568" s="106" t="s">
        <v>158</v>
      </c>
      <c r="BE1568" s="204">
        <f>IF(N1568="základní",J1568,0)</f>
        <v>0</v>
      </c>
      <c r="BF1568" s="204">
        <f>IF(N1568="snížená",J1568,0)</f>
        <v>0</v>
      </c>
      <c r="BG1568" s="204">
        <f>IF(N1568="zákl. přenesená",J1568,0)</f>
        <v>0</v>
      </c>
      <c r="BH1568" s="204">
        <f>IF(N1568="sníž. přenesená",J1568,0)</f>
        <v>0</v>
      </c>
      <c r="BI1568" s="204">
        <f>IF(N1568="nulová",J1568,0)</f>
        <v>0</v>
      </c>
      <c r="BJ1568" s="106" t="s">
        <v>82</v>
      </c>
      <c r="BK1568" s="204">
        <f>ROUND(I1568*H1568,1)</f>
        <v>0</v>
      </c>
      <c r="BL1568" s="106" t="s">
        <v>283</v>
      </c>
      <c r="BM1568" s="203" t="s">
        <v>2041</v>
      </c>
    </row>
    <row r="1569" spans="1:47" s="118" customFormat="1" ht="126.75">
      <c r="A1569" s="115"/>
      <c r="B1569" s="116"/>
      <c r="C1569" s="115"/>
      <c r="D1569" s="205" t="s">
        <v>167</v>
      </c>
      <c r="E1569" s="115"/>
      <c r="F1569" s="206" t="s">
        <v>2042</v>
      </c>
      <c r="G1569" s="115"/>
      <c r="H1569" s="115"/>
      <c r="I1569" s="7"/>
      <c r="J1569" s="115"/>
      <c r="K1569" s="115"/>
      <c r="L1569" s="116"/>
      <c r="M1569" s="207"/>
      <c r="N1569" s="208"/>
      <c r="O1569" s="200"/>
      <c r="P1569" s="200"/>
      <c r="Q1569" s="200"/>
      <c r="R1569" s="200"/>
      <c r="S1569" s="200"/>
      <c r="T1569" s="209"/>
      <c r="U1569" s="115"/>
      <c r="V1569" s="115"/>
      <c r="W1569" s="115"/>
      <c r="X1569" s="115"/>
      <c r="Y1569" s="115"/>
      <c r="Z1569" s="115"/>
      <c r="AA1569" s="115"/>
      <c r="AB1569" s="115"/>
      <c r="AC1569" s="115"/>
      <c r="AD1569" s="115"/>
      <c r="AE1569" s="115"/>
      <c r="AT1569" s="106" t="s">
        <v>167</v>
      </c>
      <c r="AU1569" s="106" t="s">
        <v>84</v>
      </c>
    </row>
    <row r="1570" spans="2:51" s="313" customFormat="1" ht="12">
      <c r="B1570" s="314"/>
      <c r="D1570" s="205" t="s">
        <v>171</v>
      </c>
      <c r="E1570" s="315" t="s">
        <v>3</v>
      </c>
      <c r="F1570" s="316" t="s">
        <v>2043</v>
      </c>
      <c r="H1570" s="317">
        <v>10.184</v>
      </c>
      <c r="I1570" s="8"/>
      <c r="L1570" s="314"/>
      <c r="M1570" s="318"/>
      <c r="N1570" s="319"/>
      <c r="O1570" s="319"/>
      <c r="P1570" s="319"/>
      <c r="Q1570" s="319"/>
      <c r="R1570" s="319"/>
      <c r="S1570" s="319"/>
      <c r="T1570" s="320"/>
      <c r="AT1570" s="315" t="s">
        <v>171</v>
      </c>
      <c r="AU1570" s="315" t="s">
        <v>84</v>
      </c>
      <c r="AV1570" s="313" t="s">
        <v>84</v>
      </c>
      <c r="AW1570" s="313" t="s">
        <v>36</v>
      </c>
      <c r="AX1570" s="313" t="s">
        <v>82</v>
      </c>
      <c r="AY1570" s="315" t="s">
        <v>158</v>
      </c>
    </row>
    <row r="1571" spans="1:65" s="118" customFormat="1" ht="24.2" customHeight="1">
      <c r="A1571" s="115"/>
      <c r="B1571" s="116"/>
      <c r="C1571" s="214" t="s">
        <v>2044</v>
      </c>
      <c r="D1571" s="214" t="s">
        <v>160</v>
      </c>
      <c r="E1571" s="215" t="s">
        <v>2045</v>
      </c>
      <c r="F1571" s="216" t="s">
        <v>2046</v>
      </c>
      <c r="G1571" s="217" t="s">
        <v>437</v>
      </c>
      <c r="H1571" s="218">
        <v>3</v>
      </c>
      <c r="I1571" s="6"/>
      <c r="J1571" s="219">
        <f>ROUND(I1571*H1571,1)</f>
        <v>0</v>
      </c>
      <c r="K1571" s="216" t="s">
        <v>164</v>
      </c>
      <c r="L1571" s="116"/>
      <c r="M1571" s="220" t="s">
        <v>3</v>
      </c>
      <c r="N1571" s="221" t="s">
        <v>45</v>
      </c>
      <c r="O1571" s="200"/>
      <c r="P1571" s="201">
        <f>O1571*H1571</f>
        <v>0</v>
      </c>
      <c r="Q1571" s="201">
        <v>0</v>
      </c>
      <c r="R1571" s="201">
        <f>Q1571*H1571</f>
        <v>0</v>
      </c>
      <c r="S1571" s="201">
        <v>0</v>
      </c>
      <c r="T1571" s="202">
        <f>S1571*H1571</f>
        <v>0</v>
      </c>
      <c r="U1571" s="115"/>
      <c r="V1571" s="115"/>
      <c r="W1571" s="115"/>
      <c r="X1571" s="115"/>
      <c r="Y1571" s="115"/>
      <c r="Z1571" s="115"/>
      <c r="AA1571" s="115"/>
      <c r="AB1571" s="115"/>
      <c r="AC1571" s="115"/>
      <c r="AD1571" s="115"/>
      <c r="AE1571" s="115"/>
      <c r="AR1571" s="203" t="s">
        <v>283</v>
      </c>
      <c r="AT1571" s="203" t="s">
        <v>160</v>
      </c>
      <c r="AU1571" s="203" t="s">
        <v>84</v>
      </c>
      <c r="AY1571" s="106" t="s">
        <v>158</v>
      </c>
      <c r="BE1571" s="204">
        <f>IF(N1571="základní",J1571,0)</f>
        <v>0</v>
      </c>
      <c r="BF1571" s="204">
        <f>IF(N1571="snížená",J1571,0)</f>
        <v>0</v>
      </c>
      <c r="BG1571" s="204">
        <f>IF(N1571="zákl. přenesená",J1571,0)</f>
        <v>0</v>
      </c>
      <c r="BH1571" s="204">
        <f>IF(N1571="sníž. přenesená",J1571,0)</f>
        <v>0</v>
      </c>
      <c r="BI1571" s="204">
        <f>IF(N1571="nulová",J1571,0)</f>
        <v>0</v>
      </c>
      <c r="BJ1571" s="106" t="s">
        <v>82</v>
      </c>
      <c r="BK1571" s="204">
        <f>ROUND(I1571*H1571,1)</f>
        <v>0</v>
      </c>
      <c r="BL1571" s="106" t="s">
        <v>283</v>
      </c>
      <c r="BM1571" s="203" t="s">
        <v>2047</v>
      </c>
    </row>
    <row r="1572" spans="1:47" s="118" customFormat="1" ht="19.5">
      <c r="A1572" s="115"/>
      <c r="B1572" s="116"/>
      <c r="C1572" s="115"/>
      <c r="D1572" s="205" t="s">
        <v>167</v>
      </c>
      <c r="E1572" s="115"/>
      <c r="F1572" s="206" t="s">
        <v>2046</v>
      </c>
      <c r="G1572" s="115"/>
      <c r="H1572" s="115"/>
      <c r="I1572" s="7"/>
      <c r="J1572" s="115"/>
      <c r="K1572" s="115"/>
      <c r="L1572" s="116"/>
      <c r="M1572" s="207"/>
      <c r="N1572" s="208"/>
      <c r="O1572" s="200"/>
      <c r="P1572" s="200"/>
      <c r="Q1572" s="200"/>
      <c r="R1572" s="200"/>
      <c r="S1572" s="200"/>
      <c r="T1572" s="209"/>
      <c r="U1572" s="115"/>
      <c r="V1572" s="115"/>
      <c r="W1572" s="115"/>
      <c r="X1572" s="115"/>
      <c r="Y1572" s="115"/>
      <c r="Z1572" s="115"/>
      <c r="AA1572" s="115"/>
      <c r="AB1572" s="115"/>
      <c r="AC1572" s="115"/>
      <c r="AD1572" s="115"/>
      <c r="AE1572" s="115"/>
      <c r="AT1572" s="106" t="s">
        <v>167</v>
      </c>
      <c r="AU1572" s="106" t="s">
        <v>84</v>
      </c>
    </row>
    <row r="1573" spans="1:47" s="118" customFormat="1" ht="12">
      <c r="A1573" s="115"/>
      <c r="B1573" s="116"/>
      <c r="C1573" s="115"/>
      <c r="D1573" s="311" t="s">
        <v>169</v>
      </c>
      <c r="E1573" s="115"/>
      <c r="F1573" s="312" t="s">
        <v>2048</v>
      </c>
      <c r="G1573" s="115"/>
      <c r="H1573" s="115"/>
      <c r="I1573" s="7"/>
      <c r="J1573" s="115"/>
      <c r="K1573" s="115"/>
      <c r="L1573" s="116"/>
      <c r="M1573" s="207"/>
      <c r="N1573" s="208"/>
      <c r="O1573" s="200"/>
      <c r="P1573" s="200"/>
      <c r="Q1573" s="200"/>
      <c r="R1573" s="200"/>
      <c r="S1573" s="200"/>
      <c r="T1573" s="209"/>
      <c r="U1573" s="115"/>
      <c r="V1573" s="115"/>
      <c r="W1573" s="115"/>
      <c r="X1573" s="115"/>
      <c r="Y1573" s="115"/>
      <c r="Z1573" s="115"/>
      <c r="AA1573" s="115"/>
      <c r="AB1573" s="115"/>
      <c r="AC1573" s="115"/>
      <c r="AD1573" s="115"/>
      <c r="AE1573" s="115"/>
      <c r="AT1573" s="106" t="s">
        <v>169</v>
      </c>
      <c r="AU1573" s="106" t="s">
        <v>84</v>
      </c>
    </row>
    <row r="1574" spans="2:51" s="313" customFormat="1" ht="12">
      <c r="B1574" s="314"/>
      <c r="D1574" s="205" t="s">
        <v>171</v>
      </c>
      <c r="E1574" s="315" t="s">
        <v>3</v>
      </c>
      <c r="F1574" s="316" t="s">
        <v>2049</v>
      </c>
      <c r="H1574" s="317">
        <v>1</v>
      </c>
      <c r="I1574" s="8"/>
      <c r="L1574" s="314"/>
      <c r="M1574" s="318"/>
      <c r="N1574" s="319"/>
      <c r="O1574" s="319"/>
      <c r="P1574" s="319"/>
      <c r="Q1574" s="319"/>
      <c r="R1574" s="319"/>
      <c r="S1574" s="319"/>
      <c r="T1574" s="320"/>
      <c r="AT1574" s="315" t="s">
        <v>171</v>
      </c>
      <c r="AU1574" s="315" t="s">
        <v>84</v>
      </c>
      <c r="AV1574" s="313" t="s">
        <v>84</v>
      </c>
      <c r="AW1574" s="313" t="s">
        <v>36</v>
      </c>
      <c r="AX1574" s="313" t="s">
        <v>74</v>
      </c>
      <c r="AY1574" s="315" t="s">
        <v>158</v>
      </c>
    </row>
    <row r="1575" spans="2:51" s="313" customFormat="1" ht="12">
      <c r="B1575" s="314"/>
      <c r="D1575" s="205" t="s">
        <v>171</v>
      </c>
      <c r="E1575" s="315" t="s">
        <v>3</v>
      </c>
      <c r="F1575" s="316" t="s">
        <v>2050</v>
      </c>
      <c r="H1575" s="317">
        <v>1</v>
      </c>
      <c r="I1575" s="8"/>
      <c r="L1575" s="314"/>
      <c r="M1575" s="318"/>
      <c r="N1575" s="319"/>
      <c r="O1575" s="319"/>
      <c r="P1575" s="319"/>
      <c r="Q1575" s="319"/>
      <c r="R1575" s="319"/>
      <c r="S1575" s="319"/>
      <c r="T1575" s="320"/>
      <c r="AT1575" s="315" t="s">
        <v>171</v>
      </c>
      <c r="AU1575" s="315" t="s">
        <v>84</v>
      </c>
      <c r="AV1575" s="313" t="s">
        <v>84</v>
      </c>
      <c r="AW1575" s="313" t="s">
        <v>36</v>
      </c>
      <c r="AX1575" s="313" t="s">
        <v>74</v>
      </c>
      <c r="AY1575" s="315" t="s">
        <v>158</v>
      </c>
    </row>
    <row r="1576" spans="2:51" s="313" customFormat="1" ht="12">
      <c r="B1576" s="314"/>
      <c r="D1576" s="205" t="s">
        <v>171</v>
      </c>
      <c r="E1576" s="315" t="s">
        <v>3</v>
      </c>
      <c r="F1576" s="316" t="s">
        <v>2051</v>
      </c>
      <c r="H1576" s="317">
        <v>1</v>
      </c>
      <c r="I1576" s="8"/>
      <c r="L1576" s="314"/>
      <c r="M1576" s="318"/>
      <c r="N1576" s="319"/>
      <c r="O1576" s="319"/>
      <c r="P1576" s="319"/>
      <c r="Q1576" s="319"/>
      <c r="R1576" s="319"/>
      <c r="S1576" s="319"/>
      <c r="T1576" s="320"/>
      <c r="AT1576" s="315" t="s">
        <v>171</v>
      </c>
      <c r="AU1576" s="315" t="s">
        <v>84</v>
      </c>
      <c r="AV1576" s="313" t="s">
        <v>84</v>
      </c>
      <c r="AW1576" s="313" t="s">
        <v>36</v>
      </c>
      <c r="AX1576" s="313" t="s">
        <v>74</v>
      </c>
      <c r="AY1576" s="315" t="s">
        <v>158</v>
      </c>
    </row>
    <row r="1577" spans="2:51" s="321" customFormat="1" ht="12">
      <c r="B1577" s="322"/>
      <c r="D1577" s="205" t="s">
        <v>171</v>
      </c>
      <c r="E1577" s="323" t="s">
        <v>3</v>
      </c>
      <c r="F1577" s="324" t="s">
        <v>174</v>
      </c>
      <c r="H1577" s="325">
        <v>3</v>
      </c>
      <c r="I1577" s="9"/>
      <c r="L1577" s="322"/>
      <c r="M1577" s="326"/>
      <c r="N1577" s="327"/>
      <c r="O1577" s="327"/>
      <c r="P1577" s="327"/>
      <c r="Q1577" s="327"/>
      <c r="R1577" s="327"/>
      <c r="S1577" s="327"/>
      <c r="T1577" s="328"/>
      <c r="AT1577" s="323" t="s">
        <v>171</v>
      </c>
      <c r="AU1577" s="323" t="s">
        <v>84</v>
      </c>
      <c r="AV1577" s="321" t="s">
        <v>165</v>
      </c>
      <c r="AW1577" s="321" t="s">
        <v>36</v>
      </c>
      <c r="AX1577" s="321" t="s">
        <v>82</v>
      </c>
      <c r="AY1577" s="323" t="s">
        <v>158</v>
      </c>
    </row>
    <row r="1578" spans="1:65" s="118" customFormat="1" ht="24.2" customHeight="1">
      <c r="A1578" s="115"/>
      <c r="B1578" s="116"/>
      <c r="C1578" s="191" t="s">
        <v>2052</v>
      </c>
      <c r="D1578" s="191" t="s">
        <v>783</v>
      </c>
      <c r="E1578" s="192" t="s">
        <v>2053</v>
      </c>
      <c r="F1578" s="193" t="s">
        <v>2054</v>
      </c>
      <c r="G1578" s="194" t="s">
        <v>437</v>
      </c>
      <c r="H1578" s="195">
        <v>1</v>
      </c>
      <c r="I1578" s="11"/>
      <c r="J1578" s="196">
        <f>ROUND(I1578*H1578,1)</f>
        <v>0</v>
      </c>
      <c r="K1578" s="193" t="s">
        <v>362</v>
      </c>
      <c r="L1578" s="197"/>
      <c r="M1578" s="198" t="s">
        <v>3</v>
      </c>
      <c r="N1578" s="199" t="s">
        <v>45</v>
      </c>
      <c r="O1578" s="200"/>
      <c r="P1578" s="201">
        <f>O1578*H1578</f>
        <v>0</v>
      </c>
      <c r="Q1578" s="201">
        <v>0.065</v>
      </c>
      <c r="R1578" s="201">
        <f>Q1578*H1578</f>
        <v>0.065</v>
      </c>
      <c r="S1578" s="201">
        <v>0</v>
      </c>
      <c r="T1578" s="202">
        <f>S1578*H1578</f>
        <v>0</v>
      </c>
      <c r="U1578" s="115"/>
      <c r="V1578" s="115"/>
      <c r="W1578" s="115"/>
      <c r="X1578" s="115"/>
      <c r="Y1578" s="115"/>
      <c r="Z1578" s="115"/>
      <c r="AA1578" s="115"/>
      <c r="AB1578" s="115"/>
      <c r="AC1578" s="115"/>
      <c r="AD1578" s="115"/>
      <c r="AE1578" s="115"/>
      <c r="AR1578" s="203" t="s">
        <v>420</v>
      </c>
      <c r="AT1578" s="203" t="s">
        <v>783</v>
      </c>
      <c r="AU1578" s="203" t="s">
        <v>84</v>
      </c>
      <c r="AY1578" s="106" t="s">
        <v>158</v>
      </c>
      <c r="BE1578" s="204">
        <f>IF(N1578="základní",J1578,0)</f>
        <v>0</v>
      </c>
      <c r="BF1578" s="204">
        <f>IF(N1578="snížená",J1578,0)</f>
        <v>0</v>
      </c>
      <c r="BG1578" s="204">
        <f>IF(N1578="zákl. přenesená",J1578,0)</f>
        <v>0</v>
      </c>
      <c r="BH1578" s="204">
        <f>IF(N1578="sníž. přenesená",J1578,0)</f>
        <v>0</v>
      </c>
      <c r="BI1578" s="204">
        <f>IF(N1578="nulová",J1578,0)</f>
        <v>0</v>
      </c>
      <c r="BJ1578" s="106" t="s">
        <v>82</v>
      </c>
      <c r="BK1578" s="204">
        <f>ROUND(I1578*H1578,1)</f>
        <v>0</v>
      </c>
      <c r="BL1578" s="106" t="s">
        <v>283</v>
      </c>
      <c r="BM1578" s="203" t="s">
        <v>2055</v>
      </c>
    </row>
    <row r="1579" spans="1:47" s="118" customFormat="1" ht="87.75">
      <c r="A1579" s="115"/>
      <c r="B1579" s="116"/>
      <c r="C1579" s="115"/>
      <c r="D1579" s="205" t="s">
        <v>167</v>
      </c>
      <c r="E1579" s="115"/>
      <c r="F1579" s="206" t="s">
        <v>2056</v>
      </c>
      <c r="G1579" s="115"/>
      <c r="H1579" s="115"/>
      <c r="I1579" s="7"/>
      <c r="J1579" s="115"/>
      <c r="K1579" s="115"/>
      <c r="L1579" s="116"/>
      <c r="M1579" s="207"/>
      <c r="N1579" s="208"/>
      <c r="O1579" s="200"/>
      <c r="P1579" s="200"/>
      <c r="Q1579" s="200"/>
      <c r="R1579" s="200"/>
      <c r="S1579" s="200"/>
      <c r="T1579" s="209"/>
      <c r="U1579" s="115"/>
      <c r="V1579" s="115"/>
      <c r="W1579" s="115"/>
      <c r="X1579" s="115"/>
      <c r="Y1579" s="115"/>
      <c r="Z1579" s="115"/>
      <c r="AA1579" s="115"/>
      <c r="AB1579" s="115"/>
      <c r="AC1579" s="115"/>
      <c r="AD1579" s="115"/>
      <c r="AE1579" s="115"/>
      <c r="AT1579" s="106" t="s">
        <v>167</v>
      </c>
      <c r="AU1579" s="106" t="s">
        <v>84</v>
      </c>
    </row>
    <row r="1580" spans="2:51" s="313" customFormat="1" ht="12">
      <c r="B1580" s="314"/>
      <c r="D1580" s="205" t="s">
        <v>171</v>
      </c>
      <c r="E1580" s="315" t="s">
        <v>3</v>
      </c>
      <c r="F1580" s="316" t="s">
        <v>2050</v>
      </c>
      <c r="H1580" s="317">
        <v>1</v>
      </c>
      <c r="I1580" s="8"/>
      <c r="L1580" s="314"/>
      <c r="M1580" s="318"/>
      <c r="N1580" s="319"/>
      <c r="O1580" s="319"/>
      <c r="P1580" s="319"/>
      <c r="Q1580" s="319"/>
      <c r="R1580" s="319"/>
      <c r="S1580" s="319"/>
      <c r="T1580" s="320"/>
      <c r="AT1580" s="315" t="s">
        <v>171</v>
      </c>
      <c r="AU1580" s="315" t="s">
        <v>84</v>
      </c>
      <c r="AV1580" s="313" t="s">
        <v>84</v>
      </c>
      <c r="AW1580" s="313" t="s">
        <v>36</v>
      </c>
      <c r="AX1580" s="313" t="s">
        <v>82</v>
      </c>
      <c r="AY1580" s="315" t="s">
        <v>158</v>
      </c>
    </row>
    <row r="1581" spans="1:65" s="118" customFormat="1" ht="33" customHeight="1">
      <c r="A1581" s="115"/>
      <c r="B1581" s="116"/>
      <c r="C1581" s="191" t="s">
        <v>2057</v>
      </c>
      <c r="D1581" s="191" t="s">
        <v>783</v>
      </c>
      <c r="E1581" s="192" t="s">
        <v>2058</v>
      </c>
      <c r="F1581" s="193" t="s">
        <v>2059</v>
      </c>
      <c r="G1581" s="194" t="s">
        <v>437</v>
      </c>
      <c r="H1581" s="195">
        <v>1</v>
      </c>
      <c r="I1581" s="11"/>
      <c r="J1581" s="196">
        <f>ROUND(I1581*H1581,1)</f>
        <v>0</v>
      </c>
      <c r="K1581" s="193" t="s">
        <v>362</v>
      </c>
      <c r="L1581" s="197"/>
      <c r="M1581" s="198" t="s">
        <v>3</v>
      </c>
      <c r="N1581" s="199" t="s">
        <v>45</v>
      </c>
      <c r="O1581" s="200"/>
      <c r="P1581" s="201">
        <f>O1581*H1581</f>
        <v>0</v>
      </c>
      <c r="Q1581" s="201">
        <v>0.084</v>
      </c>
      <c r="R1581" s="201">
        <f>Q1581*H1581</f>
        <v>0.084</v>
      </c>
      <c r="S1581" s="201">
        <v>0</v>
      </c>
      <c r="T1581" s="202">
        <f>S1581*H1581</f>
        <v>0</v>
      </c>
      <c r="U1581" s="115"/>
      <c r="V1581" s="115"/>
      <c r="W1581" s="115"/>
      <c r="X1581" s="115"/>
      <c r="Y1581" s="115"/>
      <c r="Z1581" s="115"/>
      <c r="AA1581" s="115"/>
      <c r="AB1581" s="115"/>
      <c r="AC1581" s="115"/>
      <c r="AD1581" s="115"/>
      <c r="AE1581" s="115"/>
      <c r="AR1581" s="203" t="s">
        <v>420</v>
      </c>
      <c r="AT1581" s="203" t="s">
        <v>783</v>
      </c>
      <c r="AU1581" s="203" t="s">
        <v>84</v>
      </c>
      <c r="AY1581" s="106" t="s">
        <v>158</v>
      </c>
      <c r="BE1581" s="204">
        <f>IF(N1581="základní",J1581,0)</f>
        <v>0</v>
      </c>
      <c r="BF1581" s="204">
        <f>IF(N1581="snížená",J1581,0)</f>
        <v>0</v>
      </c>
      <c r="BG1581" s="204">
        <f>IF(N1581="zákl. přenesená",J1581,0)</f>
        <v>0</v>
      </c>
      <c r="BH1581" s="204">
        <f>IF(N1581="sníž. přenesená",J1581,0)</f>
        <v>0</v>
      </c>
      <c r="BI1581" s="204">
        <f>IF(N1581="nulová",J1581,0)</f>
        <v>0</v>
      </c>
      <c r="BJ1581" s="106" t="s">
        <v>82</v>
      </c>
      <c r="BK1581" s="204">
        <f>ROUND(I1581*H1581,1)</f>
        <v>0</v>
      </c>
      <c r="BL1581" s="106" t="s">
        <v>283</v>
      </c>
      <c r="BM1581" s="203" t="s">
        <v>2060</v>
      </c>
    </row>
    <row r="1582" spans="1:47" s="118" customFormat="1" ht="126.75">
      <c r="A1582" s="115"/>
      <c r="B1582" s="116"/>
      <c r="C1582" s="115"/>
      <c r="D1582" s="205" t="s">
        <v>167</v>
      </c>
      <c r="E1582" s="115"/>
      <c r="F1582" s="206" t="s">
        <v>2061</v>
      </c>
      <c r="G1582" s="115"/>
      <c r="H1582" s="115"/>
      <c r="I1582" s="7"/>
      <c r="J1582" s="115"/>
      <c r="K1582" s="115"/>
      <c r="L1582" s="116"/>
      <c r="M1582" s="207"/>
      <c r="N1582" s="208"/>
      <c r="O1582" s="200"/>
      <c r="P1582" s="200"/>
      <c r="Q1582" s="200"/>
      <c r="R1582" s="200"/>
      <c r="S1582" s="200"/>
      <c r="T1582" s="209"/>
      <c r="U1582" s="115"/>
      <c r="V1582" s="115"/>
      <c r="W1582" s="115"/>
      <c r="X1582" s="115"/>
      <c r="Y1582" s="115"/>
      <c r="Z1582" s="115"/>
      <c r="AA1582" s="115"/>
      <c r="AB1582" s="115"/>
      <c r="AC1582" s="115"/>
      <c r="AD1582" s="115"/>
      <c r="AE1582" s="115"/>
      <c r="AT1582" s="106" t="s">
        <v>167</v>
      </c>
      <c r="AU1582" s="106" t="s">
        <v>84</v>
      </c>
    </row>
    <row r="1583" spans="2:51" s="313" customFormat="1" ht="12">
      <c r="B1583" s="314"/>
      <c r="D1583" s="205" t="s">
        <v>171</v>
      </c>
      <c r="E1583" s="315" t="s">
        <v>3</v>
      </c>
      <c r="F1583" s="316" t="s">
        <v>2062</v>
      </c>
      <c r="H1583" s="317">
        <v>1</v>
      </c>
      <c r="I1583" s="8"/>
      <c r="L1583" s="314"/>
      <c r="M1583" s="318"/>
      <c r="N1583" s="319"/>
      <c r="O1583" s="319"/>
      <c r="P1583" s="319"/>
      <c r="Q1583" s="319"/>
      <c r="R1583" s="319"/>
      <c r="S1583" s="319"/>
      <c r="T1583" s="320"/>
      <c r="AT1583" s="315" t="s">
        <v>171</v>
      </c>
      <c r="AU1583" s="315" t="s">
        <v>84</v>
      </c>
      <c r="AV1583" s="313" t="s">
        <v>84</v>
      </c>
      <c r="AW1583" s="313" t="s">
        <v>36</v>
      </c>
      <c r="AX1583" s="313" t="s">
        <v>82</v>
      </c>
      <c r="AY1583" s="315" t="s">
        <v>158</v>
      </c>
    </row>
    <row r="1584" spans="1:65" s="118" customFormat="1" ht="37.9" customHeight="1">
      <c r="A1584" s="115"/>
      <c r="B1584" s="116"/>
      <c r="C1584" s="191" t="s">
        <v>2063</v>
      </c>
      <c r="D1584" s="191" t="s">
        <v>783</v>
      </c>
      <c r="E1584" s="192" t="s">
        <v>2064</v>
      </c>
      <c r="F1584" s="193" t="s">
        <v>2065</v>
      </c>
      <c r="G1584" s="194" t="s">
        <v>437</v>
      </c>
      <c r="H1584" s="195">
        <v>1</v>
      </c>
      <c r="I1584" s="11"/>
      <c r="J1584" s="196">
        <f>ROUND(I1584*H1584,1)</f>
        <v>0</v>
      </c>
      <c r="K1584" s="193" t="s">
        <v>362</v>
      </c>
      <c r="L1584" s="197"/>
      <c r="M1584" s="198" t="s">
        <v>3</v>
      </c>
      <c r="N1584" s="199" t="s">
        <v>45</v>
      </c>
      <c r="O1584" s="200"/>
      <c r="P1584" s="201">
        <f>O1584*H1584</f>
        <v>0</v>
      </c>
      <c r="Q1584" s="201">
        <v>0.098</v>
      </c>
      <c r="R1584" s="201">
        <f>Q1584*H1584</f>
        <v>0.098</v>
      </c>
      <c r="S1584" s="201">
        <v>0</v>
      </c>
      <c r="T1584" s="202">
        <f>S1584*H1584</f>
        <v>0</v>
      </c>
      <c r="U1584" s="115"/>
      <c r="V1584" s="115"/>
      <c r="W1584" s="115"/>
      <c r="X1584" s="115"/>
      <c r="Y1584" s="115"/>
      <c r="Z1584" s="115"/>
      <c r="AA1584" s="115"/>
      <c r="AB1584" s="115"/>
      <c r="AC1584" s="115"/>
      <c r="AD1584" s="115"/>
      <c r="AE1584" s="115"/>
      <c r="AR1584" s="203" t="s">
        <v>420</v>
      </c>
      <c r="AT1584" s="203" t="s">
        <v>783</v>
      </c>
      <c r="AU1584" s="203" t="s">
        <v>84</v>
      </c>
      <c r="AY1584" s="106" t="s">
        <v>158</v>
      </c>
      <c r="BE1584" s="204">
        <f>IF(N1584="základní",J1584,0)</f>
        <v>0</v>
      </c>
      <c r="BF1584" s="204">
        <f>IF(N1584="snížená",J1584,0)</f>
        <v>0</v>
      </c>
      <c r="BG1584" s="204">
        <f>IF(N1584="zákl. přenesená",J1584,0)</f>
        <v>0</v>
      </c>
      <c r="BH1584" s="204">
        <f>IF(N1584="sníž. přenesená",J1584,0)</f>
        <v>0</v>
      </c>
      <c r="BI1584" s="204">
        <f>IF(N1584="nulová",J1584,0)</f>
        <v>0</v>
      </c>
      <c r="BJ1584" s="106" t="s">
        <v>82</v>
      </c>
      <c r="BK1584" s="204">
        <f>ROUND(I1584*H1584,1)</f>
        <v>0</v>
      </c>
      <c r="BL1584" s="106" t="s">
        <v>283</v>
      </c>
      <c r="BM1584" s="203" t="s">
        <v>2066</v>
      </c>
    </row>
    <row r="1585" spans="1:47" s="118" customFormat="1" ht="107.25">
      <c r="A1585" s="115"/>
      <c r="B1585" s="116"/>
      <c r="C1585" s="115"/>
      <c r="D1585" s="205" t="s">
        <v>167</v>
      </c>
      <c r="E1585" s="115"/>
      <c r="F1585" s="206" t="s">
        <v>2067</v>
      </c>
      <c r="G1585" s="115"/>
      <c r="H1585" s="115"/>
      <c r="I1585" s="7"/>
      <c r="J1585" s="115"/>
      <c r="K1585" s="115"/>
      <c r="L1585" s="116"/>
      <c r="M1585" s="207"/>
      <c r="N1585" s="208"/>
      <c r="O1585" s="200"/>
      <c r="P1585" s="200"/>
      <c r="Q1585" s="200"/>
      <c r="R1585" s="200"/>
      <c r="S1585" s="200"/>
      <c r="T1585" s="209"/>
      <c r="U1585" s="115"/>
      <c r="V1585" s="115"/>
      <c r="W1585" s="115"/>
      <c r="X1585" s="115"/>
      <c r="Y1585" s="115"/>
      <c r="Z1585" s="115"/>
      <c r="AA1585" s="115"/>
      <c r="AB1585" s="115"/>
      <c r="AC1585" s="115"/>
      <c r="AD1585" s="115"/>
      <c r="AE1585" s="115"/>
      <c r="AT1585" s="106" t="s">
        <v>167</v>
      </c>
      <c r="AU1585" s="106" t="s">
        <v>84</v>
      </c>
    </row>
    <row r="1586" spans="2:51" s="313" customFormat="1" ht="12">
      <c r="B1586" s="314"/>
      <c r="D1586" s="205" t="s">
        <v>171</v>
      </c>
      <c r="E1586" s="315" t="s">
        <v>3</v>
      </c>
      <c r="F1586" s="316" t="s">
        <v>2051</v>
      </c>
      <c r="H1586" s="317">
        <v>1</v>
      </c>
      <c r="I1586" s="8"/>
      <c r="L1586" s="314"/>
      <c r="M1586" s="318"/>
      <c r="N1586" s="319"/>
      <c r="O1586" s="319"/>
      <c r="P1586" s="319"/>
      <c r="Q1586" s="319"/>
      <c r="R1586" s="319"/>
      <c r="S1586" s="319"/>
      <c r="T1586" s="320"/>
      <c r="AT1586" s="315" t="s">
        <v>171</v>
      </c>
      <c r="AU1586" s="315" t="s">
        <v>84</v>
      </c>
      <c r="AV1586" s="313" t="s">
        <v>84</v>
      </c>
      <c r="AW1586" s="313" t="s">
        <v>36</v>
      </c>
      <c r="AX1586" s="313" t="s">
        <v>82</v>
      </c>
      <c r="AY1586" s="315" t="s">
        <v>158</v>
      </c>
    </row>
    <row r="1587" spans="1:65" s="118" customFormat="1" ht="37.9" customHeight="1">
      <c r="A1587" s="115"/>
      <c r="B1587" s="116"/>
      <c r="C1587" s="214" t="s">
        <v>2068</v>
      </c>
      <c r="D1587" s="214" t="s">
        <v>160</v>
      </c>
      <c r="E1587" s="215" t="s">
        <v>2069</v>
      </c>
      <c r="F1587" s="216" t="s">
        <v>2070</v>
      </c>
      <c r="G1587" s="217" t="s">
        <v>437</v>
      </c>
      <c r="H1587" s="218">
        <v>1</v>
      </c>
      <c r="I1587" s="6"/>
      <c r="J1587" s="219">
        <f>ROUND(I1587*H1587,1)</f>
        <v>0</v>
      </c>
      <c r="K1587" s="216" t="s">
        <v>362</v>
      </c>
      <c r="L1587" s="116"/>
      <c r="M1587" s="220" t="s">
        <v>3</v>
      </c>
      <c r="N1587" s="221" t="s">
        <v>45</v>
      </c>
      <c r="O1587" s="200"/>
      <c r="P1587" s="201">
        <f>O1587*H1587</f>
        <v>0</v>
      </c>
      <c r="Q1587" s="201">
        <v>5E-05</v>
      </c>
      <c r="R1587" s="201">
        <f>Q1587*H1587</f>
        <v>5E-05</v>
      </c>
      <c r="S1587" s="201">
        <v>0.001</v>
      </c>
      <c r="T1587" s="202">
        <f>S1587*H1587</f>
        <v>0.001</v>
      </c>
      <c r="U1587" s="115"/>
      <c r="V1587" s="115"/>
      <c r="W1587" s="115"/>
      <c r="X1587" s="115"/>
      <c r="Y1587" s="115"/>
      <c r="Z1587" s="115"/>
      <c r="AA1587" s="115"/>
      <c r="AB1587" s="115"/>
      <c r="AC1587" s="115"/>
      <c r="AD1587" s="115"/>
      <c r="AE1587" s="115"/>
      <c r="AR1587" s="203" t="s">
        <v>283</v>
      </c>
      <c r="AT1587" s="203" t="s">
        <v>160</v>
      </c>
      <c r="AU1587" s="203" t="s">
        <v>84</v>
      </c>
      <c r="AY1587" s="106" t="s">
        <v>158</v>
      </c>
      <c r="BE1587" s="204">
        <f>IF(N1587="základní",J1587,0)</f>
        <v>0</v>
      </c>
      <c r="BF1587" s="204">
        <f>IF(N1587="snížená",J1587,0)</f>
        <v>0</v>
      </c>
      <c r="BG1587" s="204">
        <f>IF(N1587="zákl. přenesená",J1587,0)</f>
        <v>0</v>
      </c>
      <c r="BH1587" s="204">
        <f>IF(N1587="sníž. přenesená",J1587,0)</f>
        <v>0</v>
      </c>
      <c r="BI1587" s="204">
        <f>IF(N1587="nulová",J1587,0)</f>
        <v>0</v>
      </c>
      <c r="BJ1587" s="106" t="s">
        <v>82</v>
      </c>
      <c r="BK1587" s="204">
        <f>ROUND(I1587*H1587,1)</f>
        <v>0</v>
      </c>
      <c r="BL1587" s="106" t="s">
        <v>283</v>
      </c>
      <c r="BM1587" s="203" t="s">
        <v>2071</v>
      </c>
    </row>
    <row r="1588" spans="1:47" s="118" customFormat="1" ht="224.25">
      <c r="A1588" s="115"/>
      <c r="B1588" s="116"/>
      <c r="C1588" s="115"/>
      <c r="D1588" s="205" t="s">
        <v>167</v>
      </c>
      <c r="E1588" s="115"/>
      <c r="F1588" s="206" t="s">
        <v>2072</v>
      </c>
      <c r="G1588" s="115"/>
      <c r="H1588" s="115"/>
      <c r="I1588" s="7"/>
      <c r="J1588" s="115"/>
      <c r="K1588" s="115"/>
      <c r="L1588" s="116"/>
      <c r="M1588" s="207"/>
      <c r="N1588" s="208"/>
      <c r="O1588" s="200"/>
      <c r="P1588" s="200"/>
      <c r="Q1588" s="200"/>
      <c r="R1588" s="200"/>
      <c r="S1588" s="200"/>
      <c r="T1588" s="209"/>
      <c r="U1588" s="115"/>
      <c r="V1588" s="115"/>
      <c r="W1588" s="115"/>
      <c r="X1588" s="115"/>
      <c r="Y1588" s="115"/>
      <c r="Z1588" s="115"/>
      <c r="AA1588" s="115"/>
      <c r="AB1588" s="115"/>
      <c r="AC1588" s="115"/>
      <c r="AD1588" s="115"/>
      <c r="AE1588" s="115"/>
      <c r="AT1588" s="106" t="s">
        <v>167</v>
      </c>
      <c r="AU1588" s="106" t="s">
        <v>84</v>
      </c>
    </row>
    <row r="1589" spans="2:51" s="313" customFormat="1" ht="12">
      <c r="B1589" s="314"/>
      <c r="D1589" s="205" t="s">
        <v>171</v>
      </c>
      <c r="E1589" s="315" t="s">
        <v>3</v>
      </c>
      <c r="F1589" s="316" t="s">
        <v>2073</v>
      </c>
      <c r="H1589" s="317">
        <v>1</v>
      </c>
      <c r="I1589" s="8"/>
      <c r="L1589" s="314"/>
      <c r="M1589" s="318"/>
      <c r="N1589" s="319"/>
      <c r="O1589" s="319"/>
      <c r="P1589" s="319"/>
      <c r="Q1589" s="319"/>
      <c r="R1589" s="319"/>
      <c r="S1589" s="319"/>
      <c r="T1589" s="320"/>
      <c r="AT1589" s="315" t="s">
        <v>171</v>
      </c>
      <c r="AU1589" s="315" t="s">
        <v>84</v>
      </c>
      <c r="AV1589" s="313" t="s">
        <v>84</v>
      </c>
      <c r="AW1589" s="313" t="s">
        <v>36</v>
      </c>
      <c r="AX1589" s="313" t="s">
        <v>82</v>
      </c>
      <c r="AY1589" s="315" t="s">
        <v>158</v>
      </c>
    </row>
    <row r="1590" spans="1:65" s="118" customFormat="1" ht="24.2" customHeight="1">
      <c r="A1590" s="115"/>
      <c r="B1590" s="116"/>
      <c r="C1590" s="214" t="s">
        <v>2074</v>
      </c>
      <c r="D1590" s="214" t="s">
        <v>160</v>
      </c>
      <c r="E1590" s="215" t="s">
        <v>2075</v>
      </c>
      <c r="F1590" s="216" t="s">
        <v>2076</v>
      </c>
      <c r="G1590" s="217" t="s">
        <v>437</v>
      </c>
      <c r="H1590" s="218">
        <v>1</v>
      </c>
      <c r="I1590" s="6"/>
      <c r="J1590" s="219">
        <f>ROUND(I1590*H1590,1)</f>
        <v>0</v>
      </c>
      <c r="K1590" s="216" t="s">
        <v>362</v>
      </c>
      <c r="L1590" s="116"/>
      <c r="M1590" s="220" t="s">
        <v>3</v>
      </c>
      <c r="N1590" s="221" t="s">
        <v>45</v>
      </c>
      <c r="O1590" s="200"/>
      <c r="P1590" s="201">
        <f>O1590*H1590</f>
        <v>0</v>
      </c>
      <c r="Q1590" s="201">
        <v>0</v>
      </c>
      <c r="R1590" s="201">
        <f>Q1590*H1590</f>
        <v>0</v>
      </c>
      <c r="S1590" s="201">
        <v>0</v>
      </c>
      <c r="T1590" s="202">
        <f>S1590*H1590</f>
        <v>0</v>
      </c>
      <c r="U1590" s="115"/>
      <c r="V1590" s="115"/>
      <c r="W1590" s="115"/>
      <c r="X1590" s="115"/>
      <c r="Y1590" s="115"/>
      <c r="Z1590" s="115"/>
      <c r="AA1590" s="115"/>
      <c r="AB1590" s="115"/>
      <c r="AC1590" s="115"/>
      <c r="AD1590" s="115"/>
      <c r="AE1590" s="115"/>
      <c r="AR1590" s="203" t="s">
        <v>283</v>
      </c>
      <c r="AT1590" s="203" t="s">
        <v>160</v>
      </c>
      <c r="AU1590" s="203" t="s">
        <v>84</v>
      </c>
      <c r="AY1590" s="106" t="s">
        <v>158</v>
      </c>
      <c r="BE1590" s="204">
        <f>IF(N1590="základní",J1590,0)</f>
        <v>0</v>
      </c>
      <c r="BF1590" s="204">
        <f>IF(N1590="snížená",J1590,0)</f>
        <v>0</v>
      </c>
      <c r="BG1590" s="204">
        <f>IF(N1590="zákl. přenesená",J1590,0)</f>
        <v>0</v>
      </c>
      <c r="BH1590" s="204">
        <f>IF(N1590="sníž. přenesená",J1590,0)</f>
        <v>0</v>
      </c>
      <c r="BI1590" s="204">
        <f>IF(N1590="nulová",J1590,0)</f>
        <v>0</v>
      </c>
      <c r="BJ1590" s="106" t="s">
        <v>82</v>
      </c>
      <c r="BK1590" s="204">
        <f>ROUND(I1590*H1590,1)</f>
        <v>0</v>
      </c>
      <c r="BL1590" s="106" t="s">
        <v>283</v>
      </c>
      <c r="BM1590" s="203" t="s">
        <v>2077</v>
      </c>
    </row>
    <row r="1591" spans="1:47" s="118" customFormat="1" ht="19.5">
      <c r="A1591" s="115"/>
      <c r="B1591" s="116"/>
      <c r="C1591" s="115"/>
      <c r="D1591" s="205" t="s">
        <v>167</v>
      </c>
      <c r="E1591" s="115"/>
      <c r="F1591" s="206" t="s">
        <v>2078</v>
      </c>
      <c r="G1591" s="115"/>
      <c r="H1591" s="115"/>
      <c r="I1591" s="7"/>
      <c r="J1591" s="115"/>
      <c r="K1591" s="115"/>
      <c r="L1591" s="116"/>
      <c r="M1591" s="207"/>
      <c r="N1591" s="208"/>
      <c r="O1591" s="200"/>
      <c r="P1591" s="200"/>
      <c r="Q1591" s="200"/>
      <c r="R1591" s="200"/>
      <c r="S1591" s="200"/>
      <c r="T1591" s="209"/>
      <c r="U1591" s="115"/>
      <c r="V1591" s="115"/>
      <c r="W1591" s="115"/>
      <c r="X1591" s="115"/>
      <c r="Y1591" s="115"/>
      <c r="Z1591" s="115"/>
      <c r="AA1591" s="115"/>
      <c r="AB1591" s="115"/>
      <c r="AC1591" s="115"/>
      <c r="AD1591" s="115"/>
      <c r="AE1591" s="115"/>
      <c r="AT1591" s="106" t="s">
        <v>167</v>
      </c>
      <c r="AU1591" s="106" t="s">
        <v>84</v>
      </c>
    </row>
    <row r="1592" spans="2:51" s="313" customFormat="1" ht="12">
      <c r="B1592" s="314"/>
      <c r="D1592" s="205" t="s">
        <v>171</v>
      </c>
      <c r="E1592" s="315" t="s">
        <v>3</v>
      </c>
      <c r="F1592" s="316" t="s">
        <v>2079</v>
      </c>
      <c r="H1592" s="317">
        <v>1</v>
      </c>
      <c r="I1592" s="8"/>
      <c r="L1592" s="314"/>
      <c r="M1592" s="318"/>
      <c r="N1592" s="319"/>
      <c r="O1592" s="319"/>
      <c r="P1592" s="319"/>
      <c r="Q1592" s="319"/>
      <c r="R1592" s="319"/>
      <c r="S1592" s="319"/>
      <c r="T1592" s="320"/>
      <c r="AT1592" s="315" t="s">
        <v>171</v>
      </c>
      <c r="AU1592" s="315" t="s">
        <v>84</v>
      </c>
      <c r="AV1592" s="313" t="s">
        <v>84</v>
      </c>
      <c r="AW1592" s="313" t="s">
        <v>36</v>
      </c>
      <c r="AX1592" s="313" t="s">
        <v>82</v>
      </c>
      <c r="AY1592" s="315" t="s">
        <v>158</v>
      </c>
    </row>
    <row r="1593" spans="1:65" s="118" customFormat="1" ht="16.5" customHeight="1">
      <c r="A1593" s="115"/>
      <c r="B1593" s="116"/>
      <c r="C1593" s="191" t="s">
        <v>2080</v>
      </c>
      <c r="D1593" s="191" t="s">
        <v>783</v>
      </c>
      <c r="E1593" s="192" t="s">
        <v>2081</v>
      </c>
      <c r="F1593" s="193" t="s">
        <v>2082</v>
      </c>
      <c r="G1593" s="194" t="s">
        <v>437</v>
      </c>
      <c r="H1593" s="195">
        <v>1</v>
      </c>
      <c r="I1593" s="11"/>
      <c r="J1593" s="196">
        <f>ROUND(I1593*H1593,1)</f>
        <v>0</v>
      </c>
      <c r="K1593" s="193" t="s">
        <v>362</v>
      </c>
      <c r="L1593" s="197"/>
      <c r="M1593" s="198" t="s">
        <v>3</v>
      </c>
      <c r="N1593" s="199" t="s">
        <v>45</v>
      </c>
      <c r="O1593" s="200"/>
      <c r="P1593" s="201">
        <f>O1593*H1593</f>
        <v>0</v>
      </c>
      <c r="Q1593" s="201">
        <v>0.00024</v>
      </c>
      <c r="R1593" s="201">
        <f>Q1593*H1593</f>
        <v>0.00024</v>
      </c>
      <c r="S1593" s="201">
        <v>0</v>
      </c>
      <c r="T1593" s="202">
        <f>S1593*H1593</f>
        <v>0</v>
      </c>
      <c r="U1593" s="115"/>
      <c r="V1593" s="115"/>
      <c r="W1593" s="115"/>
      <c r="X1593" s="115"/>
      <c r="Y1593" s="115"/>
      <c r="Z1593" s="115"/>
      <c r="AA1593" s="115"/>
      <c r="AB1593" s="115"/>
      <c r="AC1593" s="115"/>
      <c r="AD1593" s="115"/>
      <c r="AE1593" s="115"/>
      <c r="AR1593" s="203" t="s">
        <v>420</v>
      </c>
      <c r="AT1593" s="203" t="s">
        <v>783</v>
      </c>
      <c r="AU1593" s="203" t="s">
        <v>84</v>
      </c>
      <c r="AY1593" s="106" t="s">
        <v>158</v>
      </c>
      <c r="BE1593" s="204">
        <f>IF(N1593="základní",J1593,0)</f>
        <v>0</v>
      </c>
      <c r="BF1593" s="204">
        <f>IF(N1593="snížená",J1593,0)</f>
        <v>0</v>
      </c>
      <c r="BG1593" s="204">
        <f>IF(N1593="zákl. přenesená",J1593,0)</f>
        <v>0</v>
      </c>
      <c r="BH1593" s="204">
        <f>IF(N1593="sníž. přenesená",J1593,0)</f>
        <v>0</v>
      </c>
      <c r="BI1593" s="204">
        <f>IF(N1593="nulová",J1593,0)</f>
        <v>0</v>
      </c>
      <c r="BJ1593" s="106" t="s">
        <v>82</v>
      </c>
      <c r="BK1593" s="204">
        <f>ROUND(I1593*H1593,1)</f>
        <v>0</v>
      </c>
      <c r="BL1593" s="106" t="s">
        <v>283</v>
      </c>
      <c r="BM1593" s="203" t="s">
        <v>2083</v>
      </c>
    </row>
    <row r="1594" spans="1:47" s="118" customFormat="1" ht="12">
      <c r="A1594" s="115"/>
      <c r="B1594" s="116"/>
      <c r="C1594" s="115"/>
      <c r="D1594" s="205" t="s">
        <v>167</v>
      </c>
      <c r="E1594" s="115"/>
      <c r="F1594" s="206" t="s">
        <v>2082</v>
      </c>
      <c r="G1594" s="115"/>
      <c r="H1594" s="115"/>
      <c r="I1594" s="7"/>
      <c r="J1594" s="115"/>
      <c r="K1594" s="115"/>
      <c r="L1594" s="116"/>
      <c r="M1594" s="207"/>
      <c r="N1594" s="208"/>
      <c r="O1594" s="200"/>
      <c r="P1594" s="200"/>
      <c r="Q1594" s="200"/>
      <c r="R1594" s="200"/>
      <c r="S1594" s="200"/>
      <c r="T1594" s="209"/>
      <c r="U1594" s="115"/>
      <c r="V1594" s="115"/>
      <c r="W1594" s="115"/>
      <c r="X1594" s="115"/>
      <c r="Y1594" s="115"/>
      <c r="Z1594" s="115"/>
      <c r="AA1594" s="115"/>
      <c r="AB1594" s="115"/>
      <c r="AC1594" s="115"/>
      <c r="AD1594" s="115"/>
      <c r="AE1594" s="115"/>
      <c r="AT1594" s="106" t="s">
        <v>167</v>
      </c>
      <c r="AU1594" s="106" t="s">
        <v>84</v>
      </c>
    </row>
    <row r="1595" spans="2:51" s="313" customFormat="1" ht="12">
      <c r="B1595" s="314"/>
      <c r="D1595" s="205" t="s">
        <v>171</v>
      </c>
      <c r="E1595" s="315" t="s">
        <v>3</v>
      </c>
      <c r="F1595" s="316" t="s">
        <v>2079</v>
      </c>
      <c r="H1595" s="317">
        <v>1</v>
      </c>
      <c r="I1595" s="8"/>
      <c r="L1595" s="314"/>
      <c r="M1595" s="318"/>
      <c r="N1595" s="319"/>
      <c r="O1595" s="319"/>
      <c r="P1595" s="319"/>
      <c r="Q1595" s="319"/>
      <c r="R1595" s="319"/>
      <c r="S1595" s="319"/>
      <c r="T1595" s="320"/>
      <c r="AT1595" s="315" t="s">
        <v>171</v>
      </c>
      <c r="AU1595" s="315" t="s">
        <v>84</v>
      </c>
      <c r="AV1595" s="313" t="s">
        <v>84</v>
      </c>
      <c r="AW1595" s="313" t="s">
        <v>36</v>
      </c>
      <c r="AX1595" s="313" t="s">
        <v>82</v>
      </c>
      <c r="AY1595" s="315" t="s">
        <v>158</v>
      </c>
    </row>
    <row r="1596" spans="1:65" s="118" customFormat="1" ht="37.9" customHeight="1">
      <c r="A1596" s="115"/>
      <c r="B1596" s="116"/>
      <c r="C1596" s="214" t="s">
        <v>2084</v>
      </c>
      <c r="D1596" s="214" t="s">
        <v>160</v>
      </c>
      <c r="E1596" s="215" t="s">
        <v>2085</v>
      </c>
      <c r="F1596" s="216" t="s">
        <v>2086</v>
      </c>
      <c r="G1596" s="217" t="s">
        <v>492</v>
      </c>
      <c r="H1596" s="218">
        <v>24.9</v>
      </c>
      <c r="I1596" s="6"/>
      <c r="J1596" s="219">
        <f>ROUND(I1596*H1596,1)</f>
        <v>0</v>
      </c>
      <c r="K1596" s="216" t="s">
        <v>362</v>
      </c>
      <c r="L1596" s="116"/>
      <c r="M1596" s="220" t="s">
        <v>3</v>
      </c>
      <c r="N1596" s="221" t="s">
        <v>45</v>
      </c>
      <c r="O1596" s="200"/>
      <c r="P1596" s="201">
        <f>O1596*H1596</f>
        <v>0</v>
      </c>
      <c r="Q1596" s="201">
        <v>0</v>
      </c>
      <c r="R1596" s="201">
        <f>Q1596*H1596</f>
        <v>0</v>
      </c>
      <c r="S1596" s="201">
        <v>0</v>
      </c>
      <c r="T1596" s="202">
        <f>S1596*H1596</f>
        <v>0</v>
      </c>
      <c r="U1596" s="115"/>
      <c r="V1596" s="115"/>
      <c r="W1596" s="115"/>
      <c r="X1596" s="115"/>
      <c r="Y1596" s="115"/>
      <c r="Z1596" s="115"/>
      <c r="AA1596" s="115"/>
      <c r="AB1596" s="115"/>
      <c r="AC1596" s="115"/>
      <c r="AD1596" s="115"/>
      <c r="AE1596" s="115"/>
      <c r="AR1596" s="203" t="s">
        <v>283</v>
      </c>
      <c r="AT1596" s="203" t="s">
        <v>160</v>
      </c>
      <c r="AU1596" s="203" t="s">
        <v>84</v>
      </c>
      <c r="AY1596" s="106" t="s">
        <v>158</v>
      </c>
      <c r="BE1596" s="204">
        <f>IF(N1596="základní",J1596,0)</f>
        <v>0</v>
      </c>
      <c r="BF1596" s="204">
        <f>IF(N1596="snížená",J1596,0)</f>
        <v>0</v>
      </c>
      <c r="BG1596" s="204">
        <f>IF(N1596="zákl. přenesená",J1596,0)</f>
        <v>0</v>
      </c>
      <c r="BH1596" s="204">
        <f>IF(N1596="sníž. přenesená",J1596,0)</f>
        <v>0</v>
      </c>
      <c r="BI1596" s="204">
        <f>IF(N1596="nulová",J1596,0)</f>
        <v>0</v>
      </c>
      <c r="BJ1596" s="106" t="s">
        <v>82</v>
      </c>
      <c r="BK1596" s="204">
        <f>ROUND(I1596*H1596,1)</f>
        <v>0</v>
      </c>
      <c r="BL1596" s="106" t="s">
        <v>283</v>
      </c>
      <c r="BM1596" s="203" t="s">
        <v>2087</v>
      </c>
    </row>
    <row r="1597" spans="1:47" s="118" customFormat="1" ht="19.5">
      <c r="A1597" s="115"/>
      <c r="B1597" s="116"/>
      <c r="C1597" s="115"/>
      <c r="D1597" s="205" t="s">
        <v>167</v>
      </c>
      <c r="E1597" s="115"/>
      <c r="F1597" s="206" t="s">
        <v>2086</v>
      </c>
      <c r="G1597" s="115"/>
      <c r="H1597" s="115"/>
      <c r="I1597" s="7"/>
      <c r="J1597" s="115"/>
      <c r="K1597" s="115"/>
      <c r="L1597" s="116"/>
      <c r="M1597" s="207"/>
      <c r="N1597" s="208"/>
      <c r="O1597" s="200"/>
      <c r="P1597" s="200"/>
      <c r="Q1597" s="200"/>
      <c r="R1597" s="200"/>
      <c r="S1597" s="200"/>
      <c r="T1597" s="209"/>
      <c r="U1597" s="115"/>
      <c r="V1597" s="115"/>
      <c r="W1597" s="115"/>
      <c r="X1597" s="115"/>
      <c r="Y1597" s="115"/>
      <c r="Z1597" s="115"/>
      <c r="AA1597" s="115"/>
      <c r="AB1597" s="115"/>
      <c r="AC1597" s="115"/>
      <c r="AD1597" s="115"/>
      <c r="AE1597" s="115"/>
      <c r="AT1597" s="106" t="s">
        <v>167</v>
      </c>
      <c r="AU1597" s="106" t="s">
        <v>84</v>
      </c>
    </row>
    <row r="1598" spans="2:51" s="313" customFormat="1" ht="12">
      <c r="B1598" s="314"/>
      <c r="D1598" s="205" t="s">
        <v>171</v>
      </c>
      <c r="E1598" s="315" t="s">
        <v>3</v>
      </c>
      <c r="F1598" s="316" t="s">
        <v>2088</v>
      </c>
      <c r="H1598" s="317">
        <v>20.2</v>
      </c>
      <c r="I1598" s="8"/>
      <c r="L1598" s="314"/>
      <c r="M1598" s="318"/>
      <c r="N1598" s="319"/>
      <c r="O1598" s="319"/>
      <c r="P1598" s="319"/>
      <c r="Q1598" s="319"/>
      <c r="R1598" s="319"/>
      <c r="S1598" s="319"/>
      <c r="T1598" s="320"/>
      <c r="AT1598" s="315" t="s">
        <v>171</v>
      </c>
      <c r="AU1598" s="315" t="s">
        <v>84</v>
      </c>
      <c r="AV1598" s="313" t="s">
        <v>84</v>
      </c>
      <c r="AW1598" s="313" t="s">
        <v>36</v>
      </c>
      <c r="AX1598" s="313" t="s">
        <v>74</v>
      </c>
      <c r="AY1598" s="315" t="s">
        <v>158</v>
      </c>
    </row>
    <row r="1599" spans="2:51" s="313" customFormat="1" ht="12">
      <c r="B1599" s="314"/>
      <c r="D1599" s="205" t="s">
        <v>171</v>
      </c>
      <c r="E1599" s="315" t="s">
        <v>3</v>
      </c>
      <c r="F1599" s="316" t="s">
        <v>2089</v>
      </c>
      <c r="H1599" s="317">
        <v>4.7</v>
      </c>
      <c r="I1599" s="8"/>
      <c r="L1599" s="314"/>
      <c r="M1599" s="318"/>
      <c r="N1599" s="319"/>
      <c r="O1599" s="319"/>
      <c r="P1599" s="319"/>
      <c r="Q1599" s="319"/>
      <c r="R1599" s="319"/>
      <c r="S1599" s="319"/>
      <c r="T1599" s="320"/>
      <c r="AT1599" s="315" t="s">
        <v>171</v>
      </c>
      <c r="AU1599" s="315" t="s">
        <v>84</v>
      </c>
      <c r="AV1599" s="313" t="s">
        <v>84</v>
      </c>
      <c r="AW1599" s="313" t="s">
        <v>36</v>
      </c>
      <c r="AX1599" s="313" t="s">
        <v>74</v>
      </c>
      <c r="AY1599" s="315" t="s">
        <v>158</v>
      </c>
    </row>
    <row r="1600" spans="2:51" s="321" customFormat="1" ht="12">
      <c r="B1600" s="322"/>
      <c r="D1600" s="205" t="s">
        <v>171</v>
      </c>
      <c r="E1600" s="323" t="s">
        <v>3</v>
      </c>
      <c r="F1600" s="324" t="s">
        <v>174</v>
      </c>
      <c r="H1600" s="325">
        <v>24.9</v>
      </c>
      <c r="I1600" s="9"/>
      <c r="L1600" s="322"/>
      <c r="M1600" s="326"/>
      <c r="N1600" s="327"/>
      <c r="O1600" s="327"/>
      <c r="P1600" s="327"/>
      <c r="Q1600" s="327"/>
      <c r="R1600" s="327"/>
      <c r="S1600" s="327"/>
      <c r="T1600" s="328"/>
      <c r="AT1600" s="323" t="s">
        <v>171</v>
      </c>
      <c r="AU1600" s="323" t="s">
        <v>84</v>
      </c>
      <c r="AV1600" s="321" t="s">
        <v>165</v>
      </c>
      <c r="AW1600" s="321" t="s">
        <v>36</v>
      </c>
      <c r="AX1600" s="321" t="s">
        <v>82</v>
      </c>
      <c r="AY1600" s="323" t="s">
        <v>158</v>
      </c>
    </row>
    <row r="1601" spans="1:65" s="118" customFormat="1" ht="24.2" customHeight="1">
      <c r="A1601" s="115"/>
      <c r="B1601" s="116"/>
      <c r="C1601" s="191" t="s">
        <v>2090</v>
      </c>
      <c r="D1601" s="191" t="s">
        <v>783</v>
      </c>
      <c r="E1601" s="192" t="s">
        <v>2091</v>
      </c>
      <c r="F1601" s="193" t="s">
        <v>2092</v>
      </c>
      <c r="G1601" s="194" t="s">
        <v>492</v>
      </c>
      <c r="H1601" s="195">
        <v>20.2</v>
      </c>
      <c r="I1601" s="11"/>
      <c r="J1601" s="196">
        <f>ROUND(I1601*H1601,1)</f>
        <v>0</v>
      </c>
      <c r="K1601" s="193" t="s">
        <v>362</v>
      </c>
      <c r="L1601" s="197"/>
      <c r="M1601" s="198" t="s">
        <v>3</v>
      </c>
      <c r="N1601" s="199" t="s">
        <v>45</v>
      </c>
      <c r="O1601" s="200"/>
      <c r="P1601" s="201">
        <f>O1601*H1601</f>
        <v>0</v>
      </c>
      <c r="Q1601" s="201">
        <v>0.00135</v>
      </c>
      <c r="R1601" s="201">
        <f>Q1601*H1601</f>
        <v>0.02727</v>
      </c>
      <c r="S1601" s="201">
        <v>0</v>
      </c>
      <c r="T1601" s="202">
        <f>S1601*H1601</f>
        <v>0</v>
      </c>
      <c r="U1601" s="115"/>
      <c r="V1601" s="115"/>
      <c r="W1601" s="115"/>
      <c r="X1601" s="115"/>
      <c r="Y1601" s="115"/>
      <c r="Z1601" s="115"/>
      <c r="AA1601" s="115"/>
      <c r="AB1601" s="115"/>
      <c r="AC1601" s="115"/>
      <c r="AD1601" s="115"/>
      <c r="AE1601" s="115"/>
      <c r="AR1601" s="203" t="s">
        <v>218</v>
      </c>
      <c r="AT1601" s="203" t="s">
        <v>783</v>
      </c>
      <c r="AU1601" s="203" t="s">
        <v>84</v>
      </c>
      <c r="AY1601" s="106" t="s">
        <v>158</v>
      </c>
      <c r="BE1601" s="204">
        <f>IF(N1601="základní",J1601,0)</f>
        <v>0</v>
      </c>
      <c r="BF1601" s="204">
        <f>IF(N1601="snížená",J1601,0)</f>
        <v>0</v>
      </c>
      <c r="BG1601" s="204">
        <f>IF(N1601="zákl. přenesená",J1601,0)</f>
        <v>0</v>
      </c>
      <c r="BH1601" s="204">
        <f>IF(N1601="sníž. přenesená",J1601,0)</f>
        <v>0</v>
      </c>
      <c r="BI1601" s="204">
        <f>IF(N1601="nulová",J1601,0)</f>
        <v>0</v>
      </c>
      <c r="BJ1601" s="106" t="s">
        <v>82</v>
      </c>
      <c r="BK1601" s="204">
        <f>ROUND(I1601*H1601,1)</f>
        <v>0</v>
      </c>
      <c r="BL1601" s="106" t="s">
        <v>165</v>
      </c>
      <c r="BM1601" s="203" t="s">
        <v>2093</v>
      </c>
    </row>
    <row r="1602" spans="1:47" s="118" customFormat="1" ht="156">
      <c r="A1602" s="115"/>
      <c r="B1602" s="116"/>
      <c r="C1602" s="115"/>
      <c r="D1602" s="205" t="s">
        <v>167</v>
      </c>
      <c r="E1602" s="115"/>
      <c r="F1602" s="206" t="s">
        <v>2094</v>
      </c>
      <c r="G1602" s="115"/>
      <c r="H1602" s="115"/>
      <c r="I1602" s="7"/>
      <c r="J1602" s="115"/>
      <c r="K1602" s="115"/>
      <c r="L1602" s="116"/>
      <c r="M1602" s="207"/>
      <c r="N1602" s="208"/>
      <c r="O1602" s="200"/>
      <c r="P1602" s="200"/>
      <c r="Q1602" s="200"/>
      <c r="R1602" s="200"/>
      <c r="S1602" s="200"/>
      <c r="T1602" s="209"/>
      <c r="U1602" s="115"/>
      <c r="V1602" s="115"/>
      <c r="W1602" s="115"/>
      <c r="X1602" s="115"/>
      <c r="Y1602" s="115"/>
      <c r="Z1602" s="115"/>
      <c r="AA1602" s="115"/>
      <c r="AB1602" s="115"/>
      <c r="AC1602" s="115"/>
      <c r="AD1602" s="115"/>
      <c r="AE1602" s="115"/>
      <c r="AT1602" s="106" t="s">
        <v>167</v>
      </c>
      <c r="AU1602" s="106" t="s">
        <v>84</v>
      </c>
    </row>
    <row r="1603" spans="2:51" s="313" customFormat="1" ht="12">
      <c r="B1603" s="314"/>
      <c r="D1603" s="205" t="s">
        <v>171</v>
      </c>
      <c r="E1603" s="315" t="s">
        <v>3</v>
      </c>
      <c r="F1603" s="316" t="s">
        <v>2095</v>
      </c>
      <c r="H1603" s="317">
        <v>20.2</v>
      </c>
      <c r="I1603" s="8"/>
      <c r="L1603" s="314"/>
      <c r="M1603" s="318"/>
      <c r="N1603" s="319"/>
      <c r="O1603" s="319"/>
      <c r="P1603" s="319"/>
      <c r="Q1603" s="319"/>
      <c r="R1603" s="319"/>
      <c r="S1603" s="319"/>
      <c r="T1603" s="320"/>
      <c r="AT1603" s="315" t="s">
        <v>171</v>
      </c>
      <c r="AU1603" s="315" t="s">
        <v>84</v>
      </c>
      <c r="AV1603" s="313" t="s">
        <v>84</v>
      </c>
      <c r="AW1603" s="313" t="s">
        <v>36</v>
      </c>
      <c r="AX1603" s="313" t="s">
        <v>82</v>
      </c>
      <c r="AY1603" s="315" t="s">
        <v>158</v>
      </c>
    </row>
    <row r="1604" spans="1:65" s="118" customFormat="1" ht="24.2" customHeight="1">
      <c r="A1604" s="115"/>
      <c r="B1604" s="116"/>
      <c r="C1604" s="191" t="s">
        <v>2096</v>
      </c>
      <c r="D1604" s="191" t="s">
        <v>783</v>
      </c>
      <c r="E1604" s="192" t="s">
        <v>2097</v>
      </c>
      <c r="F1604" s="193" t="s">
        <v>2098</v>
      </c>
      <c r="G1604" s="194" t="s">
        <v>492</v>
      </c>
      <c r="H1604" s="195">
        <v>4.7</v>
      </c>
      <c r="I1604" s="11"/>
      <c r="J1604" s="196">
        <f>ROUND(I1604*H1604,1)</f>
        <v>0</v>
      </c>
      <c r="K1604" s="193" t="s">
        <v>362</v>
      </c>
      <c r="L1604" s="197"/>
      <c r="M1604" s="198" t="s">
        <v>3</v>
      </c>
      <c r="N1604" s="199" t="s">
        <v>45</v>
      </c>
      <c r="O1604" s="200"/>
      <c r="P1604" s="201">
        <f>O1604*H1604</f>
        <v>0</v>
      </c>
      <c r="Q1604" s="201">
        <v>0.00135</v>
      </c>
      <c r="R1604" s="201">
        <f>Q1604*H1604</f>
        <v>0.006345000000000001</v>
      </c>
      <c r="S1604" s="201">
        <v>0</v>
      </c>
      <c r="T1604" s="202">
        <f>S1604*H1604</f>
        <v>0</v>
      </c>
      <c r="U1604" s="115"/>
      <c r="V1604" s="115"/>
      <c r="W1604" s="115"/>
      <c r="X1604" s="115"/>
      <c r="Y1604" s="115"/>
      <c r="Z1604" s="115"/>
      <c r="AA1604" s="115"/>
      <c r="AB1604" s="115"/>
      <c r="AC1604" s="115"/>
      <c r="AD1604" s="115"/>
      <c r="AE1604" s="115"/>
      <c r="AR1604" s="203" t="s">
        <v>218</v>
      </c>
      <c r="AT1604" s="203" t="s">
        <v>783</v>
      </c>
      <c r="AU1604" s="203" t="s">
        <v>84</v>
      </c>
      <c r="AY1604" s="106" t="s">
        <v>158</v>
      </c>
      <c r="BE1604" s="204">
        <f>IF(N1604="základní",J1604,0)</f>
        <v>0</v>
      </c>
      <c r="BF1604" s="204">
        <f>IF(N1604="snížená",J1604,0)</f>
        <v>0</v>
      </c>
      <c r="BG1604" s="204">
        <f>IF(N1604="zákl. přenesená",J1604,0)</f>
        <v>0</v>
      </c>
      <c r="BH1604" s="204">
        <f>IF(N1604="sníž. přenesená",J1604,0)</f>
        <v>0</v>
      </c>
      <c r="BI1604" s="204">
        <f>IF(N1604="nulová",J1604,0)</f>
        <v>0</v>
      </c>
      <c r="BJ1604" s="106" t="s">
        <v>82</v>
      </c>
      <c r="BK1604" s="204">
        <f>ROUND(I1604*H1604,1)</f>
        <v>0</v>
      </c>
      <c r="BL1604" s="106" t="s">
        <v>165</v>
      </c>
      <c r="BM1604" s="203" t="s">
        <v>2099</v>
      </c>
    </row>
    <row r="1605" spans="1:47" s="118" customFormat="1" ht="146.25">
      <c r="A1605" s="115"/>
      <c r="B1605" s="116"/>
      <c r="C1605" s="115"/>
      <c r="D1605" s="205" t="s">
        <v>167</v>
      </c>
      <c r="E1605" s="115"/>
      <c r="F1605" s="206" t="s">
        <v>2100</v>
      </c>
      <c r="G1605" s="115"/>
      <c r="H1605" s="115"/>
      <c r="I1605" s="7"/>
      <c r="J1605" s="115"/>
      <c r="K1605" s="115"/>
      <c r="L1605" s="116"/>
      <c r="M1605" s="207"/>
      <c r="N1605" s="208"/>
      <c r="O1605" s="200"/>
      <c r="P1605" s="200"/>
      <c r="Q1605" s="200"/>
      <c r="R1605" s="200"/>
      <c r="S1605" s="200"/>
      <c r="T1605" s="209"/>
      <c r="U1605" s="115"/>
      <c r="V1605" s="115"/>
      <c r="W1605" s="115"/>
      <c r="X1605" s="115"/>
      <c r="Y1605" s="115"/>
      <c r="Z1605" s="115"/>
      <c r="AA1605" s="115"/>
      <c r="AB1605" s="115"/>
      <c r="AC1605" s="115"/>
      <c r="AD1605" s="115"/>
      <c r="AE1605" s="115"/>
      <c r="AT1605" s="106" t="s">
        <v>167</v>
      </c>
      <c r="AU1605" s="106" t="s">
        <v>84</v>
      </c>
    </row>
    <row r="1606" spans="2:51" s="313" customFormat="1" ht="12">
      <c r="B1606" s="314"/>
      <c r="D1606" s="205" t="s">
        <v>171</v>
      </c>
      <c r="E1606" s="315" t="s">
        <v>3</v>
      </c>
      <c r="F1606" s="316" t="s">
        <v>2089</v>
      </c>
      <c r="H1606" s="317">
        <v>4.7</v>
      </c>
      <c r="I1606" s="8"/>
      <c r="L1606" s="314"/>
      <c r="M1606" s="318"/>
      <c r="N1606" s="319"/>
      <c r="O1606" s="319"/>
      <c r="P1606" s="319"/>
      <c r="Q1606" s="319"/>
      <c r="R1606" s="319"/>
      <c r="S1606" s="319"/>
      <c r="T1606" s="320"/>
      <c r="AT1606" s="315" t="s">
        <v>171</v>
      </c>
      <c r="AU1606" s="315" t="s">
        <v>84</v>
      </c>
      <c r="AV1606" s="313" t="s">
        <v>84</v>
      </c>
      <c r="AW1606" s="313" t="s">
        <v>36</v>
      </c>
      <c r="AX1606" s="313" t="s">
        <v>74</v>
      </c>
      <c r="AY1606" s="315" t="s">
        <v>158</v>
      </c>
    </row>
    <row r="1607" spans="2:51" s="321" customFormat="1" ht="12">
      <c r="B1607" s="322"/>
      <c r="D1607" s="205" t="s">
        <v>171</v>
      </c>
      <c r="E1607" s="323" t="s">
        <v>3</v>
      </c>
      <c r="F1607" s="324" t="s">
        <v>174</v>
      </c>
      <c r="H1607" s="325">
        <v>4.7</v>
      </c>
      <c r="I1607" s="9"/>
      <c r="L1607" s="322"/>
      <c r="M1607" s="326"/>
      <c r="N1607" s="327"/>
      <c r="O1607" s="327"/>
      <c r="P1607" s="327"/>
      <c r="Q1607" s="327"/>
      <c r="R1607" s="327"/>
      <c r="S1607" s="327"/>
      <c r="T1607" s="328"/>
      <c r="AT1607" s="323" t="s">
        <v>171</v>
      </c>
      <c r="AU1607" s="323" t="s">
        <v>84</v>
      </c>
      <c r="AV1607" s="321" t="s">
        <v>165</v>
      </c>
      <c r="AW1607" s="321" t="s">
        <v>36</v>
      </c>
      <c r="AX1607" s="321" t="s">
        <v>82</v>
      </c>
      <c r="AY1607" s="323" t="s">
        <v>158</v>
      </c>
    </row>
    <row r="1608" spans="1:65" s="118" customFormat="1" ht="16.5" customHeight="1">
      <c r="A1608" s="115"/>
      <c r="B1608" s="116"/>
      <c r="C1608" s="214" t="s">
        <v>2101</v>
      </c>
      <c r="D1608" s="214" t="s">
        <v>160</v>
      </c>
      <c r="E1608" s="215" t="s">
        <v>2102</v>
      </c>
      <c r="F1608" s="216" t="s">
        <v>2103</v>
      </c>
      <c r="G1608" s="217" t="s">
        <v>2104</v>
      </c>
      <c r="H1608" s="218">
        <v>7039.89</v>
      </c>
      <c r="I1608" s="6"/>
      <c r="J1608" s="219">
        <f>ROUND(I1608*H1608,1)</f>
        <v>0</v>
      </c>
      <c r="K1608" s="216" t="s">
        <v>362</v>
      </c>
      <c r="L1608" s="116"/>
      <c r="M1608" s="220" t="s">
        <v>3</v>
      </c>
      <c r="N1608" s="221" t="s">
        <v>45</v>
      </c>
      <c r="O1608" s="200"/>
      <c r="P1608" s="201">
        <f>O1608*H1608</f>
        <v>0</v>
      </c>
      <c r="Q1608" s="201">
        <v>5E-05</v>
      </c>
      <c r="R1608" s="201">
        <f>Q1608*H1608</f>
        <v>0.35199450000000004</v>
      </c>
      <c r="S1608" s="201">
        <v>0</v>
      </c>
      <c r="T1608" s="202">
        <f>S1608*H1608</f>
        <v>0</v>
      </c>
      <c r="U1608" s="115"/>
      <c r="V1608" s="115"/>
      <c r="W1608" s="115"/>
      <c r="X1608" s="115"/>
      <c r="Y1608" s="115"/>
      <c r="Z1608" s="115"/>
      <c r="AA1608" s="115"/>
      <c r="AB1608" s="115"/>
      <c r="AC1608" s="115"/>
      <c r="AD1608" s="115"/>
      <c r="AE1608" s="115"/>
      <c r="AR1608" s="203" t="s">
        <v>283</v>
      </c>
      <c r="AT1608" s="203" t="s">
        <v>160</v>
      </c>
      <c r="AU1608" s="203" t="s">
        <v>84</v>
      </c>
      <c r="AY1608" s="106" t="s">
        <v>158</v>
      </c>
      <c r="BE1608" s="204">
        <f>IF(N1608="základní",J1608,0)</f>
        <v>0</v>
      </c>
      <c r="BF1608" s="204">
        <f>IF(N1608="snížená",J1608,0)</f>
        <v>0</v>
      </c>
      <c r="BG1608" s="204">
        <f>IF(N1608="zákl. přenesená",J1608,0)</f>
        <v>0</v>
      </c>
      <c r="BH1608" s="204">
        <f>IF(N1608="sníž. přenesená",J1608,0)</f>
        <v>0</v>
      </c>
      <c r="BI1608" s="204">
        <f>IF(N1608="nulová",J1608,0)</f>
        <v>0</v>
      </c>
      <c r="BJ1608" s="106" t="s">
        <v>82</v>
      </c>
      <c r="BK1608" s="204">
        <f>ROUND(I1608*H1608,1)</f>
        <v>0</v>
      </c>
      <c r="BL1608" s="106" t="s">
        <v>283</v>
      </c>
      <c r="BM1608" s="203" t="s">
        <v>2105</v>
      </c>
    </row>
    <row r="1609" spans="1:47" s="118" customFormat="1" ht="12">
      <c r="A1609" s="115"/>
      <c r="B1609" s="116"/>
      <c r="C1609" s="115"/>
      <c r="D1609" s="205" t="s">
        <v>167</v>
      </c>
      <c r="E1609" s="115"/>
      <c r="F1609" s="206" t="s">
        <v>2103</v>
      </c>
      <c r="G1609" s="115"/>
      <c r="H1609" s="115"/>
      <c r="I1609" s="7"/>
      <c r="J1609" s="115"/>
      <c r="K1609" s="115"/>
      <c r="L1609" s="116"/>
      <c r="M1609" s="207"/>
      <c r="N1609" s="208"/>
      <c r="O1609" s="200"/>
      <c r="P1609" s="200"/>
      <c r="Q1609" s="200"/>
      <c r="R1609" s="200"/>
      <c r="S1609" s="200"/>
      <c r="T1609" s="209"/>
      <c r="U1609" s="115"/>
      <c r="V1609" s="115"/>
      <c r="W1609" s="115"/>
      <c r="X1609" s="115"/>
      <c r="Y1609" s="115"/>
      <c r="Z1609" s="115"/>
      <c r="AA1609" s="115"/>
      <c r="AB1609" s="115"/>
      <c r="AC1609" s="115"/>
      <c r="AD1609" s="115"/>
      <c r="AE1609" s="115"/>
      <c r="AT1609" s="106" t="s">
        <v>167</v>
      </c>
      <c r="AU1609" s="106" t="s">
        <v>84</v>
      </c>
    </row>
    <row r="1610" spans="2:51" s="313" customFormat="1" ht="22.5">
      <c r="B1610" s="314"/>
      <c r="D1610" s="205" t="s">
        <v>171</v>
      </c>
      <c r="E1610" s="315" t="s">
        <v>3</v>
      </c>
      <c r="F1610" s="316" t="s">
        <v>2106</v>
      </c>
      <c r="H1610" s="317">
        <v>6754</v>
      </c>
      <c r="I1610" s="8"/>
      <c r="L1610" s="314"/>
      <c r="M1610" s="318"/>
      <c r="N1610" s="319"/>
      <c r="O1610" s="319"/>
      <c r="P1610" s="319"/>
      <c r="Q1610" s="319"/>
      <c r="R1610" s="319"/>
      <c r="S1610" s="319"/>
      <c r="T1610" s="320"/>
      <c r="AT1610" s="315" t="s">
        <v>171</v>
      </c>
      <c r="AU1610" s="315" t="s">
        <v>84</v>
      </c>
      <c r="AV1610" s="313" t="s">
        <v>84</v>
      </c>
      <c r="AW1610" s="313" t="s">
        <v>36</v>
      </c>
      <c r="AX1610" s="313" t="s">
        <v>74</v>
      </c>
      <c r="AY1610" s="315" t="s">
        <v>158</v>
      </c>
    </row>
    <row r="1611" spans="2:51" s="313" customFormat="1" ht="22.5">
      <c r="B1611" s="314"/>
      <c r="D1611" s="205" t="s">
        <v>171</v>
      </c>
      <c r="E1611" s="315" t="s">
        <v>3</v>
      </c>
      <c r="F1611" s="316" t="s">
        <v>2107</v>
      </c>
      <c r="H1611" s="317">
        <v>285.89</v>
      </c>
      <c r="I1611" s="8"/>
      <c r="L1611" s="314"/>
      <c r="M1611" s="318"/>
      <c r="N1611" s="319"/>
      <c r="O1611" s="319"/>
      <c r="P1611" s="319"/>
      <c r="Q1611" s="319"/>
      <c r="R1611" s="319"/>
      <c r="S1611" s="319"/>
      <c r="T1611" s="320"/>
      <c r="AT1611" s="315" t="s">
        <v>171</v>
      </c>
      <c r="AU1611" s="315" t="s">
        <v>84</v>
      </c>
      <c r="AV1611" s="313" t="s">
        <v>84</v>
      </c>
      <c r="AW1611" s="313" t="s">
        <v>36</v>
      </c>
      <c r="AX1611" s="313" t="s">
        <v>74</v>
      </c>
      <c r="AY1611" s="315" t="s">
        <v>158</v>
      </c>
    </row>
    <row r="1612" spans="2:51" s="321" customFormat="1" ht="12">
      <c r="B1612" s="322"/>
      <c r="D1612" s="205" t="s">
        <v>171</v>
      </c>
      <c r="E1612" s="323" t="s">
        <v>3</v>
      </c>
      <c r="F1612" s="324" t="s">
        <v>174</v>
      </c>
      <c r="H1612" s="325">
        <v>7039.89</v>
      </c>
      <c r="I1612" s="9"/>
      <c r="L1612" s="322"/>
      <c r="M1612" s="326"/>
      <c r="N1612" s="327"/>
      <c r="O1612" s="327"/>
      <c r="P1612" s="327"/>
      <c r="Q1612" s="327"/>
      <c r="R1612" s="327"/>
      <c r="S1612" s="327"/>
      <c r="T1612" s="328"/>
      <c r="AT1612" s="323" t="s">
        <v>171</v>
      </c>
      <c r="AU1612" s="323" t="s">
        <v>84</v>
      </c>
      <c r="AV1612" s="321" t="s">
        <v>165</v>
      </c>
      <c r="AW1612" s="321" t="s">
        <v>36</v>
      </c>
      <c r="AX1612" s="321" t="s">
        <v>82</v>
      </c>
      <c r="AY1612" s="323" t="s">
        <v>158</v>
      </c>
    </row>
    <row r="1613" spans="1:65" s="118" customFormat="1" ht="49.15" customHeight="1">
      <c r="A1613" s="115"/>
      <c r="B1613" s="116"/>
      <c r="C1613" s="214" t="s">
        <v>2108</v>
      </c>
      <c r="D1613" s="214" t="s">
        <v>160</v>
      </c>
      <c r="E1613" s="215" t="s">
        <v>2109</v>
      </c>
      <c r="F1613" s="216" t="s">
        <v>2110</v>
      </c>
      <c r="G1613" s="217" t="s">
        <v>2111</v>
      </c>
      <c r="H1613" s="218">
        <v>1</v>
      </c>
      <c r="I1613" s="6"/>
      <c r="J1613" s="219">
        <f>ROUND(I1613*H1613,1)</f>
        <v>0</v>
      </c>
      <c r="K1613" s="216" t="s">
        <v>362</v>
      </c>
      <c r="L1613" s="116"/>
      <c r="M1613" s="220" t="s">
        <v>3</v>
      </c>
      <c r="N1613" s="221" t="s">
        <v>45</v>
      </c>
      <c r="O1613" s="200"/>
      <c r="P1613" s="201">
        <f>O1613*H1613</f>
        <v>0</v>
      </c>
      <c r="Q1613" s="201">
        <v>5E-05</v>
      </c>
      <c r="R1613" s="201">
        <f>Q1613*H1613</f>
        <v>5E-05</v>
      </c>
      <c r="S1613" s="201">
        <v>0</v>
      </c>
      <c r="T1613" s="202">
        <f>S1613*H1613</f>
        <v>0</v>
      </c>
      <c r="U1613" s="115"/>
      <c r="V1613" s="115"/>
      <c r="W1613" s="115"/>
      <c r="X1613" s="115"/>
      <c r="Y1613" s="115"/>
      <c r="Z1613" s="115"/>
      <c r="AA1613" s="115"/>
      <c r="AB1613" s="115"/>
      <c r="AC1613" s="115"/>
      <c r="AD1613" s="115"/>
      <c r="AE1613" s="115"/>
      <c r="AR1613" s="203" t="s">
        <v>283</v>
      </c>
      <c r="AT1613" s="203" t="s">
        <v>160</v>
      </c>
      <c r="AU1613" s="203" t="s">
        <v>84</v>
      </c>
      <c r="AY1613" s="106" t="s">
        <v>158</v>
      </c>
      <c r="BE1613" s="204">
        <f>IF(N1613="základní",J1613,0)</f>
        <v>0</v>
      </c>
      <c r="BF1613" s="204">
        <f>IF(N1613="snížená",J1613,0)</f>
        <v>0</v>
      </c>
      <c r="BG1613" s="204">
        <f>IF(N1613="zákl. přenesená",J1613,0)</f>
        <v>0</v>
      </c>
      <c r="BH1613" s="204">
        <f>IF(N1613="sníž. přenesená",J1613,0)</f>
        <v>0</v>
      </c>
      <c r="BI1613" s="204">
        <f>IF(N1613="nulová",J1613,0)</f>
        <v>0</v>
      </c>
      <c r="BJ1613" s="106" t="s">
        <v>82</v>
      </c>
      <c r="BK1613" s="204">
        <f>ROUND(I1613*H1613,1)</f>
        <v>0</v>
      </c>
      <c r="BL1613" s="106" t="s">
        <v>283</v>
      </c>
      <c r="BM1613" s="203" t="s">
        <v>2112</v>
      </c>
    </row>
    <row r="1614" spans="1:47" s="118" customFormat="1" ht="29.25">
      <c r="A1614" s="115"/>
      <c r="B1614" s="116"/>
      <c r="C1614" s="115"/>
      <c r="D1614" s="205" t="s">
        <v>167</v>
      </c>
      <c r="E1614" s="115"/>
      <c r="F1614" s="206" t="s">
        <v>2110</v>
      </c>
      <c r="G1614" s="115"/>
      <c r="H1614" s="115"/>
      <c r="I1614" s="7"/>
      <c r="J1614" s="115"/>
      <c r="K1614" s="115"/>
      <c r="L1614" s="116"/>
      <c r="M1614" s="207"/>
      <c r="N1614" s="208"/>
      <c r="O1614" s="200"/>
      <c r="P1614" s="200"/>
      <c r="Q1614" s="200"/>
      <c r="R1614" s="200"/>
      <c r="S1614" s="200"/>
      <c r="T1614" s="209"/>
      <c r="U1614" s="115"/>
      <c r="V1614" s="115"/>
      <c r="W1614" s="115"/>
      <c r="X1614" s="115"/>
      <c r="Y1614" s="115"/>
      <c r="Z1614" s="115"/>
      <c r="AA1614" s="115"/>
      <c r="AB1614" s="115"/>
      <c r="AC1614" s="115"/>
      <c r="AD1614" s="115"/>
      <c r="AE1614" s="115"/>
      <c r="AT1614" s="106" t="s">
        <v>167</v>
      </c>
      <c r="AU1614" s="106" t="s">
        <v>84</v>
      </c>
    </row>
    <row r="1615" spans="1:65" s="118" customFormat="1" ht="49.15" customHeight="1">
      <c r="A1615" s="115"/>
      <c r="B1615" s="116"/>
      <c r="C1615" s="214" t="s">
        <v>2113</v>
      </c>
      <c r="D1615" s="214" t="s">
        <v>160</v>
      </c>
      <c r="E1615" s="215" t="s">
        <v>2114</v>
      </c>
      <c r="F1615" s="216" t="s">
        <v>2115</v>
      </c>
      <c r="G1615" s="217" t="s">
        <v>2111</v>
      </c>
      <c r="H1615" s="218">
        <v>1</v>
      </c>
      <c r="I1615" s="6"/>
      <c r="J1615" s="219">
        <f>ROUND(I1615*H1615,1)</f>
        <v>0</v>
      </c>
      <c r="K1615" s="216" t="s">
        <v>362</v>
      </c>
      <c r="L1615" s="116"/>
      <c r="M1615" s="220" t="s">
        <v>3</v>
      </c>
      <c r="N1615" s="221" t="s">
        <v>45</v>
      </c>
      <c r="O1615" s="200"/>
      <c r="P1615" s="201">
        <f>O1615*H1615</f>
        <v>0</v>
      </c>
      <c r="Q1615" s="201">
        <v>5E-05</v>
      </c>
      <c r="R1615" s="201">
        <f>Q1615*H1615</f>
        <v>5E-05</v>
      </c>
      <c r="S1615" s="201">
        <v>0</v>
      </c>
      <c r="T1615" s="202">
        <f>S1615*H1615</f>
        <v>0</v>
      </c>
      <c r="U1615" s="115"/>
      <c r="V1615" s="115"/>
      <c r="W1615" s="115"/>
      <c r="X1615" s="115"/>
      <c r="Y1615" s="115"/>
      <c r="Z1615" s="115"/>
      <c r="AA1615" s="115"/>
      <c r="AB1615" s="115"/>
      <c r="AC1615" s="115"/>
      <c r="AD1615" s="115"/>
      <c r="AE1615" s="115"/>
      <c r="AR1615" s="203" t="s">
        <v>283</v>
      </c>
      <c r="AT1615" s="203" t="s">
        <v>160</v>
      </c>
      <c r="AU1615" s="203" t="s">
        <v>84</v>
      </c>
      <c r="AY1615" s="106" t="s">
        <v>158</v>
      </c>
      <c r="BE1615" s="204">
        <f>IF(N1615="základní",J1615,0)</f>
        <v>0</v>
      </c>
      <c r="BF1615" s="204">
        <f>IF(N1615="snížená",J1615,0)</f>
        <v>0</v>
      </c>
      <c r="BG1615" s="204">
        <f>IF(N1615="zákl. přenesená",J1615,0)</f>
        <v>0</v>
      </c>
      <c r="BH1615" s="204">
        <f>IF(N1615="sníž. přenesená",J1615,0)</f>
        <v>0</v>
      </c>
      <c r="BI1615" s="204">
        <f>IF(N1615="nulová",J1615,0)</f>
        <v>0</v>
      </c>
      <c r="BJ1615" s="106" t="s">
        <v>82</v>
      </c>
      <c r="BK1615" s="204">
        <f>ROUND(I1615*H1615,1)</f>
        <v>0</v>
      </c>
      <c r="BL1615" s="106" t="s">
        <v>283</v>
      </c>
      <c r="BM1615" s="203" t="s">
        <v>2116</v>
      </c>
    </row>
    <row r="1616" spans="1:47" s="118" customFormat="1" ht="29.25">
      <c r="A1616" s="115"/>
      <c r="B1616" s="116"/>
      <c r="C1616" s="115"/>
      <c r="D1616" s="205" t="s">
        <v>167</v>
      </c>
      <c r="E1616" s="115"/>
      <c r="F1616" s="206" t="s">
        <v>2115</v>
      </c>
      <c r="G1616" s="115"/>
      <c r="H1616" s="115"/>
      <c r="I1616" s="7"/>
      <c r="J1616" s="115"/>
      <c r="K1616" s="115"/>
      <c r="L1616" s="116"/>
      <c r="M1616" s="207"/>
      <c r="N1616" s="208"/>
      <c r="O1616" s="200"/>
      <c r="P1616" s="200"/>
      <c r="Q1616" s="200"/>
      <c r="R1616" s="200"/>
      <c r="S1616" s="200"/>
      <c r="T1616" s="209"/>
      <c r="U1616" s="115"/>
      <c r="V1616" s="115"/>
      <c r="W1616" s="115"/>
      <c r="X1616" s="115"/>
      <c r="Y1616" s="115"/>
      <c r="Z1616" s="115"/>
      <c r="AA1616" s="115"/>
      <c r="AB1616" s="115"/>
      <c r="AC1616" s="115"/>
      <c r="AD1616" s="115"/>
      <c r="AE1616" s="115"/>
      <c r="AT1616" s="106" t="s">
        <v>167</v>
      </c>
      <c r="AU1616" s="106" t="s">
        <v>84</v>
      </c>
    </row>
    <row r="1617" spans="1:65" s="118" customFormat="1" ht="24.2" customHeight="1">
      <c r="A1617" s="115"/>
      <c r="B1617" s="116"/>
      <c r="C1617" s="214" t="s">
        <v>2117</v>
      </c>
      <c r="D1617" s="214" t="s">
        <v>160</v>
      </c>
      <c r="E1617" s="215" t="s">
        <v>2118</v>
      </c>
      <c r="F1617" s="216" t="s">
        <v>2119</v>
      </c>
      <c r="G1617" s="217" t="s">
        <v>229</v>
      </c>
      <c r="H1617" s="218">
        <v>1.994</v>
      </c>
      <c r="I1617" s="6"/>
      <c r="J1617" s="219">
        <f>ROUND(I1617*H1617,1)</f>
        <v>0</v>
      </c>
      <c r="K1617" s="216" t="s">
        <v>164</v>
      </c>
      <c r="L1617" s="116"/>
      <c r="M1617" s="220" t="s">
        <v>3</v>
      </c>
      <c r="N1617" s="221" t="s">
        <v>45</v>
      </c>
      <c r="O1617" s="200"/>
      <c r="P1617" s="201">
        <f>O1617*H1617</f>
        <v>0</v>
      </c>
      <c r="Q1617" s="201">
        <v>0</v>
      </c>
      <c r="R1617" s="201">
        <f>Q1617*H1617</f>
        <v>0</v>
      </c>
      <c r="S1617" s="201">
        <v>0</v>
      </c>
      <c r="T1617" s="202">
        <f>S1617*H1617</f>
        <v>0</v>
      </c>
      <c r="U1617" s="115"/>
      <c r="V1617" s="115"/>
      <c r="W1617" s="115"/>
      <c r="X1617" s="115"/>
      <c r="Y1617" s="115"/>
      <c r="Z1617" s="115"/>
      <c r="AA1617" s="115"/>
      <c r="AB1617" s="115"/>
      <c r="AC1617" s="115"/>
      <c r="AD1617" s="115"/>
      <c r="AE1617" s="115"/>
      <c r="AR1617" s="203" t="s">
        <v>283</v>
      </c>
      <c r="AT1617" s="203" t="s">
        <v>160</v>
      </c>
      <c r="AU1617" s="203" t="s">
        <v>84</v>
      </c>
      <c r="AY1617" s="106" t="s">
        <v>158</v>
      </c>
      <c r="BE1617" s="204">
        <f>IF(N1617="základní",J1617,0)</f>
        <v>0</v>
      </c>
      <c r="BF1617" s="204">
        <f>IF(N1617="snížená",J1617,0)</f>
        <v>0</v>
      </c>
      <c r="BG1617" s="204">
        <f>IF(N1617="zákl. přenesená",J1617,0)</f>
        <v>0</v>
      </c>
      <c r="BH1617" s="204">
        <f>IF(N1617="sníž. přenesená",J1617,0)</f>
        <v>0</v>
      </c>
      <c r="BI1617" s="204">
        <f>IF(N1617="nulová",J1617,0)</f>
        <v>0</v>
      </c>
      <c r="BJ1617" s="106" t="s">
        <v>82</v>
      </c>
      <c r="BK1617" s="204">
        <f>ROUND(I1617*H1617,1)</f>
        <v>0</v>
      </c>
      <c r="BL1617" s="106" t="s">
        <v>283</v>
      </c>
      <c r="BM1617" s="203" t="s">
        <v>2120</v>
      </c>
    </row>
    <row r="1618" spans="1:47" s="118" customFormat="1" ht="29.25">
      <c r="A1618" s="115"/>
      <c r="B1618" s="116"/>
      <c r="C1618" s="115"/>
      <c r="D1618" s="205" t="s">
        <v>167</v>
      </c>
      <c r="E1618" s="115"/>
      <c r="F1618" s="206" t="s">
        <v>2121</v>
      </c>
      <c r="G1618" s="115"/>
      <c r="H1618" s="115"/>
      <c r="I1618" s="7"/>
      <c r="J1618" s="115"/>
      <c r="K1618" s="115"/>
      <c r="L1618" s="116"/>
      <c r="M1618" s="207"/>
      <c r="N1618" s="208"/>
      <c r="O1618" s="200"/>
      <c r="P1618" s="200"/>
      <c r="Q1618" s="200"/>
      <c r="R1618" s="200"/>
      <c r="S1618" s="200"/>
      <c r="T1618" s="209"/>
      <c r="U1618" s="115"/>
      <c r="V1618" s="115"/>
      <c r="W1618" s="115"/>
      <c r="X1618" s="115"/>
      <c r="Y1618" s="115"/>
      <c r="Z1618" s="115"/>
      <c r="AA1618" s="115"/>
      <c r="AB1618" s="115"/>
      <c r="AC1618" s="115"/>
      <c r="AD1618" s="115"/>
      <c r="AE1618" s="115"/>
      <c r="AT1618" s="106" t="s">
        <v>167</v>
      </c>
      <c r="AU1618" s="106" t="s">
        <v>84</v>
      </c>
    </row>
    <row r="1619" spans="1:47" s="118" customFormat="1" ht="12">
      <c r="A1619" s="115"/>
      <c r="B1619" s="116"/>
      <c r="C1619" s="115"/>
      <c r="D1619" s="311" t="s">
        <v>169</v>
      </c>
      <c r="E1619" s="115"/>
      <c r="F1619" s="312" t="s">
        <v>2122</v>
      </c>
      <c r="G1619" s="115"/>
      <c r="H1619" s="115"/>
      <c r="I1619" s="7"/>
      <c r="J1619" s="115"/>
      <c r="K1619" s="115"/>
      <c r="L1619" s="116"/>
      <c r="M1619" s="207"/>
      <c r="N1619" s="208"/>
      <c r="O1619" s="200"/>
      <c r="P1619" s="200"/>
      <c r="Q1619" s="200"/>
      <c r="R1619" s="200"/>
      <c r="S1619" s="200"/>
      <c r="T1619" s="209"/>
      <c r="U1619" s="115"/>
      <c r="V1619" s="115"/>
      <c r="W1619" s="115"/>
      <c r="X1619" s="115"/>
      <c r="Y1619" s="115"/>
      <c r="Z1619" s="115"/>
      <c r="AA1619" s="115"/>
      <c r="AB1619" s="115"/>
      <c r="AC1619" s="115"/>
      <c r="AD1619" s="115"/>
      <c r="AE1619" s="115"/>
      <c r="AT1619" s="106" t="s">
        <v>169</v>
      </c>
      <c r="AU1619" s="106" t="s">
        <v>84</v>
      </c>
    </row>
    <row r="1620" spans="2:63" s="180" customFormat="1" ht="22.9" customHeight="1">
      <c r="B1620" s="181"/>
      <c r="D1620" s="182" t="s">
        <v>73</v>
      </c>
      <c r="E1620" s="212" t="s">
        <v>2123</v>
      </c>
      <c r="F1620" s="212" t="s">
        <v>2124</v>
      </c>
      <c r="I1620" s="5"/>
      <c r="J1620" s="213">
        <f>BK1620</f>
        <v>0</v>
      </c>
      <c r="L1620" s="181"/>
      <c r="M1620" s="185"/>
      <c r="N1620" s="186"/>
      <c r="O1620" s="186"/>
      <c r="P1620" s="187">
        <f>SUM(P1621:P1773)</f>
        <v>0</v>
      </c>
      <c r="Q1620" s="186"/>
      <c r="R1620" s="187">
        <f>SUM(R1621:R1773)</f>
        <v>14.571019</v>
      </c>
      <c r="S1620" s="186"/>
      <c r="T1620" s="188">
        <f>SUM(T1621:T1773)</f>
        <v>2.497828</v>
      </c>
      <c r="AR1620" s="182" t="s">
        <v>84</v>
      </c>
      <c r="AT1620" s="189" t="s">
        <v>73</v>
      </c>
      <c r="AU1620" s="189" t="s">
        <v>82</v>
      </c>
      <c r="AY1620" s="182" t="s">
        <v>158</v>
      </c>
      <c r="BK1620" s="190">
        <f>SUM(BK1621:BK1773)</f>
        <v>0</v>
      </c>
    </row>
    <row r="1621" spans="1:65" s="118" customFormat="1" ht="16.5" customHeight="1">
      <c r="A1621" s="115"/>
      <c r="B1621" s="116"/>
      <c r="C1621" s="214" t="s">
        <v>2125</v>
      </c>
      <c r="D1621" s="214" t="s">
        <v>160</v>
      </c>
      <c r="E1621" s="215" t="s">
        <v>2126</v>
      </c>
      <c r="F1621" s="216" t="s">
        <v>2127</v>
      </c>
      <c r="G1621" s="217" t="s">
        <v>102</v>
      </c>
      <c r="H1621" s="218">
        <v>516.835</v>
      </c>
      <c r="I1621" s="6"/>
      <c r="J1621" s="219">
        <f>ROUND(I1621*H1621,1)</f>
        <v>0</v>
      </c>
      <c r="K1621" s="216" t="s">
        <v>164</v>
      </c>
      <c r="L1621" s="116"/>
      <c r="M1621" s="220" t="s">
        <v>3</v>
      </c>
      <c r="N1621" s="221" t="s">
        <v>45</v>
      </c>
      <c r="O1621" s="200"/>
      <c r="P1621" s="201">
        <f>O1621*H1621</f>
        <v>0</v>
      </c>
      <c r="Q1621" s="201">
        <v>0.0003</v>
      </c>
      <c r="R1621" s="201">
        <f>Q1621*H1621</f>
        <v>0.1550505</v>
      </c>
      <c r="S1621" s="201">
        <v>0</v>
      </c>
      <c r="T1621" s="202">
        <f>S1621*H1621</f>
        <v>0</v>
      </c>
      <c r="U1621" s="115"/>
      <c r="V1621" s="115"/>
      <c r="W1621" s="115"/>
      <c r="X1621" s="115"/>
      <c r="Y1621" s="115"/>
      <c r="Z1621" s="115"/>
      <c r="AA1621" s="115"/>
      <c r="AB1621" s="115"/>
      <c r="AC1621" s="115"/>
      <c r="AD1621" s="115"/>
      <c r="AE1621" s="115"/>
      <c r="AR1621" s="203" t="s">
        <v>283</v>
      </c>
      <c r="AT1621" s="203" t="s">
        <v>160</v>
      </c>
      <c r="AU1621" s="203" t="s">
        <v>84</v>
      </c>
      <c r="AY1621" s="106" t="s">
        <v>158</v>
      </c>
      <c r="BE1621" s="204">
        <f>IF(N1621="základní",J1621,0)</f>
        <v>0</v>
      </c>
      <c r="BF1621" s="204">
        <f>IF(N1621="snížená",J1621,0)</f>
        <v>0</v>
      </c>
      <c r="BG1621" s="204">
        <f>IF(N1621="zákl. přenesená",J1621,0)</f>
        <v>0</v>
      </c>
      <c r="BH1621" s="204">
        <f>IF(N1621="sníž. přenesená",J1621,0)</f>
        <v>0</v>
      </c>
      <c r="BI1621" s="204">
        <f>IF(N1621="nulová",J1621,0)</f>
        <v>0</v>
      </c>
      <c r="BJ1621" s="106" t="s">
        <v>82</v>
      </c>
      <c r="BK1621" s="204">
        <f>ROUND(I1621*H1621,1)</f>
        <v>0</v>
      </c>
      <c r="BL1621" s="106" t="s">
        <v>283</v>
      </c>
      <c r="BM1621" s="203" t="s">
        <v>2128</v>
      </c>
    </row>
    <row r="1622" spans="1:47" s="118" customFormat="1" ht="19.5">
      <c r="A1622" s="115"/>
      <c r="B1622" s="116"/>
      <c r="C1622" s="115"/>
      <c r="D1622" s="205" t="s">
        <v>167</v>
      </c>
      <c r="E1622" s="115"/>
      <c r="F1622" s="206" t="s">
        <v>2129</v>
      </c>
      <c r="G1622" s="115"/>
      <c r="H1622" s="115"/>
      <c r="I1622" s="7"/>
      <c r="J1622" s="115"/>
      <c r="K1622" s="115"/>
      <c r="L1622" s="116"/>
      <c r="M1622" s="207"/>
      <c r="N1622" s="208"/>
      <c r="O1622" s="200"/>
      <c r="P1622" s="200"/>
      <c r="Q1622" s="200"/>
      <c r="R1622" s="200"/>
      <c r="S1622" s="200"/>
      <c r="T1622" s="209"/>
      <c r="U1622" s="115"/>
      <c r="V1622" s="115"/>
      <c r="W1622" s="115"/>
      <c r="X1622" s="115"/>
      <c r="Y1622" s="115"/>
      <c r="Z1622" s="115"/>
      <c r="AA1622" s="115"/>
      <c r="AB1622" s="115"/>
      <c r="AC1622" s="115"/>
      <c r="AD1622" s="115"/>
      <c r="AE1622" s="115"/>
      <c r="AT1622" s="106" t="s">
        <v>167</v>
      </c>
      <c r="AU1622" s="106" t="s">
        <v>84</v>
      </c>
    </row>
    <row r="1623" spans="1:47" s="118" customFormat="1" ht="12">
      <c r="A1623" s="115"/>
      <c r="B1623" s="116"/>
      <c r="C1623" s="115"/>
      <c r="D1623" s="311" t="s">
        <v>169</v>
      </c>
      <c r="E1623" s="115"/>
      <c r="F1623" s="312" t="s">
        <v>2130</v>
      </c>
      <c r="G1623" s="115"/>
      <c r="H1623" s="115"/>
      <c r="I1623" s="7"/>
      <c r="J1623" s="115"/>
      <c r="K1623" s="115"/>
      <c r="L1623" s="116"/>
      <c r="M1623" s="207"/>
      <c r="N1623" s="208"/>
      <c r="O1623" s="200"/>
      <c r="P1623" s="200"/>
      <c r="Q1623" s="200"/>
      <c r="R1623" s="200"/>
      <c r="S1623" s="200"/>
      <c r="T1623" s="209"/>
      <c r="U1623" s="115"/>
      <c r="V1623" s="115"/>
      <c r="W1623" s="115"/>
      <c r="X1623" s="115"/>
      <c r="Y1623" s="115"/>
      <c r="Z1623" s="115"/>
      <c r="AA1623" s="115"/>
      <c r="AB1623" s="115"/>
      <c r="AC1623" s="115"/>
      <c r="AD1623" s="115"/>
      <c r="AE1623" s="115"/>
      <c r="AT1623" s="106" t="s">
        <v>169</v>
      </c>
      <c r="AU1623" s="106" t="s">
        <v>84</v>
      </c>
    </row>
    <row r="1624" spans="2:51" s="313" customFormat="1" ht="12">
      <c r="B1624" s="314"/>
      <c r="D1624" s="205" t="s">
        <v>171</v>
      </c>
      <c r="E1624" s="315" t="s">
        <v>3</v>
      </c>
      <c r="F1624" s="316" t="s">
        <v>2131</v>
      </c>
      <c r="H1624" s="317">
        <v>34.04</v>
      </c>
      <c r="I1624" s="8"/>
      <c r="L1624" s="314"/>
      <c r="M1624" s="318"/>
      <c r="N1624" s="319"/>
      <c r="O1624" s="319"/>
      <c r="P1624" s="319"/>
      <c r="Q1624" s="319"/>
      <c r="R1624" s="319"/>
      <c r="S1624" s="319"/>
      <c r="T1624" s="320"/>
      <c r="AT1624" s="315" t="s">
        <v>171</v>
      </c>
      <c r="AU1624" s="315" t="s">
        <v>84</v>
      </c>
      <c r="AV1624" s="313" t="s">
        <v>84</v>
      </c>
      <c r="AW1624" s="313" t="s">
        <v>36</v>
      </c>
      <c r="AX1624" s="313" t="s">
        <v>74</v>
      </c>
      <c r="AY1624" s="315" t="s">
        <v>158</v>
      </c>
    </row>
    <row r="1625" spans="2:51" s="313" customFormat="1" ht="12">
      <c r="B1625" s="314"/>
      <c r="D1625" s="205" t="s">
        <v>171</v>
      </c>
      <c r="E1625" s="315" t="s">
        <v>3</v>
      </c>
      <c r="F1625" s="316" t="s">
        <v>2132</v>
      </c>
      <c r="H1625" s="317">
        <v>94.06</v>
      </c>
      <c r="I1625" s="8"/>
      <c r="L1625" s="314"/>
      <c r="M1625" s="318"/>
      <c r="N1625" s="319"/>
      <c r="O1625" s="319"/>
      <c r="P1625" s="319"/>
      <c r="Q1625" s="319"/>
      <c r="R1625" s="319"/>
      <c r="S1625" s="319"/>
      <c r="T1625" s="320"/>
      <c r="AT1625" s="315" t="s">
        <v>171</v>
      </c>
      <c r="AU1625" s="315" t="s">
        <v>84</v>
      </c>
      <c r="AV1625" s="313" t="s">
        <v>84</v>
      </c>
      <c r="AW1625" s="313" t="s">
        <v>36</v>
      </c>
      <c r="AX1625" s="313" t="s">
        <v>74</v>
      </c>
      <c r="AY1625" s="315" t="s">
        <v>158</v>
      </c>
    </row>
    <row r="1626" spans="2:51" s="313" customFormat="1" ht="12">
      <c r="B1626" s="314"/>
      <c r="D1626" s="205" t="s">
        <v>171</v>
      </c>
      <c r="E1626" s="315" t="s">
        <v>3</v>
      </c>
      <c r="F1626" s="316" t="s">
        <v>2133</v>
      </c>
      <c r="H1626" s="317">
        <v>45.85</v>
      </c>
      <c r="I1626" s="8"/>
      <c r="L1626" s="314"/>
      <c r="M1626" s="318"/>
      <c r="N1626" s="319"/>
      <c r="O1626" s="319"/>
      <c r="P1626" s="319"/>
      <c r="Q1626" s="319"/>
      <c r="R1626" s="319"/>
      <c r="S1626" s="319"/>
      <c r="T1626" s="320"/>
      <c r="AT1626" s="315" t="s">
        <v>171</v>
      </c>
      <c r="AU1626" s="315" t="s">
        <v>84</v>
      </c>
      <c r="AV1626" s="313" t="s">
        <v>84</v>
      </c>
      <c r="AW1626" s="313" t="s">
        <v>36</v>
      </c>
      <c r="AX1626" s="313" t="s">
        <v>74</v>
      </c>
      <c r="AY1626" s="315" t="s">
        <v>158</v>
      </c>
    </row>
    <row r="1627" spans="2:51" s="313" customFormat="1" ht="12">
      <c r="B1627" s="314"/>
      <c r="D1627" s="205" t="s">
        <v>171</v>
      </c>
      <c r="E1627" s="315" t="s">
        <v>3</v>
      </c>
      <c r="F1627" s="316" t="s">
        <v>2134</v>
      </c>
      <c r="H1627" s="317">
        <v>5.18</v>
      </c>
      <c r="I1627" s="8"/>
      <c r="L1627" s="314"/>
      <c r="M1627" s="318"/>
      <c r="N1627" s="319"/>
      <c r="O1627" s="319"/>
      <c r="P1627" s="319"/>
      <c r="Q1627" s="319"/>
      <c r="R1627" s="319"/>
      <c r="S1627" s="319"/>
      <c r="T1627" s="320"/>
      <c r="AT1627" s="315" t="s">
        <v>171</v>
      </c>
      <c r="AU1627" s="315" t="s">
        <v>84</v>
      </c>
      <c r="AV1627" s="313" t="s">
        <v>84</v>
      </c>
      <c r="AW1627" s="313" t="s">
        <v>36</v>
      </c>
      <c r="AX1627" s="313" t="s">
        <v>74</v>
      </c>
      <c r="AY1627" s="315" t="s">
        <v>158</v>
      </c>
    </row>
    <row r="1628" spans="2:51" s="313" customFormat="1" ht="12">
      <c r="B1628" s="314"/>
      <c r="D1628" s="205" t="s">
        <v>171</v>
      </c>
      <c r="E1628" s="315" t="s">
        <v>3</v>
      </c>
      <c r="F1628" s="316" t="s">
        <v>2135</v>
      </c>
      <c r="H1628" s="317">
        <v>4.17</v>
      </c>
      <c r="I1628" s="8"/>
      <c r="L1628" s="314"/>
      <c r="M1628" s="318"/>
      <c r="N1628" s="319"/>
      <c r="O1628" s="319"/>
      <c r="P1628" s="319"/>
      <c r="Q1628" s="319"/>
      <c r="R1628" s="319"/>
      <c r="S1628" s="319"/>
      <c r="T1628" s="320"/>
      <c r="AT1628" s="315" t="s">
        <v>171</v>
      </c>
      <c r="AU1628" s="315" t="s">
        <v>84</v>
      </c>
      <c r="AV1628" s="313" t="s">
        <v>84</v>
      </c>
      <c r="AW1628" s="313" t="s">
        <v>36</v>
      </c>
      <c r="AX1628" s="313" t="s">
        <v>74</v>
      </c>
      <c r="AY1628" s="315" t="s">
        <v>158</v>
      </c>
    </row>
    <row r="1629" spans="2:51" s="330" customFormat="1" ht="12">
      <c r="B1629" s="331"/>
      <c r="D1629" s="205" t="s">
        <v>171</v>
      </c>
      <c r="E1629" s="332" t="s">
        <v>3</v>
      </c>
      <c r="F1629" s="333" t="s">
        <v>2136</v>
      </c>
      <c r="H1629" s="334">
        <v>183.3</v>
      </c>
      <c r="I1629" s="10"/>
      <c r="L1629" s="331"/>
      <c r="M1629" s="335"/>
      <c r="N1629" s="336"/>
      <c r="O1629" s="336"/>
      <c r="P1629" s="336"/>
      <c r="Q1629" s="336"/>
      <c r="R1629" s="336"/>
      <c r="S1629" s="336"/>
      <c r="T1629" s="337"/>
      <c r="AT1629" s="332" t="s">
        <v>171</v>
      </c>
      <c r="AU1629" s="332" t="s">
        <v>84</v>
      </c>
      <c r="AV1629" s="330" t="s">
        <v>104</v>
      </c>
      <c r="AW1629" s="330" t="s">
        <v>36</v>
      </c>
      <c r="AX1629" s="330" t="s">
        <v>74</v>
      </c>
      <c r="AY1629" s="332" t="s">
        <v>158</v>
      </c>
    </row>
    <row r="1630" spans="2:51" s="313" customFormat="1" ht="12">
      <c r="B1630" s="314"/>
      <c r="D1630" s="205" t="s">
        <v>171</v>
      </c>
      <c r="E1630" s="315" t="s">
        <v>3</v>
      </c>
      <c r="F1630" s="316" t="s">
        <v>2137</v>
      </c>
      <c r="H1630" s="317">
        <v>41.92</v>
      </c>
      <c r="I1630" s="8"/>
      <c r="L1630" s="314"/>
      <c r="M1630" s="318"/>
      <c r="N1630" s="319"/>
      <c r="O1630" s="319"/>
      <c r="P1630" s="319"/>
      <c r="Q1630" s="319"/>
      <c r="R1630" s="319"/>
      <c r="S1630" s="319"/>
      <c r="T1630" s="320"/>
      <c r="AT1630" s="315" t="s">
        <v>171</v>
      </c>
      <c r="AU1630" s="315" t="s">
        <v>84</v>
      </c>
      <c r="AV1630" s="313" t="s">
        <v>84</v>
      </c>
      <c r="AW1630" s="313" t="s">
        <v>36</v>
      </c>
      <c r="AX1630" s="313" t="s">
        <v>74</v>
      </c>
      <c r="AY1630" s="315" t="s">
        <v>158</v>
      </c>
    </row>
    <row r="1631" spans="2:51" s="313" customFormat="1" ht="12">
      <c r="B1631" s="314"/>
      <c r="D1631" s="205" t="s">
        <v>171</v>
      </c>
      <c r="E1631" s="315" t="s">
        <v>3</v>
      </c>
      <c r="F1631" s="316" t="s">
        <v>2138</v>
      </c>
      <c r="H1631" s="317">
        <v>67.37</v>
      </c>
      <c r="I1631" s="8"/>
      <c r="L1631" s="314"/>
      <c r="M1631" s="318"/>
      <c r="N1631" s="319"/>
      <c r="O1631" s="319"/>
      <c r="P1631" s="319"/>
      <c r="Q1631" s="319"/>
      <c r="R1631" s="319"/>
      <c r="S1631" s="319"/>
      <c r="T1631" s="320"/>
      <c r="AT1631" s="315" t="s">
        <v>171</v>
      </c>
      <c r="AU1631" s="315" t="s">
        <v>84</v>
      </c>
      <c r="AV1631" s="313" t="s">
        <v>84</v>
      </c>
      <c r="AW1631" s="313" t="s">
        <v>36</v>
      </c>
      <c r="AX1631" s="313" t="s">
        <v>74</v>
      </c>
      <c r="AY1631" s="315" t="s">
        <v>158</v>
      </c>
    </row>
    <row r="1632" spans="2:51" s="313" customFormat="1" ht="12">
      <c r="B1632" s="314"/>
      <c r="D1632" s="205" t="s">
        <v>171</v>
      </c>
      <c r="E1632" s="315" t="s">
        <v>3</v>
      </c>
      <c r="F1632" s="316" t="s">
        <v>1666</v>
      </c>
      <c r="H1632" s="317">
        <v>17.94</v>
      </c>
      <c r="I1632" s="8"/>
      <c r="L1632" s="314"/>
      <c r="M1632" s="318"/>
      <c r="N1632" s="319"/>
      <c r="O1632" s="319"/>
      <c r="P1632" s="319"/>
      <c r="Q1632" s="319"/>
      <c r="R1632" s="319"/>
      <c r="S1632" s="319"/>
      <c r="T1632" s="320"/>
      <c r="AT1632" s="315" t="s">
        <v>171</v>
      </c>
      <c r="AU1632" s="315" t="s">
        <v>84</v>
      </c>
      <c r="AV1632" s="313" t="s">
        <v>84</v>
      </c>
      <c r="AW1632" s="313" t="s">
        <v>36</v>
      </c>
      <c r="AX1632" s="313" t="s">
        <v>74</v>
      </c>
      <c r="AY1632" s="315" t="s">
        <v>158</v>
      </c>
    </row>
    <row r="1633" spans="2:51" s="313" customFormat="1" ht="12">
      <c r="B1633" s="314"/>
      <c r="D1633" s="205" t="s">
        <v>171</v>
      </c>
      <c r="E1633" s="315" t="s">
        <v>3</v>
      </c>
      <c r="F1633" s="316" t="s">
        <v>1667</v>
      </c>
      <c r="H1633" s="317">
        <v>8.49</v>
      </c>
      <c r="I1633" s="8"/>
      <c r="L1633" s="314"/>
      <c r="M1633" s="318"/>
      <c r="N1633" s="319"/>
      <c r="O1633" s="319"/>
      <c r="P1633" s="319"/>
      <c r="Q1633" s="319"/>
      <c r="R1633" s="319"/>
      <c r="S1633" s="319"/>
      <c r="T1633" s="320"/>
      <c r="AT1633" s="315" t="s">
        <v>171</v>
      </c>
      <c r="AU1633" s="315" t="s">
        <v>84</v>
      </c>
      <c r="AV1633" s="313" t="s">
        <v>84</v>
      </c>
      <c r="AW1633" s="313" t="s">
        <v>36</v>
      </c>
      <c r="AX1633" s="313" t="s">
        <v>74</v>
      </c>
      <c r="AY1633" s="315" t="s">
        <v>158</v>
      </c>
    </row>
    <row r="1634" spans="2:51" s="313" customFormat="1" ht="12">
      <c r="B1634" s="314"/>
      <c r="D1634" s="205" t="s">
        <v>171</v>
      </c>
      <c r="E1634" s="315" t="s">
        <v>3</v>
      </c>
      <c r="F1634" s="316" t="s">
        <v>1668</v>
      </c>
      <c r="H1634" s="317">
        <v>5.99</v>
      </c>
      <c r="I1634" s="8"/>
      <c r="L1634" s="314"/>
      <c r="M1634" s="318"/>
      <c r="N1634" s="319"/>
      <c r="O1634" s="319"/>
      <c r="P1634" s="319"/>
      <c r="Q1634" s="319"/>
      <c r="R1634" s="319"/>
      <c r="S1634" s="319"/>
      <c r="T1634" s="320"/>
      <c r="AT1634" s="315" t="s">
        <v>171</v>
      </c>
      <c r="AU1634" s="315" t="s">
        <v>84</v>
      </c>
      <c r="AV1634" s="313" t="s">
        <v>84</v>
      </c>
      <c r="AW1634" s="313" t="s">
        <v>36</v>
      </c>
      <c r="AX1634" s="313" t="s">
        <v>74</v>
      </c>
      <c r="AY1634" s="315" t="s">
        <v>158</v>
      </c>
    </row>
    <row r="1635" spans="2:51" s="313" customFormat="1" ht="12">
      <c r="B1635" s="314"/>
      <c r="D1635" s="205" t="s">
        <v>171</v>
      </c>
      <c r="E1635" s="315" t="s">
        <v>3</v>
      </c>
      <c r="F1635" s="316" t="s">
        <v>2139</v>
      </c>
      <c r="H1635" s="317">
        <v>47.49</v>
      </c>
      <c r="I1635" s="8"/>
      <c r="L1635" s="314"/>
      <c r="M1635" s="318"/>
      <c r="N1635" s="319"/>
      <c r="O1635" s="319"/>
      <c r="P1635" s="319"/>
      <c r="Q1635" s="319"/>
      <c r="R1635" s="319"/>
      <c r="S1635" s="319"/>
      <c r="T1635" s="320"/>
      <c r="AT1635" s="315" t="s">
        <v>171</v>
      </c>
      <c r="AU1635" s="315" t="s">
        <v>84</v>
      </c>
      <c r="AV1635" s="313" t="s">
        <v>84</v>
      </c>
      <c r="AW1635" s="313" t="s">
        <v>36</v>
      </c>
      <c r="AX1635" s="313" t="s">
        <v>74</v>
      </c>
      <c r="AY1635" s="315" t="s">
        <v>158</v>
      </c>
    </row>
    <row r="1636" spans="2:51" s="313" customFormat="1" ht="12">
      <c r="B1636" s="314"/>
      <c r="D1636" s="205" t="s">
        <v>171</v>
      </c>
      <c r="E1636" s="315" t="s">
        <v>3</v>
      </c>
      <c r="F1636" s="316" t="s">
        <v>1669</v>
      </c>
      <c r="H1636" s="317">
        <v>6.66</v>
      </c>
      <c r="I1636" s="8"/>
      <c r="L1636" s="314"/>
      <c r="M1636" s="318"/>
      <c r="N1636" s="319"/>
      <c r="O1636" s="319"/>
      <c r="P1636" s="319"/>
      <c r="Q1636" s="319"/>
      <c r="R1636" s="319"/>
      <c r="S1636" s="319"/>
      <c r="T1636" s="320"/>
      <c r="AT1636" s="315" t="s">
        <v>171</v>
      </c>
      <c r="AU1636" s="315" t="s">
        <v>84</v>
      </c>
      <c r="AV1636" s="313" t="s">
        <v>84</v>
      </c>
      <c r="AW1636" s="313" t="s">
        <v>36</v>
      </c>
      <c r="AX1636" s="313" t="s">
        <v>74</v>
      </c>
      <c r="AY1636" s="315" t="s">
        <v>158</v>
      </c>
    </row>
    <row r="1637" spans="2:51" s="313" customFormat="1" ht="12">
      <c r="B1637" s="314"/>
      <c r="D1637" s="205" t="s">
        <v>171</v>
      </c>
      <c r="E1637" s="315" t="s">
        <v>3</v>
      </c>
      <c r="F1637" s="316" t="s">
        <v>1670</v>
      </c>
      <c r="H1637" s="317">
        <v>3.87</v>
      </c>
      <c r="I1637" s="8"/>
      <c r="L1637" s="314"/>
      <c r="M1637" s="318"/>
      <c r="N1637" s="319"/>
      <c r="O1637" s="319"/>
      <c r="P1637" s="319"/>
      <c r="Q1637" s="319"/>
      <c r="R1637" s="319"/>
      <c r="S1637" s="319"/>
      <c r="T1637" s="320"/>
      <c r="AT1637" s="315" t="s">
        <v>171</v>
      </c>
      <c r="AU1637" s="315" t="s">
        <v>84</v>
      </c>
      <c r="AV1637" s="313" t="s">
        <v>84</v>
      </c>
      <c r="AW1637" s="313" t="s">
        <v>36</v>
      </c>
      <c r="AX1637" s="313" t="s">
        <v>74</v>
      </c>
      <c r="AY1637" s="315" t="s">
        <v>158</v>
      </c>
    </row>
    <row r="1638" spans="2:51" s="313" customFormat="1" ht="12">
      <c r="B1638" s="314"/>
      <c r="D1638" s="205" t="s">
        <v>171</v>
      </c>
      <c r="E1638" s="315" t="s">
        <v>3</v>
      </c>
      <c r="F1638" s="316" t="s">
        <v>1671</v>
      </c>
      <c r="H1638" s="317">
        <v>2.25</v>
      </c>
      <c r="I1638" s="8"/>
      <c r="L1638" s="314"/>
      <c r="M1638" s="318"/>
      <c r="N1638" s="319"/>
      <c r="O1638" s="319"/>
      <c r="P1638" s="319"/>
      <c r="Q1638" s="319"/>
      <c r="R1638" s="319"/>
      <c r="S1638" s="319"/>
      <c r="T1638" s="320"/>
      <c r="AT1638" s="315" t="s">
        <v>171</v>
      </c>
      <c r="AU1638" s="315" t="s">
        <v>84</v>
      </c>
      <c r="AV1638" s="313" t="s">
        <v>84</v>
      </c>
      <c r="AW1638" s="313" t="s">
        <v>36</v>
      </c>
      <c r="AX1638" s="313" t="s">
        <v>74</v>
      </c>
      <c r="AY1638" s="315" t="s">
        <v>158</v>
      </c>
    </row>
    <row r="1639" spans="2:51" s="313" customFormat="1" ht="12">
      <c r="B1639" s="314"/>
      <c r="D1639" s="205" t="s">
        <v>171</v>
      </c>
      <c r="E1639" s="315" t="s">
        <v>3</v>
      </c>
      <c r="F1639" s="316" t="s">
        <v>2140</v>
      </c>
      <c r="H1639" s="317">
        <v>47.49</v>
      </c>
      <c r="I1639" s="8"/>
      <c r="L1639" s="314"/>
      <c r="M1639" s="318"/>
      <c r="N1639" s="319"/>
      <c r="O1639" s="319"/>
      <c r="P1639" s="319"/>
      <c r="Q1639" s="319"/>
      <c r="R1639" s="319"/>
      <c r="S1639" s="319"/>
      <c r="T1639" s="320"/>
      <c r="AT1639" s="315" t="s">
        <v>171</v>
      </c>
      <c r="AU1639" s="315" t="s">
        <v>84</v>
      </c>
      <c r="AV1639" s="313" t="s">
        <v>84</v>
      </c>
      <c r="AW1639" s="313" t="s">
        <v>36</v>
      </c>
      <c r="AX1639" s="313" t="s">
        <v>74</v>
      </c>
      <c r="AY1639" s="315" t="s">
        <v>158</v>
      </c>
    </row>
    <row r="1640" spans="2:51" s="313" customFormat="1" ht="12">
      <c r="B1640" s="314"/>
      <c r="D1640" s="205" t="s">
        <v>171</v>
      </c>
      <c r="E1640" s="315" t="s">
        <v>3</v>
      </c>
      <c r="F1640" s="316" t="s">
        <v>2141</v>
      </c>
      <c r="H1640" s="317">
        <v>30.49</v>
      </c>
      <c r="I1640" s="8"/>
      <c r="L1640" s="314"/>
      <c r="M1640" s="318"/>
      <c r="N1640" s="319"/>
      <c r="O1640" s="319"/>
      <c r="P1640" s="319"/>
      <c r="Q1640" s="319"/>
      <c r="R1640" s="319"/>
      <c r="S1640" s="319"/>
      <c r="T1640" s="320"/>
      <c r="AT1640" s="315" t="s">
        <v>171</v>
      </c>
      <c r="AU1640" s="315" t="s">
        <v>84</v>
      </c>
      <c r="AV1640" s="313" t="s">
        <v>84</v>
      </c>
      <c r="AW1640" s="313" t="s">
        <v>36</v>
      </c>
      <c r="AX1640" s="313" t="s">
        <v>74</v>
      </c>
      <c r="AY1640" s="315" t="s">
        <v>158</v>
      </c>
    </row>
    <row r="1641" spans="2:51" s="330" customFormat="1" ht="12">
      <c r="B1641" s="331"/>
      <c r="D1641" s="205" t="s">
        <v>171</v>
      </c>
      <c r="E1641" s="332" t="s">
        <v>3</v>
      </c>
      <c r="F1641" s="333" t="s">
        <v>338</v>
      </c>
      <c r="H1641" s="334">
        <v>279.96</v>
      </c>
      <c r="I1641" s="10"/>
      <c r="L1641" s="331"/>
      <c r="M1641" s="335"/>
      <c r="N1641" s="336"/>
      <c r="O1641" s="336"/>
      <c r="P1641" s="336"/>
      <c r="Q1641" s="336"/>
      <c r="R1641" s="336"/>
      <c r="S1641" s="336"/>
      <c r="T1641" s="337"/>
      <c r="AT1641" s="332" t="s">
        <v>171</v>
      </c>
      <c r="AU1641" s="332" t="s">
        <v>84</v>
      </c>
      <c r="AV1641" s="330" t="s">
        <v>104</v>
      </c>
      <c r="AW1641" s="330" t="s">
        <v>36</v>
      </c>
      <c r="AX1641" s="330" t="s">
        <v>74</v>
      </c>
      <c r="AY1641" s="332" t="s">
        <v>158</v>
      </c>
    </row>
    <row r="1642" spans="2:51" s="313" customFormat="1" ht="12">
      <c r="B1642" s="314"/>
      <c r="D1642" s="205" t="s">
        <v>171</v>
      </c>
      <c r="E1642" s="315" t="s">
        <v>3</v>
      </c>
      <c r="F1642" s="316" t="s">
        <v>2142</v>
      </c>
      <c r="H1642" s="317">
        <v>9.563</v>
      </c>
      <c r="I1642" s="8"/>
      <c r="L1642" s="314"/>
      <c r="M1642" s="318"/>
      <c r="N1642" s="319"/>
      <c r="O1642" s="319"/>
      <c r="P1642" s="319"/>
      <c r="Q1642" s="319"/>
      <c r="R1642" s="319"/>
      <c r="S1642" s="319"/>
      <c r="T1642" s="320"/>
      <c r="AT1642" s="315" t="s">
        <v>171</v>
      </c>
      <c r="AU1642" s="315" t="s">
        <v>84</v>
      </c>
      <c r="AV1642" s="313" t="s">
        <v>84</v>
      </c>
      <c r="AW1642" s="313" t="s">
        <v>36</v>
      </c>
      <c r="AX1642" s="313" t="s">
        <v>74</v>
      </c>
      <c r="AY1642" s="315" t="s">
        <v>158</v>
      </c>
    </row>
    <row r="1643" spans="2:51" s="313" customFormat="1" ht="12">
      <c r="B1643" s="314"/>
      <c r="D1643" s="205" t="s">
        <v>171</v>
      </c>
      <c r="E1643" s="315" t="s">
        <v>3</v>
      </c>
      <c r="F1643" s="316" t="s">
        <v>2143</v>
      </c>
      <c r="H1643" s="317">
        <v>5.988</v>
      </c>
      <c r="I1643" s="8"/>
      <c r="L1643" s="314"/>
      <c r="M1643" s="318"/>
      <c r="N1643" s="319"/>
      <c r="O1643" s="319"/>
      <c r="P1643" s="319"/>
      <c r="Q1643" s="319"/>
      <c r="R1643" s="319"/>
      <c r="S1643" s="319"/>
      <c r="T1643" s="320"/>
      <c r="AT1643" s="315" t="s">
        <v>171</v>
      </c>
      <c r="AU1643" s="315" t="s">
        <v>84</v>
      </c>
      <c r="AV1643" s="313" t="s">
        <v>84</v>
      </c>
      <c r="AW1643" s="313" t="s">
        <v>36</v>
      </c>
      <c r="AX1643" s="313" t="s">
        <v>74</v>
      </c>
      <c r="AY1643" s="315" t="s">
        <v>158</v>
      </c>
    </row>
    <row r="1644" spans="2:51" s="330" customFormat="1" ht="12">
      <c r="B1644" s="331"/>
      <c r="D1644" s="205" t="s">
        <v>171</v>
      </c>
      <c r="E1644" s="332" t="s">
        <v>3</v>
      </c>
      <c r="F1644" s="333" t="s">
        <v>2144</v>
      </c>
      <c r="H1644" s="334">
        <v>15.551</v>
      </c>
      <c r="I1644" s="10"/>
      <c r="L1644" s="331"/>
      <c r="M1644" s="335"/>
      <c r="N1644" s="336"/>
      <c r="O1644" s="336"/>
      <c r="P1644" s="336"/>
      <c r="Q1644" s="336"/>
      <c r="R1644" s="336"/>
      <c r="S1644" s="336"/>
      <c r="T1644" s="337"/>
      <c r="AT1644" s="332" t="s">
        <v>171</v>
      </c>
      <c r="AU1644" s="332" t="s">
        <v>84</v>
      </c>
      <c r="AV1644" s="330" t="s">
        <v>104</v>
      </c>
      <c r="AW1644" s="330" t="s">
        <v>36</v>
      </c>
      <c r="AX1644" s="330" t="s">
        <v>74</v>
      </c>
      <c r="AY1644" s="332" t="s">
        <v>158</v>
      </c>
    </row>
    <row r="1645" spans="2:51" s="313" customFormat="1" ht="12">
      <c r="B1645" s="314"/>
      <c r="D1645" s="205" t="s">
        <v>171</v>
      </c>
      <c r="E1645" s="315" t="s">
        <v>3</v>
      </c>
      <c r="F1645" s="316" t="s">
        <v>2145</v>
      </c>
      <c r="H1645" s="317">
        <v>12.455</v>
      </c>
      <c r="I1645" s="8"/>
      <c r="L1645" s="314"/>
      <c r="M1645" s="318"/>
      <c r="N1645" s="319"/>
      <c r="O1645" s="319"/>
      <c r="P1645" s="319"/>
      <c r="Q1645" s="319"/>
      <c r="R1645" s="319"/>
      <c r="S1645" s="319"/>
      <c r="T1645" s="320"/>
      <c r="AT1645" s="315" t="s">
        <v>171</v>
      </c>
      <c r="AU1645" s="315" t="s">
        <v>84</v>
      </c>
      <c r="AV1645" s="313" t="s">
        <v>84</v>
      </c>
      <c r="AW1645" s="313" t="s">
        <v>36</v>
      </c>
      <c r="AX1645" s="313" t="s">
        <v>74</v>
      </c>
      <c r="AY1645" s="315" t="s">
        <v>158</v>
      </c>
    </row>
    <row r="1646" spans="2:51" s="330" customFormat="1" ht="12">
      <c r="B1646" s="331"/>
      <c r="D1646" s="205" t="s">
        <v>171</v>
      </c>
      <c r="E1646" s="332" t="s">
        <v>3</v>
      </c>
      <c r="F1646" s="333" t="s">
        <v>2146</v>
      </c>
      <c r="H1646" s="334">
        <v>12.455</v>
      </c>
      <c r="I1646" s="10"/>
      <c r="L1646" s="331"/>
      <c r="M1646" s="335"/>
      <c r="N1646" s="336"/>
      <c r="O1646" s="336"/>
      <c r="P1646" s="336"/>
      <c r="Q1646" s="336"/>
      <c r="R1646" s="336"/>
      <c r="S1646" s="336"/>
      <c r="T1646" s="337"/>
      <c r="AT1646" s="332" t="s">
        <v>171</v>
      </c>
      <c r="AU1646" s="332" t="s">
        <v>84</v>
      </c>
      <c r="AV1646" s="330" t="s">
        <v>104</v>
      </c>
      <c r="AW1646" s="330" t="s">
        <v>36</v>
      </c>
      <c r="AX1646" s="330" t="s">
        <v>74</v>
      </c>
      <c r="AY1646" s="332" t="s">
        <v>158</v>
      </c>
    </row>
    <row r="1647" spans="2:51" s="313" customFormat="1" ht="12">
      <c r="B1647" s="314"/>
      <c r="D1647" s="205" t="s">
        <v>171</v>
      </c>
      <c r="E1647" s="315" t="s">
        <v>3</v>
      </c>
      <c r="F1647" s="316" t="s">
        <v>2147</v>
      </c>
      <c r="H1647" s="317">
        <v>25.569</v>
      </c>
      <c r="I1647" s="8"/>
      <c r="L1647" s="314"/>
      <c r="M1647" s="318"/>
      <c r="N1647" s="319"/>
      <c r="O1647" s="319"/>
      <c r="P1647" s="319"/>
      <c r="Q1647" s="319"/>
      <c r="R1647" s="319"/>
      <c r="S1647" s="319"/>
      <c r="T1647" s="320"/>
      <c r="AT1647" s="315" t="s">
        <v>171</v>
      </c>
      <c r="AU1647" s="315" t="s">
        <v>84</v>
      </c>
      <c r="AV1647" s="313" t="s">
        <v>84</v>
      </c>
      <c r="AW1647" s="313" t="s">
        <v>36</v>
      </c>
      <c r="AX1647" s="313" t="s">
        <v>74</v>
      </c>
      <c r="AY1647" s="315" t="s">
        <v>158</v>
      </c>
    </row>
    <row r="1648" spans="2:51" s="330" customFormat="1" ht="12">
      <c r="B1648" s="331"/>
      <c r="D1648" s="205" t="s">
        <v>171</v>
      </c>
      <c r="E1648" s="332" t="s">
        <v>3</v>
      </c>
      <c r="F1648" s="333" t="s">
        <v>338</v>
      </c>
      <c r="H1648" s="334">
        <v>25.569</v>
      </c>
      <c r="I1648" s="10"/>
      <c r="L1648" s="331"/>
      <c r="M1648" s="335"/>
      <c r="N1648" s="336"/>
      <c r="O1648" s="336"/>
      <c r="P1648" s="336"/>
      <c r="Q1648" s="336"/>
      <c r="R1648" s="336"/>
      <c r="S1648" s="336"/>
      <c r="T1648" s="337"/>
      <c r="AT1648" s="332" t="s">
        <v>171</v>
      </c>
      <c r="AU1648" s="332" t="s">
        <v>84</v>
      </c>
      <c r="AV1648" s="330" t="s">
        <v>104</v>
      </c>
      <c r="AW1648" s="330" t="s">
        <v>36</v>
      </c>
      <c r="AX1648" s="330" t="s">
        <v>74</v>
      </c>
      <c r="AY1648" s="332" t="s">
        <v>158</v>
      </c>
    </row>
    <row r="1649" spans="2:51" s="321" customFormat="1" ht="12">
      <c r="B1649" s="322"/>
      <c r="D1649" s="205" t="s">
        <v>171</v>
      </c>
      <c r="E1649" s="323" t="s">
        <v>3</v>
      </c>
      <c r="F1649" s="324" t="s">
        <v>174</v>
      </c>
      <c r="H1649" s="325">
        <v>516.835</v>
      </c>
      <c r="I1649" s="9"/>
      <c r="L1649" s="322"/>
      <c r="M1649" s="326"/>
      <c r="N1649" s="327"/>
      <c r="O1649" s="327"/>
      <c r="P1649" s="327"/>
      <c r="Q1649" s="327"/>
      <c r="R1649" s="327"/>
      <c r="S1649" s="327"/>
      <c r="T1649" s="328"/>
      <c r="AT1649" s="323" t="s">
        <v>171</v>
      </c>
      <c r="AU1649" s="323" t="s">
        <v>84</v>
      </c>
      <c r="AV1649" s="321" t="s">
        <v>165</v>
      </c>
      <c r="AW1649" s="321" t="s">
        <v>36</v>
      </c>
      <c r="AX1649" s="321" t="s">
        <v>82</v>
      </c>
      <c r="AY1649" s="323" t="s">
        <v>158</v>
      </c>
    </row>
    <row r="1650" spans="1:65" s="118" customFormat="1" ht="24.2" customHeight="1">
      <c r="A1650" s="115"/>
      <c r="B1650" s="116"/>
      <c r="C1650" s="214" t="s">
        <v>2148</v>
      </c>
      <c r="D1650" s="214" t="s">
        <v>160</v>
      </c>
      <c r="E1650" s="215" t="s">
        <v>2149</v>
      </c>
      <c r="F1650" s="216" t="s">
        <v>2150</v>
      </c>
      <c r="G1650" s="217" t="s">
        <v>492</v>
      </c>
      <c r="H1650" s="218">
        <v>57.7</v>
      </c>
      <c r="I1650" s="6"/>
      <c r="J1650" s="219">
        <f>ROUND(I1650*H1650,1)</f>
        <v>0</v>
      </c>
      <c r="K1650" s="216" t="s">
        <v>164</v>
      </c>
      <c r="L1650" s="116"/>
      <c r="M1650" s="220" t="s">
        <v>3</v>
      </c>
      <c r="N1650" s="221" t="s">
        <v>45</v>
      </c>
      <c r="O1650" s="200"/>
      <c r="P1650" s="201">
        <f>O1650*H1650</f>
        <v>0</v>
      </c>
      <c r="Q1650" s="201">
        <v>0.000335</v>
      </c>
      <c r="R1650" s="201">
        <f>Q1650*H1650</f>
        <v>0.019329500000000003</v>
      </c>
      <c r="S1650" s="201">
        <v>0</v>
      </c>
      <c r="T1650" s="202">
        <f>S1650*H1650</f>
        <v>0</v>
      </c>
      <c r="U1650" s="115"/>
      <c r="V1650" s="115"/>
      <c r="W1650" s="115"/>
      <c r="X1650" s="115"/>
      <c r="Y1650" s="115"/>
      <c r="Z1650" s="115"/>
      <c r="AA1650" s="115"/>
      <c r="AB1650" s="115"/>
      <c r="AC1650" s="115"/>
      <c r="AD1650" s="115"/>
      <c r="AE1650" s="115"/>
      <c r="AR1650" s="203" t="s">
        <v>283</v>
      </c>
      <c r="AT1650" s="203" t="s">
        <v>160</v>
      </c>
      <c r="AU1650" s="203" t="s">
        <v>84</v>
      </c>
      <c r="AY1650" s="106" t="s">
        <v>158</v>
      </c>
      <c r="BE1650" s="204">
        <f>IF(N1650="základní",J1650,0)</f>
        <v>0</v>
      </c>
      <c r="BF1650" s="204">
        <f>IF(N1650="snížená",J1650,0)</f>
        <v>0</v>
      </c>
      <c r="BG1650" s="204">
        <f>IF(N1650="zákl. přenesená",J1650,0)</f>
        <v>0</v>
      </c>
      <c r="BH1650" s="204">
        <f>IF(N1650="sníž. přenesená",J1650,0)</f>
        <v>0</v>
      </c>
      <c r="BI1650" s="204">
        <f>IF(N1650="nulová",J1650,0)</f>
        <v>0</v>
      </c>
      <c r="BJ1650" s="106" t="s">
        <v>82</v>
      </c>
      <c r="BK1650" s="204">
        <f>ROUND(I1650*H1650,1)</f>
        <v>0</v>
      </c>
      <c r="BL1650" s="106" t="s">
        <v>283</v>
      </c>
      <c r="BM1650" s="203" t="s">
        <v>2151</v>
      </c>
    </row>
    <row r="1651" spans="1:47" s="118" customFormat="1" ht="19.5">
      <c r="A1651" s="115"/>
      <c r="B1651" s="116"/>
      <c r="C1651" s="115"/>
      <c r="D1651" s="205" t="s">
        <v>167</v>
      </c>
      <c r="E1651" s="115"/>
      <c r="F1651" s="206" t="s">
        <v>2152</v>
      </c>
      <c r="G1651" s="115"/>
      <c r="H1651" s="115"/>
      <c r="I1651" s="7"/>
      <c r="J1651" s="115"/>
      <c r="K1651" s="115"/>
      <c r="L1651" s="116"/>
      <c r="M1651" s="207"/>
      <c r="N1651" s="208"/>
      <c r="O1651" s="200"/>
      <c r="P1651" s="200"/>
      <c r="Q1651" s="200"/>
      <c r="R1651" s="200"/>
      <c r="S1651" s="200"/>
      <c r="T1651" s="209"/>
      <c r="U1651" s="115"/>
      <c r="V1651" s="115"/>
      <c r="W1651" s="115"/>
      <c r="X1651" s="115"/>
      <c r="Y1651" s="115"/>
      <c r="Z1651" s="115"/>
      <c r="AA1651" s="115"/>
      <c r="AB1651" s="115"/>
      <c r="AC1651" s="115"/>
      <c r="AD1651" s="115"/>
      <c r="AE1651" s="115"/>
      <c r="AT1651" s="106" t="s">
        <v>167</v>
      </c>
      <c r="AU1651" s="106" t="s">
        <v>84</v>
      </c>
    </row>
    <row r="1652" spans="1:47" s="118" customFormat="1" ht="12">
      <c r="A1652" s="115"/>
      <c r="B1652" s="116"/>
      <c r="C1652" s="115"/>
      <c r="D1652" s="311" t="s">
        <v>169</v>
      </c>
      <c r="E1652" s="115"/>
      <c r="F1652" s="312" t="s">
        <v>2153</v>
      </c>
      <c r="G1652" s="115"/>
      <c r="H1652" s="115"/>
      <c r="I1652" s="7"/>
      <c r="J1652" s="115"/>
      <c r="K1652" s="115"/>
      <c r="L1652" s="116"/>
      <c r="M1652" s="207"/>
      <c r="N1652" s="208"/>
      <c r="O1652" s="200"/>
      <c r="P1652" s="200"/>
      <c r="Q1652" s="200"/>
      <c r="R1652" s="200"/>
      <c r="S1652" s="200"/>
      <c r="T1652" s="209"/>
      <c r="U1652" s="115"/>
      <c r="V1652" s="115"/>
      <c r="W1652" s="115"/>
      <c r="X1652" s="115"/>
      <c r="Y1652" s="115"/>
      <c r="Z1652" s="115"/>
      <c r="AA1652" s="115"/>
      <c r="AB1652" s="115"/>
      <c r="AC1652" s="115"/>
      <c r="AD1652" s="115"/>
      <c r="AE1652" s="115"/>
      <c r="AT1652" s="106" t="s">
        <v>169</v>
      </c>
      <c r="AU1652" s="106" t="s">
        <v>84</v>
      </c>
    </row>
    <row r="1653" spans="2:51" s="313" customFormat="1" ht="12">
      <c r="B1653" s="314"/>
      <c r="D1653" s="205" t="s">
        <v>171</v>
      </c>
      <c r="E1653" s="315" t="s">
        <v>3</v>
      </c>
      <c r="F1653" s="316" t="s">
        <v>2154</v>
      </c>
      <c r="H1653" s="317">
        <v>2.1</v>
      </c>
      <c r="I1653" s="8"/>
      <c r="L1653" s="314"/>
      <c r="M1653" s="318"/>
      <c r="N1653" s="319"/>
      <c r="O1653" s="319"/>
      <c r="P1653" s="319"/>
      <c r="Q1653" s="319"/>
      <c r="R1653" s="319"/>
      <c r="S1653" s="319"/>
      <c r="T1653" s="320"/>
      <c r="AT1653" s="315" t="s">
        <v>171</v>
      </c>
      <c r="AU1653" s="315" t="s">
        <v>84</v>
      </c>
      <c r="AV1653" s="313" t="s">
        <v>84</v>
      </c>
      <c r="AW1653" s="313" t="s">
        <v>36</v>
      </c>
      <c r="AX1653" s="313" t="s">
        <v>74</v>
      </c>
      <c r="AY1653" s="315" t="s">
        <v>158</v>
      </c>
    </row>
    <row r="1654" spans="2:51" s="313" customFormat="1" ht="12">
      <c r="B1654" s="314"/>
      <c r="D1654" s="205" t="s">
        <v>171</v>
      </c>
      <c r="E1654" s="315" t="s">
        <v>3</v>
      </c>
      <c r="F1654" s="316" t="s">
        <v>2155</v>
      </c>
      <c r="H1654" s="317">
        <v>4.8</v>
      </c>
      <c r="I1654" s="8"/>
      <c r="L1654" s="314"/>
      <c r="M1654" s="318"/>
      <c r="N1654" s="319"/>
      <c r="O1654" s="319"/>
      <c r="P1654" s="319"/>
      <c r="Q1654" s="319"/>
      <c r="R1654" s="319"/>
      <c r="S1654" s="319"/>
      <c r="T1654" s="320"/>
      <c r="AT1654" s="315" t="s">
        <v>171</v>
      </c>
      <c r="AU1654" s="315" t="s">
        <v>84</v>
      </c>
      <c r="AV1654" s="313" t="s">
        <v>84</v>
      </c>
      <c r="AW1654" s="313" t="s">
        <v>36</v>
      </c>
      <c r="AX1654" s="313" t="s">
        <v>74</v>
      </c>
      <c r="AY1654" s="315" t="s">
        <v>158</v>
      </c>
    </row>
    <row r="1655" spans="2:51" s="313" customFormat="1" ht="12">
      <c r="B1655" s="314"/>
      <c r="D1655" s="205" t="s">
        <v>171</v>
      </c>
      <c r="E1655" s="315" t="s">
        <v>3</v>
      </c>
      <c r="F1655" s="316" t="s">
        <v>2156</v>
      </c>
      <c r="H1655" s="317">
        <v>1.8</v>
      </c>
      <c r="I1655" s="8"/>
      <c r="L1655" s="314"/>
      <c r="M1655" s="318"/>
      <c r="N1655" s="319"/>
      <c r="O1655" s="319"/>
      <c r="P1655" s="319"/>
      <c r="Q1655" s="319"/>
      <c r="R1655" s="319"/>
      <c r="S1655" s="319"/>
      <c r="T1655" s="320"/>
      <c r="AT1655" s="315" t="s">
        <v>171</v>
      </c>
      <c r="AU1655" s="315" t="s">
        <v>84</v>
      </c>
      <c r="AV1655" s="313" t="s">
        <v>84</v>
      </c>
      <c r="AW1655" s="313" t="s">
        <v>36</v>
      </c>
      <c r="AX1655" s="313" t="s">
        <v>74</v>
      </c>
      <c r="AY1655" s="315" t="s">
        <v>158</v>
      </c>
    </row>
    <row r="1656" spans="2:51" s="330" customFormat="1" ht="12">
      <c r="B1656" s="331"/>
      <c r="D1656" s="205" t="s">
        <v>171</v>
      </c>
      <c r="E1656" s="332" t="s">
        <v>3</v>
      </c>
      <c r="F1656" s="333" t="s">
        <v>338</v>
      </c>
      <c r="H1656" s="334">
        <v>8.7</v>
      </c>
      <c r="I1656" s="10"/>
      <c r="L1656" s="331"/>
      <c r="M1656" s="335"/>
      <c r="N1656" s="336"/>
      <c r="O1656" s="336"/>
      <c r="P1656" s="336"/>
      <c r="Q1656" s="336"/>
      <c r="R1656" s="336"/>
      <c r="S1656" s="336"/>
      <c r="T1656" s="337"/>
      <c r="AT1656" s="332" t="s">
        <v>171</v>
      </c>
      <c r="AU1656" s="332" t="s">
        <v>84</v>
      </c>
      <c r="AV1656" s="330" t="s">
        <v>104</v>
      </c>
      <c r="AW1656" s="330" t="s">
        <v>36</v>
      </c>
      <c r="AX1656" s="330" t="s">
        <v>74</v>
      </c>
      <c r="AY1656" s="332" t="s">
        <v>158</v>
      </c>
    </row>
    <row r="1657" spans="2:51" s="313" customFormat="1" ht="12">
      <c r="B1657" s="314"/>
      <c r="D1657" s="205" t="s">
        <v>171</v>
      </c>
      <c r="E1657" s="315" t="s">
        <v>3</v>
      </c>
      <c r="F1657" s="316" t="s">
        <v>2157</v>
      </c>
      <c r="H1657" s="317">
        <v>26.5</v>
      </c>
      <c r="I1657" s="8"/>
      <c r="L1657" s="314"/>
      <c r="M1657" s="318"/>
      <c r="N1657" s="319"/>
      <c r="O1657" s="319"/>
      <c r="P1657" s="319"/>
      <c r="Q1657" s="319"/>
      <c r="R1657" s="319"/>
      <c r="S1657" s="319"/>
      <c r="T1657" s="320"/>
      <c r="AT1657" s="315" t="s">
        <v>171</v>
      </c>
      <c r="AU1657" s="315" t="s">
        <v>84</v>
      </c>
      <c r="AV1657" s="313" t="s">
        <v>84</v>
      </c>
      <c r="AW1657" s="313" t="s">
        <v>36</v>
      </c>
      <c r="AX1657" s="313" t="s">
        <v>74</v>
      </c>
      <c r="AY1657" s="315" t="s">
        <v>158</v>
      </c>
    </row>
    <row r="1658" spans="2:51" s="313" customFormat="1" ht="12">
      <c r="B1658" s="314"/>
      <c r="D1658" s="205" t="s">
        <v>171</v>
      </c>
      <c r="E1658" s="315" t="s">
        <v>3</v>
      </c>
      <c r="F1658" s="316" t="s">
        <v>2158</v>
      </c>
      <c r="H1658" s="317">
        <v>22.5</v>
      </c>
      <c r="I1658" s="8"/>
      <c r="L1658" s="314"/>
      <c r="M1658" s="318"/>
      <c r="N1658" s="319"/>
      <c r="O1658" s="319"/>
      <c r="P1658" s="319"/>
      <c r="Q1658" s="319"/>
      <c r="R1658" s="319"/>
      <c r="S1658" s="319"/>
      <c r="T1658" s="320"/>
      <c r="AT1658" s="315" t="s">
        <v>171</v>
      </c>
      <c r="AU1658" s="315" t="s">
        <v>84</v>
      </c>
      <c r="AV1658" s="313" t="s">
        <v>84</v>
      </c>
      <c r="AW1658" s="313" t="s">
        <v>36</v>
      </c>
      <c r="AX1658" s="313" t="s">
        <v>74</v>
      </c>
      <c r="AY1658" s="315" t="s">
        <v>158</v>
      </c>
    </row>
    <row r="1659" spans="2:51" s="330" customFormat="1" ht="12">
      <c r="B1659" s="331"/>
      <c r="D1659" s="205" t="s">
        <v>171</v>
      </c>
      <c r="E1659" s="332" t="s">
        <v>3</v>
      </c>
      <c r="F1659" s="333" t="s">
        <v>338</v>
      </c>
      <c r="H1659" s="334">
        <v>49</v>
      </c>
      <c r="I1659" s="10"/>
      <c r="L1659" s="331"/>
      <c r="M1659" s="335"/>
      <c r="N1659" s="336"/>
      <c r="O1659" s="336"/>
      <c r="P1659" s="336"/>
      <c r="Q1659" s="336"/>
      <c r="R1659" s="336"/>
      <c r="S1659" s="336"/>
      <c r="T1659" s="337"/>
      <c r="AT1659" s="332" t="s">
        <v>171</v>
      </c>
      <c r="AU1659" s="332" t="s">
        <v>84</v>
      </c>
      <c r="AV1659" s="330" t="s">
        <v>104</v>
      </c>
      <c r="AW1659" s="330" t="s">
        <v>36</v>
      </c>
      <c r="AX1659" s="330" t="s">
        <v>74</v>
      </c>
      <c r="AY1659" s="332" t="s">
        <v>158</v>
      </c>
    </row>
    <row r="1660" spans="2:51" s="321" customFormat="1" ht="12">
      <c r="B1660" s="322"/>
      <c r="D1660" s="205" t="s">
        <v>171</v>
      </c>
      <c r="E1660" s="323" t="s">
        <v>3</v>
      </c>
      <c r="F1660" s="324" t="s">
        <v>174</v>
      </c>
      <c r="H1660" s="325">
        <v>57.7</v>
      </c>
      <c r="I1660" s="9"/>
      <c r="L1660" s="322"/>
      <c r="M1660" s="326"/>
      <c r="N1660" s="327"/>
      <c r="O1660" s="327"/>
      <c r="P1660" s="327"/>
      <c r="Q1660" s="327"/>
      <c r="R1660" s="327"/>
      <c r="S1660" s="327"/>
      <c r="T1660" s="328"/>
      <c r="AT1660" s="323" t="s">
        <v>171</v>
      </c>
      <c r="AU1660" s="323" t="s">
        <v>84</v>
      </c>
      <c r="AV1660" s="321" t="s">
        <v>165</v>
      </c>
      <c r="AW1660" s="321" t="s">
        <v>36</v>
      </c>
      <c r="AX1660" s="321" t="s">
        <v>82</v>
      </c>
      <c r="AY1660" s="323" t="s">
        <v>158</v>
      </c>
    </row>
    <row r="1661" spans="1:65" s="118" customFormat="1" ht="24.2" customHeight="1">
      <c r="A1661" s="115"/>
      <c r="B1661" s="116"/>
      <c r="C1661" s="191" t="s">
        <v>2159</v>
      </c>
      <c r="D1661" s="191" t="s">
        <v>783</v>
      </c>
      <c r="E1661" s="192" t="s">
        <v>2160</v>
      </c>
      <c r="F1661" s="193" t="s">
        <v>2161</v>
      </c>
      <c r="G1661" s="194" t="s">
        <v>492</v>
      </c>
      <c r="H1661" s="195">
        <v>69.817</v>
      </c>
      <c r="I1661" s="11"/>
      <c r="J1661" s="196">
        <f>ROUND(I1661*H1661,1)</f>
        <v>0</v>
      </c>
      <c r="K1661" s="193" t="s">
        <v>164</v>
      </c>
      <c r="L1661" s="197"/>
      <c r="M1661" s="198" t="s">
        <v>3</v>
      </c>
      <c r="N1661" s="199" t="s">
        <v>45</v>
      </c>
      <c r="O1661" s="200"/>
      <c r="P1661" s="201">
        <f>O1661*H1661</f>
        <v>0</v>
      </c>
      <c r="Q1661" s="201">
        <v>2E-05</v>
      </c>
      <c r="R1661" s="201">
        <f>Q1661*H1661</f>
        <v>0.00139634</v>
      </c>
      <c r="S1661" s="201">
        <v>0</v>
      </c>
      <c r="T1661" s="202">
        <f>S1661*H1661</f>
        <v>0</v>
      </c>
      <c r="U1661" s="115"/>
      <c r="V1661" s="115"/>
      <c r="W1661" s="115"/>
      <c r="X1661" s="115"/>
      <c r="Y1661" s="115"/>
      <c r="Z1661" s="115"/>
      <c r="AA1661" s="115"/>
      <c r="AB1661" s="115"/>
      <c r="AC1661" s="115"/>
      <c r="AD1661" s="115"/>
      <c r="AE1661" s="115"/>
      <c r="AR1661" s="203" t="s">
        <v>420</v>
      </c>
      <c r="AT1661" s="203" t="s">
        <v>783</v>
      </c>
      <c r="AU1661" s="203" t="s">
        <v>84</v>
      </c>
      <c r="AY1661" s="106" t="s">
        <v>158</v>
      </c>
      <c r="BE1661" s="204">
        <f>IF(N1661="základní",J1661,0)</f>
        <v>0</v>
      </c>
      <c r="BF1661" s="204">
        <f>IF(N1661="snížená",J1661,0)</f>
        <v>0</v>
      </c>
      <c r="BG1661" s="204">
        <f>IF(N1661="zákl. přenesená",J1661,0)</f>
        <v>0</v>
      </c>
      <c r="BH1661" s="204">
        <f>IF(N1661="sníž. přenesená",J1661,0)</f>
        <v>0</v>
      </c>
      <c r="BI1661" s="204">
        <f>IF(N1661="nulová",J1661,0)</f>
        <v>0</v>
      </c>
      <c r="BJ1661" s="106" t="s">
        <v>82</v>
      </c>
      <c r="BK1661" s="204">
        <f>ROUND(I1661*H1661,1)</f>
        <v>0</v>
      </c>
      <c r="BL1661" s="106" t="s">
        <v>283</v>
      </c>
      <c r="BM1661" s="203" t="s">
        <v>2162</v>
      </c>
    </row>
    <row r="1662" spans="1:47" s="118" customFormat="1" ht="19.5">
      <c r="A1662" s="115"/>
      <c r="B1662" s="116"/>
      <c r="C1662" s="115"/>
      <c r="D1662" s="205" t="s">
        <v>167</v>
      </c>
      <c r="E1662" s="115"/>
      <c r="F1662" s="206" t="s">
        <v>2161</v>
      </c>
      <c r="G1662" s="115"/>
      <c r="H1662" s="115"/>
      <c r="I1662" s="7"/>
      <c r="J1662" s="115"/>
      <c r="K1662" s="115"/>
      <c r="L1662" s="116"/>
      <c r="M1662" s="207"/>
      <c r="N1662" s="208"/>
      <c r="O1662" s="200"/>
      <c r="P1662" s="200"/>
      <c r="Q1662" s="200"/>
      <c r="R1662" s="200"/>
      <c r="S1662" s="200"/>
      <c r="T1662" s="209"/>
      <c r="U1662" s="115"/>
      <c r="V1662" s="115"/>
      <c r="W1662" s="115"/>
      <c r="X1662" s="115"/>
      <c r="Y1662" s="115"/>
      <c r="Z1662" s="115"/>
      <c r="AA1662" s="115"/>
      <c r="AB1662" s="115"/>
      <c r="AC1662" s="115"/>
      <c r="AD1662" s="115"/>
      <c r="AE1662" s="115"/>
      <c r="AT1662" s="106" t="s">
        <v>167</v>
      </c>
      <c r="AU1662" s="106" t="s">
        <v>84</v>
      </c>
    </row>
    <row r="1663" spans="2:51" s="338" customFormat="1" ht="12">
      <c r="B1663" s="339"/>
      <c r="D1663" s="205" t="s">
        <v>171</v>
      </c>
      <c r="E1663" s="340" t="s">
        <v>3</v>
      </c>
      <c r="F1663" s="341" t="s">
        <v>1499</v>
      </c>
      <c r="H1663" s="340" t="s">
        <v>3</v>
      </c>
      <c r="I1663" s="12"/>
      <c r="L1663" s="339"/>
      <c r="M1663" s="342"/>
      <c r="N1663" s="343"/>
      <c r="O1663" s="343"/>
      <c r="P1663" s="343"/>
      <c r="Q1663" s="343"/>
      <c r="R1663" s="343"/>
      <c r="S1663" s="343"/>
      <c r="T1663" s="344"/>
      <c r="AT1663" s="340" t="s">
        <v>171</v>
      </c>
      <c r="AU1663" s="340" t="s">
        <v>84</v>
      </c>
      <c r="AV1663" s="338" t="s">
        <v>82</v>
      </c>
      <c r="AW1663" s="338" t="s">
        <v>36</v>
      </c>
      <c r="AX1663" s="338" t="s">
        <v>74</v>
      </c>
      <c r="AY1663" s="340" t="s">
        <v>158</v>
      </c>
    </row>
    <row r="1664" spans="2:51" s="313" customFormat="1" ht="12">
      <c r="B1664" s="314"/>
      <c r="D1664" s="205" t="s">
        <v>171</v>
      </c>
      <c r="E1664" s="315" t="s">
        <v>3</v>
      </c>
      <c r="F1664" s="316" t="s">
        <v>2163</v>
      </c>
      <c r="H1664" s="317">
        <v>63.47</v>
      </c>
      <c r="I1664" s="8"/>
      <c r="L1664" s="314"/>
      <c r="M1664" s="318"/>
      <c r="N1664" s="319"/>
      <c r="O1664" s="319"/>
      <c r="P1664" s="319"/>
      <c r="Q1664" s="319"/>
      <c r="R1664" s="319"/>
      <c r="S1664" s="319"/>
      <c r="T1664" s="320"/>
      <c r="AT1664" s="315" t="s">
        <v>171</v>
      </c>
      <c r="AU1664" s="315" t="s">
        <v>84</v>
      </c>
      <c r="AV1664" s="313" t="s">
        <v>84</v>
      </c>
      <c r="AW1664" s="313" t="s">
        <v>36</v>
      </c>
      <c r="AX1664" s="313" t="s">
        <v>82</v>
      </c>
      <c r="AY1664" s="315" t="s">
        <v>158</v>
      </c>
    </row>
    <row r="1665" spans="2:51" s="313" customFormat="1" ht="12">
      <c r="B1665" s="314"/>
      <c r="D1665" s="205" t="s">
        <v>171</v>
      </c>
      <c r="F1665" s="316" t="s">
        <v>2164</v>
      </c>
      <c r="H1665" s="317">
        <v>69.817</v>
      </c>
      <c r="I1665" s="8"/>
      <c r="L1665" s="314"/>
      <c r="M1665" s="318"/>
      <c r="N1665" s="319"/>
      <c r="O1665" s="319"/>
      <c r="P1665" s="319"/>
      <c r="Q1665" s="319"/>
      <c r="R1665" s="319"/>
      <c r="S1665" s="319"/>
      <c r="T1665" s="320"/>
      <c r="AT1665" s="315" t="s">
        <v>171</v>
      </c>
      <c r="AU1665" s="315" t="s">
        <v>84</v>
      </c>
      <c r="AV1665" s="313" t="s">
        <v>84</v>
      </c>
      <c r="AW1665" s="313" t="s">
        <v>4</v>
      </c>
      <c r="AX1665" s="313" t="s">
        <v>82</v>
      </c>
      <c r="AY1665" s="315" t="s">
        <v>158</v>
      </c>
    </row>
    <row r="1666" spans="1:65" s="118" customFormat="1" ht="24.2" customHeight="1">
      <c r="A1666" s="115"/>
      <c r="B1666" s="116"/>
      <c r="C1666" s="214" t="s">
        <v>2165</v>
      </c>
      <c r="D1666" s="214" t="s">
        <v>160</v>
      </c>
      <c r="E1666" s="215" t="s">
        <v>2166</v>
      </c>
      <c r="F1666" s="216" t="s">
        <v>2167</v>
      </c>
      <c r="G1666" s="217" t="s">
        <v>492</v>
      </c>
      <c r="H1666" s="218">
        <v>47.75</v>
      </c>
      <c r="I1666" s="6"/>
      <c r="J1666" s="219">
        <f>ROUND(I1666*H1666,1)</f>
        <v>0</v>
      </c>
      <c r="K1666" s="216" t="s">
        <v>164</v>
      </c>
      <c r="L1666" s="116"/>
      <c r="M1666" s="220" t="s">
        <v>3</v>
      </c>
      <c r="N1666" s="221" t="s">
        <v>45</v>
      </c>
      <c r="O1666" s="200"/>
      <c r="P1666" s="201">
        <f>O1666*H1666</f>
        <v>0</v>
      </c>
      <c r="Q1666" s="201">
        <v>0.00153</v>
      </c>
      <c r="R1666" s="201">
        <f>Q1666*H1666</f>
        <v>0.0730575</v>
      </c>
      <c r="S1666" s="201">
        <v>0</v>
      </c>
      <c r="T1666" s="202">
        <f>S1666*H1666</f>
        <v>0</v>
      </c>
      <c r="U1666" s="115"/>
      <c r="V1666" s="115"/>
      <c r="W1666" s="115"/>
      <c r="X1666" s="115"/>
      <c r="Y1666" s="115"/>
      <c r="Z1666" s="115"/>
      <c r="AA1666" s="115"/>
      <c r="AB1666" s="115"/>
      <c r="AC1666" s="115"/>
      <c r="AD1666" s="115"/>
      <c r="AE1666" s="115"/>
      <c r="AR1666" s="203" t="s">
        <v>283</v>
      </c>
      <c r="AT1666" s="203" t="s">
        <v>160</v>
      </c>
      <c r="AU1666" s="203" t="s">
        <v>84</v>
      </c>
      <c r="AY1666" s="106" t="s">
        <v>158</v>
      </c>
      <c r="BE1666" s="204">
        <f>IF(N1666="základní",J1666,0)</f>
        <v>0</v>
      </c>
      <c r="BF1666" s="204">
        <f>IF(N1666="snížená",J1666,0)</f>
        <v>0</v>
      </c>
      <c r="BG1666" s="204">
        <f>IF(N1666="zákl. přenesená",J1666,0)</f>
        <v>0</v>
      </c>
      <c r="BH1666" s="204">
        <f>IF(N1666="sníž. přenesená",J1666,0)</f>
        <v>0</v>
      </c>
      <c r="BI1666" s="204">
        <f>IF(N1666="nulová",J1666,0)</f>
        <v>0</v>
      </c>
      <c r="BJ1666" s="106" t="s">
        <v>82</v>
      </c>
      <c r="BK1666" s="204">
        <f>ROUND(I1666*H1666,1)</f>
        <v>0</v>
      </c>
      <c r="BL1666" s="106" t="s">
        <v>283</v>
      </c>
      <c r="BM1666" s="203" t="s">
        <v>2168</v>
      </c>
    </row>
    <row r="1667" spans="1:47" s="118" customFormat="1" ht="19.5">
      <c r="A1667" s="115"/>
      <c r="B1667" s="116"/>
      <c r="C1667" s="115"/>
      <c r="D1667" s="205" t="s">
        <v>167</v>
      </c>
      <c r="E1667" s="115"/>
      <c r="F1667" s="206" t="s">
        <v>2169</v>
      </c>
      <c r="G1667" s="115"/>
      <c r="H1667" s="115"/>
      <c r="I1667" s="7"/>
      <c r="J1667" s="115"/>
      <c r="K1667" s="115"/>
      <c r="L1667" s="116"/>
      <c r="M1667" s="207"/>
      <c r="N1667" s="208"/>
      <c r="O1667" s="200"/>
      <c r="P1667" s="200"/>
      <c r="Q1667" s="200"/>
      <c r="R1667" s="200"/>
      <c r="S1667" s="200"/>
      <c r="T1667" s="209"/>
      <c r="U1667" s="115"/>
      <c r="V1667" s="115"/>
      <c r="W1667" s="115"/>
      <c r="X1667" s="115"/>
      <c r="Y1667" s="115"/>
      <c r="Z1667" s="115"/>
      <c r="AA1667" s="115"/>
      <c r="AB1667" s="115"/>
      <c r="AC1667" s="115"/>
      <c r="AD1667" s="115"/>
      <c r="AE1667" s="115"/>
      <c r="AT1667" s="106" t="s">
        <v>167</v>
      </c>
      <c r="AU1667" s="106" t="s">
        <v>84</v>
      </c>
    </row>
    <row r="1668" spans="1:47" s="118" customFormat="1" ht="12">
      <c r="A1668" s="115"/>
      <c r="B1668" s="116"/>
      <c r="C1668" s="115"/>
      <c r="D1668" s="311" t="s">
        <v>169</v>
      </c>
      <c r="E1668" s="115"/>
      <c r="F1668" s="312" t="s">
        <v>2170</v>
      </c>
      <c r="G1668" s="115"/>
      <c r="H1668" s="115"/>
      <c r="I1668" s="7"/>
      <c r="J1668" s="115"/>
      <c r="K1668" s="115"/>
      <c r="L1668" s="116"/>
      <c r="M1668" s="207"/>
      <c r="N1668" s="208"/>
      <c r="O1668" s="200"/>
      <c r="P1668" s="200"/>
      <c r="Q1668" s="200"/>
      <c r="R1668" s="200"/>
      <c r="S1668" s="200"/>
      <c r="T1668" s="209"/>
      <c r="U1668" s="115"/>
      <c r="V1668" s="115"/>
      <c r="W1668" s="115"/>
      <c r="X1668" s="115"/>
      <c r="Y1668" s="115"/>
      <c r="Z1668" s="115"/>
      <c r="AA1668" s="115"/>
      <c r="AB1668" s="115"/>
      <c r="AC1668" s="115"/>
      <c r="AD1668" s="115"/>
      <c r="AE1668" s="115"/>
      <c r="AT1668" s="106" t="s">
        <v>169</v>
      </c>
      <c r="AU1668" s="106" t="s">
        <v>84</v>
      </c>
    </row>
    <row r="1669" spans="2:51" s="313" customFormat="1" ht="12">
      <c r="B1669" s="314"/>
      <c r="D1669" s="205" t="s">
        <v>171</v>
      </c>
      <c r="E1669" s="315" t="s">
        <v>3</v>
      </c>
      <c r="F1669" s="316" t="s">
        <v>2171</v>
      </c>
      <c r="H1669" s="317">
        <v>21.25</v>
      </c>
      <c r="I1669" s="8"/>
      <c r="L1669" s="314"/>
      <c r="M1669" s="318"/>
      <c r="N1669" s="319"/>
      <c r="O1669" s="319"/>
      <c r="P1669" s="319"/>
      <c r="Q1669" s="319"/>
      <c r="R1669" s="319"/>
      <c r="S1669" s="319"/>
      <c r="T1669" s="320"/>
      <c r="AT1669" s="315" t="s">
        <v>171</v>
      </c>
      <c r="AU1669" s="315" t="s">
        <v>84</v>
      </c>
      <c r="AV1669" s="313" t="s">
        <v>84</v>
      </c>
      <c r="AW1669" s="313" t="s">
        <v>36</v>
      </c>
      <c r="AX1669" s="313" t="s">
        <v>74</v>
      </c>
      <c r="AY1669" s="315" t="s">
        <v>158</v>
      </c>
    </row>
    <row r="1670" spans="2:51" s="313" customFormat="1" ht="12">
      <c r="B1670" s="314"/>
      <c r="D1670" s="205" t="s">
        <v>171</v>
      </c>
      <c r="E1670" s="315" t="s">
        <v>3</v>
      </c>
      <c r="F1670" s="316" t="s">
        <v>2172</v>
      </c>
      <c r="H1670" s="317">
        <v>26.5</v>
      </c>
      <c r="I1670" s="8"/>
      <c r="L1670" s="314"/>
      <c r="M1670" s="318"/>
      <c r="N1670" s="319"/>
      <c r="O1670" s="319"/>
      <c r="P1670" s="319"/>
      <c r="Q1670" s="319"/>
      <c r="R1670" s="319"/>
      <c r="S1670" s="319"/>
      <c r="T1670" s="320"/>
      <c r="AT1670" s="315" t="s">
        <v>171</v>
      </c>
      <c r="AU1670" s="315" t="s">
        <v>84</v>
      </c>
      <c r="AV1670" s="313" t="s">
        <v>84</v>
      </c>
      <c r="AW1670" s="313" t="s">
        <v>36</v>
      </c>
      <c r="AX1670" s="313" t="s">
        <v>74</v>
      </c>
      <c r="AY1670" s="315" t="s">
        <v>158</v>
      </c>
    </row>
    <row r="1671" spans="2:51" s="321" customFormat="1" ht="12">
      <c r="B1671" s="322"/>
      <c r="D1671" s="205" t="s">
        <v>171</v>
      </c>
      <c r="E1671" s="323" t="s">
        <v>3</v>
      </c>
      <c r="F1671" s="324" t="s">
        <v>174</v>
      </c>
      <c r="H1671" s="325">
        <v>47.75</v>
      </c>
      <c r="I1671" s="9"/>
      <c r="L1671" s="322"/>
      <c r="M1671" s="326"/>
      <c r="N1671" s="327"/>
      <c r="O1671" s="327"/>
      <c r="P1671" s="327"/>
      <c r="Q1671" s="327"/>
      <c r="R1671" s="327"/>
      <c r="S1671" s="327"/>
      <c r="T1671" s="328"/>
      <c r="AT1671" s="323" t="s">
        <v>171</v>
      </c>
      <c r="AU1671" s="323" t="s">
        <v>84</v>
      </c>
      <c r="AV1671" s="321" t="s">
        <v>165</v>
      </c>
      <c r="AW1671" s="321" t="s">
        <v>36</v>
      </c>
      <c r="AX1671" s="321" t="s">
        <v>82</v>
      </c>
      <c r="AY1671" s="323" t="s">
        <v>158</v>
      </c>
    </row>
    <row r="1672" spans="1:65" s="118" customFormat="1" ht="33" customHeight="1">
      <c r="A1672" s="115"/>
      <c r="B1672" s="116"/>
      <c r="C1672" s="214" t="s">
        <v>2173</v>
      </c>
      <c r="D1672" s="214" t="s">
        <v>160</v>
      </c>
      <c r="E1672" s="215" t="s">
        <v>2174</v>
      </c>
      <c r="F1672" s="216" t="s">
        <v>2175</v>
      </c>
      <c r="G1672" s="217" t="s">
        <v>492</v>
      </c>
      <c r="H1672" s="218">
        <v>47.75</v>
      </c>
      <c r="I1672" s="6"/>
      <c r="J1672" s="219">
        <f>ROUND(I1672*H1672,1)</f>
        <v>0</v>
      </c>
      <c r="K1672" s="216" t="s">
        <v>164</v>
      </c>
      <c r="L1672" s="116"/>
      <c r="M1672" s="220" t="s">
        <v>3</v>
      </c>
      <c r="N1672" s="221" t="s">
        <v>45</v>
      </c>
      <c r="O1672" s="200"/>
      <c r="P1672" s="201">
        <f>O1672*H1672</f>
        <v>0</v>
      </c>
      <c r="Q1672" s="201">
        <v>0.00102</v>
      </c>
      <c r="R1672" s="201">
        <f>Q1672*H1672</f>
        <v>0.048705000000000005</v>
      </c>
      <c r="S1672" s="201">
        <v>0</v>
      </c>
      <c r="T1672" s="202">
        <f>S1672*H1672</f>
        <v>0</v>
      </c>
      <c r="U1672" s="115"/>
      <c r="V1672" s="115"/>
      <c r="W1672" s="115"/>
      <c r="X1672" s="115"/>
      <c r="Y1672" s="115"/>
      <c r="Z1672" s="115"/>
      <c r="AA1672" s="115"/>
      <c r="AB1672" s="115"/>
      <c r="AC1672" s="115"/>
      <c r="AD1672" s="115"/>
      <c r="AE1672" s="115"/>
      <c r="AR1672" s="203" t="s">
        <v>283</v>
      </c>
      <c r="AT1672" s="203" t="s">
        <v>160</v>
      </c>
      <c r="AU1672" s="203" t="s">
        <v>84</v>
      </c>
      <c r="AY1672" s="106" t="s">
        <v>158</v>
      </c>
      <c r="BE1672" s="204">
        <f>IF(N1672="základní",J1672,0)</f>
        <v>0</v>
      </c>
      <c r="BF1672" s="204">
        <f>IF(N1672="snížená",J1672,0)</f>
        <v>0</v>
      </c>
      <c r="BG1672" s="204">
        <f>IF(N1672="zákl. přenesená",J1672,0)</f>
        <v>0</v>
      </c>
      <c r="BH1672" s="204">
        <f>IF(N1672="sníž. přenesená",J1672,0)</f>
        <v>0</v>
      </c>
      <c r="BI1672" s="204">
        <f>IF(N1672="nulová",J1672,0)</f>
        <v>0</v>
      </c>
      <c r="BJ1672" s="106" t="s">
        <v>82</v>
      </c>
      <c r="BK1672" s="204">
        <f>ROUND(I1672*H1672,1)</f>
        <v>0</v>
      </c>
      <c r="BL1672" s="106" t="s">
        <v>283</v>
      </c>
      <c r="BM1672" s="203" t="s">
        <v>2176</v>
      </c>
    </row>
    <row r="1673" spans="1:47" s="118" customFormat="1" ht="19.5">
      <c r="A1673" s="115"/>
      <c r="B1673" s="116"/>
      <c r="C1673" s="115"/>
      <c r="D1673" s="205" t="s">
        <v>167</v>
      </c>
      <c r="E1673" s="115"/>
      <c r="F1673" s="206" t="s">
        <v>2177</v>
      </c>
      <c r="G1673" s="115"/>
      <c r="H1673" s="115"/>
      <c r="I1673" s="7"/>
      <c r="J1673" s="115"/>
      <c r="K1673" s="115"/>
      <c r="L1673" s="116"/>
      <c r="M1673" s="207"/>
      <c r="N1673" s="208"/>
      <c r="O1673" s="200"/>
      <c r="P1673" s="200"/>
      <c r="Q1673" s="200"/>
      <c r="R1673" s="200"/>
      <c r="S1673" s="200"/>
      <c r="T1673" s="209"/>
      <c r="U1673" s="115"/>
      <c r="V1673" s="115"/>
      <c r="W1673" s="115"/>
      <c r="X1673" s="115"/>
      <c r="Y1673" s="115"/>
      <c r="Z1673" s="115"/>
      <c r="AA1673" s="115"/>
      <c r="AB1673" s="115"/>
      <c r="AC1673" s="115"/>
      <c r="AD1673" s="115"/>
      <c r="AE1673" s="115"/>
      <c r="AT1673" s="106" t="s">
        <v>167</v>
      </c>
      <c r="AU1673" s="106" t="s">
        <v>84</v>
      </c>
    </row>
    <row r="1674" spans="1:47" s="118" customFormat="1" ht="12">
      <c r="A1674" s="115"/>
      <c r="B1674" s="116"/>
      <c r="C1674" s="115"/>
      <c r="D1674" s="311" t="s">
        <v>169</v>
      </c>
      <c r="E1674" s="115"/>
      <c r="F1674" s="312" t="s">
        <v>2178</v>
      </c>
      <c r="G1674" s="115"/>
      <c r="H1674" s="115"/>
      <c r="I1674" s="7"/>
      <c r="J1674" s="115"/>
      <c r="K1674" s="115"/>
      <c r="L1674" s="116"/>
      <c r="M1674" s="207"/>
      <c r="N1674" s="208"/>
      <c r="O1674" s="200"/>
      <c r="P1674" s="200"/>
      <c r="Q1674" s="200"/>
      <c r="R1674" s="200"/>
      <c r="S1674" s="200"/>
      <c r="T1674" s="209"/>
      <c r="U1674" s="115"/>
      <c r="V1674" s="115"/>
      <c r="W1674" s="115"/>
      <c r="X1674" s="115"/>
      <c r="Y1674" s="115"/>
      <c r="Z1674" s="115"/>
      <c r="AA1674" s="115"/>
      <c r="AB1674" s="115"/>
      <c r="AC1674" s="115"/>
      <c r="AD1674" s="115"/>
      <c r="AE1674" s="115"/>
      <c r="AT1674" s="106" t="s">
        <v>169</v>
      </c>
      <c r="AU1674" s="106" t="s">
        <v>84</v>
      </c>
    </row>
    <row r="1675" spans="2:51" s="313" customFormat="1" ht="12">
      <c r="B1675" s="314"/>
      <c r="D1675" s="205" t="s">
        <v>171</v>
      </c>
      <c r="E1675" s="315" t="s">
        <v>3</v>
      </c>
      <c r="F1675" s="316" t="s">
        <v>2171</v>
      </c>
      <c r="H1675" s="317">
        <v>21.25</v>
      </c>
      <c r="I1675" s="8"/>
      <c r="L1675" s="314"/>
      <c r="M1675" s="318"/>
      <c r="N1675" s="319"/>
      <c r="O1675" s="319"/>
      <c r="P1675" s="319"/>
      <c r="Q1675" s="319"/>
      <c r="R1675" s="319"/>
      <c r="S1675" s="319"/>
      <c r="T1675" s="320"/>
      <c r="AT1675" s="315" t="s">
        <v>171</v>
      </c>
      <c r="AU1675" s="315" t="s">
        <v>84</v>
      </c>
      <c r="AV1675" s="313" t="s">
        <v>84</v>
      </c>
      <c r="AW1675" s="313" t="s">
        <v>36</v>
      </c>
      <c r="AX1675" s="313" t="s">
        <v>74</v>
      </c>
      <c r="AY1675" s="315" t="s">
        <v>158</v>
      </c>
    </row>
    <row r="1676" spans="2:51" s="313" customFormat="1" ht="12">
      <c r="B1676" s="314"/>
      <c r="D1676" s="205" t="s">
        <v>171</v>
      </c>
      <c r="E1676" s="315" t="s">
        <v>3</v>
      </c>
      <c r="F1676" s="316" t="s">
        <v>2172</v>
      </c>
      <c r="H1676" s="317">
        <v>26.5</v>
      </c>
      <c r="I1676" s="8"/>
      <c r="L1676" s="314"/>
      <c r="M1676" s="318"/>
      <c r="N1676" s="319"/>
      <c r="O1676" s="319"/>
      <c r="P1676" s="319"/>
      <c r="Q1676" s="319"/>
      <c r="R1676" s="319"/>
      <c r="S1676" s="319"/>
      <c r="T1676" s="320"/>
      <c r="AT1676" s="315" t="s">
        <v>171</v>
      </c>
      <c r="AU1676" s="315" t="s">
        <v>84</v>
      </c>
      <c r="AV1676" s="313" t="s">
        <v>84</v>
      </c>
      <c r="AW1676" s="313" t="s">
        <v>36</v>
      </c>
      <c r="AX1676" s="313" t="s">
        <v>74</v>
      </c>
      <c r="AY1676" s="315" t="s">
        <v>158</v>
      </c>
    </row>
    <row r="1677" spans="2:51" s="321" customFormat="1" ht="12">
      <c r="B1677" s="322"/>
      <c r="D1677" s="205" t="s">
        <v>171</v>
      </c>
      <c r="E1677" s="323" t="s">
        <v>3</v>
      </c>
      <c r="F1677" s="324" t="s">
        <v>174</v>
      </c>
      <c r="H1677" s="325">
        <v>47.75</v>
      </c>
      <c r="I1677" s="9"/>
      <c r="L1677" s="322"/>
      <c r="M1677" s="326"/>
      <c r="N1677" s="327"/>
      <c r="O1677" s="327"/>
      <c r="P1677" s="327"/>
      <c r="Q1677" s="327"/>
      <c r="R1677" s="327"/>
      <c r="S1677" s="327"/>
      <c r="T1677" s="328"/>
      <c r="AT1677" s="323" t="s">
        <v>171</v>
      </c>
      <c r="AU1677" s="323" t="s">
        <v>84</v>
      </c>
      <c r="AV1677" s="321" t="s">
        <v>165</v>
      </c>
      <c r="AW1677" s="321" t="s">
        <v>36</v>
      </c>
      <c r="AX1677" s="321" t="s">
        <v>82</v>
      </c>
      <c r="AY1677" s="323" t="s">
        <v>158</v>
      </c>
    </row>
    <row r="1678" spans="1:65" s="118" customFormat="1" ht="24.2" customHeight="1">
      <c r="A1678" s="115"/>
      <c r="B1678" s="116"/>
      <c r="C1678" s="191" t="s">
        <v>2179</v>
      </c>
      <c r="D1678" s="191" t="s">
        <v>783</v>
      </c>
      <c r="E1678" s="192" t="s">
        <v>2180</v>
      </c>
      <c r="F1678" s="193" t="s">
        <v>2181</v>
      </c>
      <c r="G1678" s="194" t="s">
        <v>102</v>
      </c>
      <c r="H1678" s="195">
        <v>30.371</v>
      </c>
      <c r="I1678" s="11"/>
      <c r="J1678" s="196">
        <f>ROUND(I1678*H1678,1)</f>
        <v>0</v>
      </c>
      <c r="K1678" s="193" t="s">
        <v>164</v>
      </c>
      <c r="L1678" s="197"/>
      <c r="M1678" s="198" t="s">
        <v>3</v>
      </c>
      <c r="N1678" s="199" t="s">
        <v>45</v>
      </c>
      <c r="O1678" s="200"/>
      <c r="P1678" s="201">
        <f>O1678*H1678</f>
        <v>0</v>
      </c>
      <c r="Q1678" s="201">
        <v>0.018</v>
      </c>
      <c r="R1678" s="201">
        <f>Q1678*H1678</f>
        <v>0.5466779999999999</v>
      </c>
      <c r="S1678" s="201">
        <v>0</v>
      </c>
      <c r="T1678" s="202">
        <f>S1678*H1678</f>
        <v>0</v>
      </c>
      <c r="U1678" s="115"/>
      <c r="V1678" s="115"/>
      <c r="W1678" s="115"/>
      <c r="X1678" s="115"/>
      <c r="Y1678" s="115"/>
      <c r="Z1678" s="115"/>
      <c r="AA1678" s="115"/>
      <c r="AB1678" s="115"/>
      <c r="AC1678" s="115"/>
      <c r="AD1678" s="115"/>
      <c r="AE1678" s="115"/>
      <c r="AR1678" s="203" t="s">
        <v>420</v>
      </c>
      <c r="AT1678" s="203" t="s">
        <v>783</v>
      </c>
      <c r="AU1678" s="203" t="s">
        <v>84</v>
      </c>
      <c r="AY1678" s="106" t="s">
        <v>158</v>
      </c>
      <c r="BE1678" s="204">
        <f>IF(N1678="základní",J1678,0)</f>
        <v>0</v>
      </c>
      <c r="BF1678" s="204">
        <f>IF(N1678="snížená",J1678,0)</f>
        <v>0</v>
      </c>
      <c r="BG1678" s="204">
        <f>IF(N1678="zákl. přenesená",J1678,0)</f>
        <v>0</v>
      </c>
      <c r="BH1678" s="204">
        <f>IF(N1678="sníž. přenesená",J1678,0)</f>
        <v>0</v>
      </c>
      <c r="BI1678" s="204">
        <f>IF(N1678="nulová",J1678,0)</f>
        <v>0</v>
      </c>
      <c r="BJ1678" s="106" t="s">
        <v>82</v>
      </c>
      <c r="BK1678" s="204">
        <f>ROUND(I1678*H1678,1)</f>
        <v>0</v>
      </c>
      <c r="BL1678" s="106" t="s">
        <v>283</v>
      </c>
      <c r="BM1678" s="203" t="s">
        <v>2182</v>
      </c>
    </row>
    <row r="1679" spans="1:47" s="118" customFormat="1" ht="12">
      <c r="A1679" s="115"/>
      <c r="B1679" s="116"/>
      <c r="C1679" s="115"/>
      <c r="D1679" s="205" t="s">
        <v>167</v>
      </c>
      <c r="E1679" s="115"/>
      <c r="F1679" s="206" t="s">
        <v>2181</v>
      </c>
      <c r="G1679" s="115"/>
      <c r="H1679" s="115"/>
      <c r="I1679" s="7"/>
      <c r="J1679" s="115"/>
      <c r="K1679" s="115"/>
      <c r="L1679" s="116"/>
      <c r="M1679" s="207"/>
      <c r="N1679" s="208"/>
      <c r="O1679" s="200"/>
      <c r="P1679" s="200"/>
      <c r="Q1679" s="200"/>
      <c r="R1679" s="200"/>
      <c r="S1679" s="200"/>
      <c r="T1679" s="209"/>
      <c r="U1679" s="115"/>
      <c r="V1679" s="115"/>
      <c r="W1679" s="115"/>
      <c r="X1679" s="115"/>
      <c r="Y1679" s="115"/>
      <c r="Z1679" s="115"/>
      <c r="AA1679" s="115"/>
      <c r="AB1679" s="115"/>
      <c r="AC1679" s="115"/>
      <c r="AD1679" s="115"/>
      <c r="AE1679" s="115"/>
      <c r="AT1679" s="106" t="s">
        <v>167</v>
      </c>
      <c r="AU1679" s="106" t="s">
        <v>84</v>
      </c>
    </row>
    <row r="1680" spans="2:51" s="338" customFormat="1" ht="12">
      <c r="B1680" s="339"/>
      <c r="D1680" s="205" t="s">
        <v>171</v>
      </c>
      <c r="E1680" s="340" t="s">
        <v>3</v>
      </c>
      <c r="F1680" s="341" t="s">
        <v>2183</v>
      </c>
      <c r="H1680" s="340" t="s">
        <v>3</v>
      </c>
      <c r="I1680" s="12"/>
      <c r="L1680" s="339"/>
      <c r="M1680" s="342"/>
      <c r="N1680" s="343"/>
      <c r="O1680" s="343"/>
      <c r="P1680" s="343"/>
      <c r="Q1680" s="343"/>
      <c r="R1680" s="343"/>
      <c r="S1680" s="343"/>
      <c r="T1680" s="344"/>
      <c r="AT1680" s="340" t="s">
        <v>171</v>
      </c>
      <c r="AU1680" s="340" t="s">
        <v>84</v>
      </c>
      <c r="AV1680" s="338" t="s">
        <v>82</v>
      </c>
      <c r="AW1680" s="338" t="s">
        <v>36</v>
      </c>
      <c r="AX1680" s="338" t="s">
        <v>74</v>
      </c>
      <c r="AY1680" s="340" t="s">
        <v>158</v>
      </c>
    </row>
    <row r="1681" spans="2:51" s="313" customFormat="1" ht="12">
      <c r="B1681" s="314"/>
      <c r="D1681" s="205" t="s">
        <v>171</v>
      </c>
      <c r="E1681" s="315" t="s">
        <v>3</v>
      </c>
      <c r="F1681" s="316" t="s">
        <v>2184</v>
      </c>
      <c r="H1681" s="317">
        <v>7.525</v>
      </c>
      <c r="I1681" s="8"/>
      <c r="L1681" s="314"/>
      <c r="M1681" s="318"/>
      <c r="N1681" s="319"/>
      <c r="O1681" s="319"/>
      <c r="P1681" s="319"/>
      <c r="Q1681" s="319"/>
      <c r="R1681" s="319"/>
      <c r="S1681" s="319"/>
      <c r="T1681" s="320"/>
      <c r="AT1681" s="315" t="s">
        <v>171</v>
      </c>
      <c r="AU1681" s="315" t="s">
        <v>84</v>
      </c>
      <c r="AV1681" s="313" t="s">
        <v>84</v>
      </c>
      <c r="AW1681" s="313" t="s">
        <v>36</v>
      </c>
      <c r="AX1681" s="313" t="s">
        <v>74</v>
      </c>
      <c r="AY1681" s="315" t="s">
        <v>158</v>
      </c>
    </row>
    <row r="1682" spans="2:51" s="313" customFormat="1" ht="12">
      <c r="B1682" s="314"/>
      <c r="D1682" s="205" t="s">
        <v>171</v>
      </c>
      <c r="E1682" s="315" t="s">
        <v>3</v>
      </c>
      <c r="F1682" s="316" t="s">
        <v>2185</v>
      </c>
      <c r="H1682" s="317">
        <v>4.516</v>
      </c>
      <c r="I1682" s="8"/>
      <c r="L1682" s="314"/>
      <c r="M1682" s="318"/>
      <c r="N1682" s="319"/>
      <c r="O1682" s="319"/>
      <c r="P1682" s="319"/>
      <c r="Q1682" s="319"/>
      <c r="R1682" s="319"/>
      <c r="S1682" s="319"/>
      <c r="T1682" s="320"/>
      <c r="AT1682" s="315" t="s">
        <v>171</v>
      </c>
      <c r="AU1682" s="315" t="s">
        <v>84</v>
      </c>
      <c r="AV1682" s="313" t="s">
        <v>84</v>
      </c>
      <c r="AW1682" s="313" t="s">
        <v>36</v>
      </c>
      <c r="AX1682" s="313" t="s">
        <v>74</v>
      </c>
      <c r="AY1682" s="315" t="s">
        <v>158</v>
      </c>
    </row>
    <row r="1683" spans="2:51" s="330" customFormat="1" ht="12">
      <c r="B1683" s="331"/>
      <c r="D1683" s="205" t="s">
        <v>171</v>
      </c>
      <c r="E1683" s="332" t="s">
        <v>3</v>
      </c>
      <c r="F1683" s="333" t="s">
        <v>2186</v>
      </c>
      <c r="H1683" s="334">
        <v>12.041</v>
      </c>
      <c r="I1683" s="10"/>
      <c r="L1683" s="331"/>
      <c r="M1683" s="335"/>
      <c r="N1683" s="336"/>
      <c r="O1683" s="336"/>
      <c r="P1683" s="336"/>
      <c r="Q1683" s="336"/>
      <c r="R1683" s="336"/>
      <c r="S1683" s="336"/>
      <c r="T1683" s="337"/>
      <c r="AT1683" s="332" t="s">
        <v>171</v>
      </c>
      <c r="AU1683" s="332" t="s">
        <v>84</v>
      </c>
      <c r="AV1683" s="330" t="s">
        <v>104</v>
      </c>
      <c r="AW1683" s="330" t="s">
        <v>36</v>
      </c>
      <c r="AX1683" s="330" t="s">
        <v>74</v>
      </c>
      <c r="AY1683" s="332" t="s">
        <v>158</v>
      </c>
    </row>
    <row r="1684" spans="2:51" s="313" customFormat="1" ht="12">
      <c r="B1684" s="314"/>
      <c r="D1684" s="205" t="s">
        <v>171</v>
      </c>
      <c r="E1684" s="315" t="s">
        <v>3</v>
      </c>
      <c r="F1684" s="316" t="s">
        <v>2187</v>
      </c>
      <c r="H1684" s="317">
        <v>9.938</v>
      </c>
      <c r="I1684" s="8"/>
      <c r="L1684" s="314"/>
      <c r="M1684" s="318"/>
      <c r="N1684" s="319"/>
      <c r="O1684" s="319"/>
      <c r="P1684" s="319"/>
      <c r="Q1684" s="319"/>
      <c r="R1684" s="319"/>
      <c r="S1684" s="319"/>
      <c r="T1684" s="320"/>
      <c r="AT1684" s="315" t="s">
        <v>171</v>
      </c>
      <c r="AU1684" s="315" t="s">
        <v>84</v>
      </c>
      <c r="AV1684" s="313" t="s">
        <v>84</v>
      </c>
      <c r="AW1684" s="313" t="s">
        <v>36</v>
      </c>
      <c r="AX1684" s="313" t="s">
        <v>74</v>
      </c>
      <c r="AY1684" s="315" t="s">
        <v>158</v>
      </c>
    </row>
    <row r="1685" spans="2:51" s="313" customFormat="1" ht="12">
      <c r="B1685" s="314"/>
      <c r="D1685" s="205" t="s">
        <v>171</v>
      </c>
      <c r="E1685" s="315" t="s">
        <v>3</v>
      </c>
      <c r="F1685" s="316" t="s">
        <v>2188</v>
      </c>
      <c r="H1685" s="317">
        <v>5.631</v>
      </c>
      <c r="I1685" s="8"/>
      <c r="L1685" s="314"/>
      <c r="M1685" s="318"/>
      <c r="N1685" s="319"/>
      <c r="O1685" s="319"/>
      <c r="P1685" s="319"/>
      <c r="Q1685" s="319"/>
      <c r="R1685" s="319"/>
      <c r="S1685" s="319"/>
      <c r="T1685" s="320"/>
      <c r="AT1685" s="315" t="s">
        <v>171</v>
      </c>
      <c r="AU1685" s="315" t="s">
        <v>84</v>
      </c>
      <c r="AV1685" s="313" t="s">
        <v>84</v>
      </c>
      <c r="AW1685" s="313" t="s">
        <v>36</v>
      </c>
      <c r="AX1685" s="313" t="s">
        <v>74</v>
      </c>
      <c r="AY1685" s="315" t="s">
        <v>158</v>
      </c>
    </row>
    <row r="1686" spans="2:51" s="330" customFormat="1" ht="12">
      <c r="B1686" s="331"/>
      <c r="D1686" s="205" t="s">
        <v>171</v>
      </c>
      <c r="E1686" s="332" t="s">
        <v>3</v>
      </c>
      <c r="F1686" s="333" t="s">
        <v>2189</v>
      </c>
      <c r="H1686" s="334">
        <v>15.569</v>
      </c>
      <c r="I1686" s="10"/>
      <c r="L1686" s="331"/>
      <c r="M1686" s="335"/>
      <c r="N1686" s="336"/>
      <c r="O1686" s="336"/>
      <c r="P1686" s="336"/>
      <c r="Q1686" s="336"/>
      <c r="R1686" s="336"/>
      <c r="S1686" s="336"/>
      <c r="T1686" s="337"/>
      <c r="AT1686" s="332" t="s">
        <v>171</v>
      </c>
      <c r="AU1686" s="332" t="s">
        <v>84</v>
      </c>
      <c r="AV1686" s="330" t="s">
        <v>104</v>
      </c>
      <c r="AW1686" s="330" t="s">
        <v>36</v>
      </c>
      <c r="AX1686" s="330" t="s">
        <v>74</v>
      </c>
      <c r="AY1686" s="332" t="s">
        <v>158</v>
      </c>
    </row>
    <row r="1687" spans="2:51" s="321" customFormat="1" ht="12">
      <c r="B1687" s="322"/>
      <c r="D1687" s="205" t="s">
        <v>171</v>
      </c>
      <c r="E1687" s="323" t="s">
        <v>3</v>
      </c>
      <c r="F1687" s="324" t="s">
        <v>174</v>
      </c>
      <c r="H1687" s="325">
        <v>27.61</v>
      </c>
      <c r="I1687" s="9"/>
      <c r="L1687" s="322"/>
      <c r="M1687" s="326"/>
      <c r="N1687" s="327"/>
      <c r="O1687" s="327"/>
      <c r="P1687" s="327"/>
      <c r="Q1687" s="327"/>
      <c r="R1687" s="327"/>
      <c r="S1687" s="327"/>
      <c r="T1687" s="328"/>
      <c r="AT1687" s="323" t="s">
        <v>171</v>
      </c>
      <c r="AU1687" s="323" t="s">
        <v>84</v>
      </c>
      <c r="AV1687" s="321" t="s">
        <v>165</v>
      </c>
      <c r="AW1687" s="321" t="s">
        <v>36</v>
      </c>
      <c r="AX1687" s="321" t="s">
        <v>82</v>
      </c>
      <c r="AY1687" s="323" t="s">
        <v>158</v>
      </c>
    </row>
    <row r="1688" spans="2:51" s="313" customFormat="1" ht="12">
      <c r="B1688" s="314"/>
      <c r="D1688" s="205" t="s">
        <v>171</v>
      </c>
      <c r="F1688" s="316" t="s">
        <v>2190</v>
      </c>
      <c r="H1688" s="317">
        <v>30.371</v>
      </c>
      <c r="I1688" s="8"/>
      <c r="L1688" s="314"/>
      <c r="M1688" s="318"/>
      <c r="N1688" s="319"/>
      <c r="O1688" s="319"/>
      <c r="P1688" s="319"/>
      <c r="Q1688" s="319"/>
      <c r="R1688" s="319"/>
      <c r="S1688" s="319"/>
      <c r="T1688" s="320"/>
      <c r="AT1688" s="315" t="s">
        <v>171</v>
      </c>
      <c r="AU1688" s="315" t="s">
        <v>84</v>
      </c>
      <c r="AV1688" s="313" t="s">
        <v>84</v>
      </c>
      <c r="AW1688" s="313" t="s">
        <v>4</v>
      </c>
      <c r="AX1688" s="313" t="s">
        <v>82</v>
      </c>
      <c r="AY1688" s="315" t="s">
        <v>158</v>
      </c>
    </row>
    <row r="1689" spans="1:65" s="118" customFormat="1" ht="24.2" customHeight="1">
      <c r="A1689" s="115"/>
      <c r="B1689" s="116"/>
      <c r="C1689" s="214" t="s">
        <v>2191</v>
      </c>
      <c r="D1689" s="214" t="s">
        <v>160</v>
      </c>
      <c r="E1689" s="215" t="s">
        <v>2192</v>
      </c>
      <c r="F1689" s="216" t="s">
        <v>2193</v>
      </c>
      <c r="G1689" s="217" t="s">
        <v>492</v>
      </c>
      <c r="H1689" s="218">
        <v>243.47</v>
      </c>
      <c r="I1689" s="6"/>
      <c r="J1689" s="219">
        <f>ROUND(I1689*H1689,1)</f>
        <v>0</v>
      </c>
      <c r="K1689" s="216" t="s">
        <v>164</v>
      </c>
      <c r="L1689" s="116"/>
      <c r="M1689" s="220" t="s">
        <v>3</v>
      </c>
      <c r="N1689" s="221" t="s">
        <v>45</v>
      </c>
      <c r="O1689" s="200"/>
      <c r="P1689" s="201">
        <f>O1689*H1689</f>
        <v>0</v>
      </c>
      <c r="Q1689" s="201">
        <v>0.000428</v>
      </c>
      <c r="R1689" s="201">
        <f>Q1689*H1689</f>
        <v>0.10420516</v>
      </c>
      <c r="S1689" s="201">
        <v>0</v>
      </c>
      <c r="T1689" s="202">
        <f>S1689*H1689</f>
        <v>0</v>
      </c>
      <c r="U1689" s="115"/>
      <c r="V1689" s="115"/>
      <c r="W1689" s="115"/>
      <c r="X1689" s="115"/>
      <c r="Y1689" s="115"/>
      <c r="Z1689" s="115"/>
      <c r="AA1689" s="115"/>
      <c r="AB1689" s="115"/>
      <c r="AC1689" s="115"/>
      <c r="AD1689" s="115"/>
      <c r="AE1689" s="115"/>
      <c r="AR1689" s="203" t="s">
        <v>283</v>
      </c>
      <c r="AT1689" s="203" t="s">
        <v>160</v>
      </c>
      <c r="AU1689" s="203" t="s">
        <v>84</v>
      </c>
      <c r="AY1689" s="106" t="s">
        <v>158</v>
      </c>
      <c r="BE1689" s="204">
        <f>IF(N1689="základní",J1689,0)</f>
        <v>0</v>
      </c>
      <c r="BF1689" s="204">
        <f>IF(N1689="snížená",J1689,0)</f>
        <v>0</v>
      </c>
      <c r="BG1689" s="204">
        <f>IF(N1689="zákl. přenesená",J1689,0)</f>
        <v>0</v>
      </c>
      <c r="BH1689" s="204">
        <f>IF(N1689="sníž. přenesená",J1689,0)</f>
        <v>0</v>
      </c>
      <c r="BI1689" s="204">
        <f>IF(N1689="nulová",J1689,0)</f>
        <v>0</v>
      </c>
      <c r="BJ1689" s="106" t="s">
        <v>82</v>
      </c>
      <c r="BK1689" s="204">
        <f>ROUND(I1689*H1689,1)</f>
        <v>0</v>
      </c>
      <c r="BL1689" s="106" t="s">
        <v>283</v>
      </c>
      <c r="BM1689" s="203" t="s">
        <v>2194</v>
      </c>
    </row>
    <row r="1690" spans="1:47" s="118" customFormat="1" ht="19.5">
      <c r="A1690" s="115"/>
      <c r="B1690" s="116"/>
      <c r="C1690" s="115"/>
      <c r="D1690" s="205" t="s">
        <v>167</v>
      </c>
      <c r="E1690" s="115"/>
      <c r="F1690" s="206" t="s">
        <v>2195</v>
      </c>
      <c r="G1690" s="115"/>
      <c r="H1690" s="115"/>
      <c r="I1690" s="7"/>
      <c r="J1690" s="115"/>
      <c r="K1690" s="115"/>
      <c r="L1690" s="116"/>
      <c r="M1690" s="207"/>
      <c r="N1690" s="208"/>
      <c r="O1690" s="200"/>
      <c r="P1690" s="200"/>
      <c r="Q1690" s="200"/>
      <c r="R1690" s="200"/>
      <c r="S1690" s="200"/>
      <c r="T1690" s="209"/>
      <c r="U1690" s="115"/>
      <c r="V1690" s="115"/>
      <c r="W1690" s="115"/>
      <c r="X1690" s="115"/>
      <c r="Y1690" s="115"/>
      <c r="Z1690" s="115"/>
      <c r="AA1690" s="115"/>
      <c r="AB1690" s="115"/>
      <c r="AC1690" s="115"/>
      <c r="AD1690" s="115"/>
      <c r="AE1690" s="115"/>
      <c r="AT1690" s="106" t="s">
        <v>167</v>
      </c>
      <c r="AU1690" s="106" t="s">
        <v>84</v>
      </c>
    </row>
    <row r="1691" spans="1:47" s="118" customFormat="1" ht="12">
      <c r="A1691" s="115"/>
      <c r="B1691" s="116"/>
      <c r="C1691" s="115"/>
      <c r="D1691" s="311" t="s">
        <v>169</v>
      </c>
      <c r="E1691" s="115"/>
      <c r="F1691" s="312" t="s">
        <v>2196</v>
      </c>
      <c r="G1691" s="115"/>
      <c r="H1691" s="115"/>
      <c r="I1691" s="7"/>
      <c r="J1691" s="115"/>
      <c r="K1691" s="115"/>
      <c r="L1691" s="116"/>
      <c r="M1691" s="207"/>
      <c r="N1691" s="208"/>
      <c r="O1691" s="200"/>
      <c r="P1691" s="200"/>
      <c r="Q1691" s="200"/>
      <c r="R1691" s="200"/>
      <c r="S1691" s="200"/>
      <c r="T1691" s="209"/>
      <c r="U1691" s="115"/>
      <c r="V1691" s="115"/>
      <c r="W1691" s="115"/>
      <c r="X1691" s="115"/>
      <c r="Y1691" s="115"/>
      <c r="Z1691" s="115"/>
      <c r="AA1691" s="115"/>
      <c r="AB1691" s="115"/>
      <c r="AC1691" s="115"/>
      <c r="AD1691" s="115"/>
      <c r="AE1691" s="115"/>
      <c r="AT1691" s="106" t="s">
        <v>169</v>
      </c>
      <c r="AU1691" s="106" t="s">
        <v>84</v>
      </c>
    </row>
    <row r="1692" spans="2:51" s="313" customFormat="1" ht="12">
      <c r="B1692" s="314"/>
      <c r="D1692" s="205" t="s">
        <v>171</v>
      </c>
      <c r="E1692" s="315" t="s">
        <v>3</v>
      </c>
      <c r="F1692" s="316" t="s">
        <v>2197</v>
      </c>
      <c r="H1692" s="317">
        <v>23.1</v>
      </c>
      <c r="I1692" s="8"/>
      <c r="L1692" s="314"/>
      <c r="M1692" s="318"/>
      <c r="N1692" s="319"/>
      <c r="O1692" s="319"/>
      <c r="P1692" s="319"/>
      <c r="Q1692" s="319"/>
      <c r="R1692" s="319"/>
      <c r="S1692" s="319"/>
      <c r="T1692" s="320"/>
      <c r="AT1692" s="315" t="s">
        <v>171</v>
      </c>
      <c r="AU1692" s="315" t="s">
        <v>84</v>
      </c>
      <c r="AV1692" s="313" t="s">
        <v>84</v>
      </c>
      <c r="AW1692" s="313" t="s">
        <v>36</v>
      </c>
      <c r="AX1692" s="313" t="s">
        <v>74</v>
      </c>
      <c r="AY1692" s="315" t="s">
        <v>158</v>
      </c>
    </row>
    <row r="1693" spans="2:51" s="313" customFormat="1" ht="12">
      <c r="B1693" s="314"/>
      <c r="D1693" s="205" t="s">
        <v>171</v>
      </c>
      <c r="E1693" s="315" t="s">
        <v>3</v>
      </c>
      <c r="F1693" s="316" t="s">
        <v>2198</v>
      </c>
      <c r="H1693" s="317">
        <v>45</v>
      </c>
      <c r="I1693" s="8"/>
      <c r="L1693" s="314"/>
      <c r="M1693" s="318"/>
      <c r="N1693" s="319"/>
      <c r="O1693" s="319"/>
      <c r="P1693" s="319"/>
      <c r="Q1693" s="319"/>
      <c r="R1693" s="319"/>
      <c r="S1693" s="319"/>
      <c r="T1693" s="320"/>
      <c r="AT1693" s="315" t="s">
        <v>171</v>
      </c>
      <c r="AU1693" s="315" t="s">
        <v>84</v>
      </c>
      <c r="AV1693" s="313" t="s">
        <v>84</v>
      </c>
      <c r="AW1693" s="313" t="s">
        <v>36</v>
      </c>
      <c r="AX1693" s="313" t="s">
        <v>74</v>
      </c>
      <c r="AY1693" s="315" t="s">
        <v>158</v>
      </c>
    </row>
    <row r="1694" spans="2:51" s="313" customFormat="1" ht="22.5">
      <c r="B1694" s="314"/>
      <c r="D1694" s="205" t="s">
        <v>171</v>
      </c>
      <c r="E1694" s="315" t="s">
        <v>3</v>
      </c>
      <c r="F1694" s="316" t="s">
        <v>2199</v>
      </c>
      <c r="H1694" s="317">
        <v>17.8</v>
      </c>
      <c r="I1694" s="8"/>
      <c r="L1694" s="314"/>
      <c r="M1694" s="318"/>
      <c r="N1694" s="319"/>
      <c r="O1694" s="319"/>
      <c r="P1694" s="319"/>
      <c r="Q1694" s="319"/>
      <c r="R1694" s="319"/>
      <c r="S1694" s="319"/>
      <c r="T1694" s="320"/>
      <c r="AT1694" s="315" t="s">
        <v>171</v>
      </c>
      <c r="AU1694" s="315" t="s">
        <v>84</v>
      </c>
      <c r="AV1694" s="313" t="s">
        <v>84</v>
      </c>
      <c r="AW1694" s="313" t="s">
        <v>36</v>
      </c>
      <c r="AX1694" s="313" t="s">
        <v>74</v>
      </c>
      <c r="AY1694" s="315" t="s">
        <v>158</v>
      </c>
    </row>
    <row r="1695" spans="2:51" s="313" customFormat="1" ht="12">
      <c r="B1695" s="314"/>
      <c r="D1695" s="205" t="s">
        <v>171</v>
      </c>
      <c r="E1695" s="315" t="s">
        <v>3</v>
      </c>
      <c r="F1695" s="316" t="s">
        <v>2200</v>
      </c>
      <c r="H1695" s="317">
        <v>0</v>
      </c>
      <c r="I1695" s="8"/>
      <c r="L1695" s="314"/>
      <c r="M1695" s="318"/>
      <c r="N1695" s="319"/>
      <c r="O1695" s="319"/>
      <c r="P1695" s="319"/>
      <c r="Q1695" s="319"/>
      <c r="R1695" s="319"/>
      <c r="S1695" s="319"/>
      <c r="T1695" s="320"/>
      <c r="AT1695" s="315" t="s">
        <v>171</v>
      </c>
      <c r="AU1695" s="315" t="s">
        <v>84</v>
      </c>
      <c r="AV1695" s="313" t="s">
        <v>84</v>
      </c>
      <c r="AW1695" s="313" t="s">
        <v>36</v>
      </c>
      <c r="AX1695" s="313" t="s">
        <v>74</v>
      </c>
      <c r="AY1695" s="315" t="s">
        <v>158</v>
      </c>
    </row>
    <row r="1696" spans="2:51" s="330" customFormat="1" ht="12">
      <c r="B1696" s="331"/>
      <c r="D1696" s="205" t="s">
        <v>171</v>
      </c>
      <c r="E1696" s="332" t="s">
        <v>3</v>
      </c>
      <c r="F1696" s="333" t="s">
        <v>2201</v>
      </c>
      <c r="H1696" s="334">
        <v>85.9</v>
      </c>
      <c r="I1696" s="10"/>
      <c r="L1696" s="331"/>
      <c r="M1696" s="335"/>
      <c r="N1696" s="336"/>
      <c r="O1696" s="336"/>
      <c r="P1696" s="336"/>
      <c r="Q1696" s="336"/>
      <c r="R1696" s="336"/>
      <c r="S1696" s="336"/>
      <c r="T1696" s="337"/>
      <c r="AT1696" s="332" t="s">
        <v>171</v>
      </c>
      <c r="AU1696" s="332" t="s">
        <v>84</v>
      </c>
      <c r="AV1696" s="330" t="s">
        <v>104</v>
      </c>
      <c r="AW1696" s="330" t="s">
        <v>36</v>
      </c>
      <c r="AX1696" s="330" t="s">
        <v>74</v>
      </c>
      <c r="AY1696" s="332" t="s">
        <v>158</v>
      </c>
    </row>
    <row r="1697" spans="2:51" s="313" customFormat="1" ht="22.5">
      <c r="B1697" s="314"/>
      <c r="D1697" s="205" t="s">
        <v>171</v>
      </c>
      <c r="E1697" s="315" t="s">
        <v>3</v>
      </c>
      <c r="F1697" s="316" t="s">
        <v>2202</v>
      </c>
      <c r="H1697" s="317">
        <v>28.2</v>
      </c>
      <c r="I1697" s="8"/>
      <c r="L1697" s="314"/>
      <c r="M1697" s="318"/>
      <c r="N1697" s="319"/>
      <c r="O1697" s="319"/>
      <c r="P1697" s="319"/>
      <c r="Q1697" s="319"/>
      <c r="R1697" s="319"/>
      <c r="S1697" s="319"/>
      <c r="T1697" s="320"/>
      <c r="AT1697" s="315" t="s">
        <v>171</v>
      </c>
      <c r="AU1697" s="315" t="s">
        <v>84</v>
      </c>
      <c r="AV1697" s="313" t="s">
        <v>84</v>
      </c>
      <c r="AW1697" s="313" t="s">
        <v>36</v>
      </c>
      <c r="AX1697" s="313" t="s">
        <v>74</v>
      </c>
      <c r="AY1697" s="315" t="s">
        <v>158</v>
      </c>
    </row>
    <row r="1698" spans="2:51" s="313" customFormat="1" ht="12">
      <c r="B1698" s="314"/>
      <c r="D1698" s="205" t="s">
        <v>171</v>
      </c>
      <c r="E1698" s="315" t="s">
        <v>3</v>
      </c>
      <c r="F1698" s="316" t="s">
        <v>2203</v>
      </c>
      <c r="H1698" s="317">
        <v>24.65</v>
      </c>
      <c r="I1698" s="8"/>
      <c r="L1698" s="314"/>
      <c r="M1698" s="318"/>
      <c r="N1698" s="319"/>
      <c r="O1698" s="319"/>
      <c r="P1698" s="319"/>
      <c r="Q1698" s="319"/>
      <c r="R1698" s="319"/>
      <c r="S1698" s="319"/>
      <c r="T1698" s="320"/>
      <c r="AT1698" s="315" t="s">
        <v>171</v>
      </c>
      <c r="AU1698" s="315" t="s">
        <v>84</v>
      </c>
      <c r="AV1698" s="313" t="s">
        <v>84</v>
      </c>
      <c r="AW1698" s="313" t="s">
        <v>36</v>
      </c>
      <c r="AX1698" s="313" t="s">
        <v>74</v>
      </c>
      <c r="AY1698" s="315" t="s">
        <v>158</v>
      </c>
    </row>
    <row r="1699" spans="2:51" s="313" customFormat="1" ht="12">
      <c r="B1699" s="314"/>
      <c r="D1699" s="205" t="s">
        <v>171</v>
      </c>
      <c r="E1699" s="315" t="s">
        <v>3</v>
      </c>
      <c r="F1699" s="316" t="s">
        <v>2204</v>
      </c>
      <c r="H1699" s="317">
        <v>16.1</v>
      </c>
      <c r="I1699" s="8"/>
      <c r="L1699" s="314"/>
      <c r="M1699" s="318"/>
      <c r="N1699" s="319"/>
      <c r="O1699" s="319"/>
      <c r="P1699" s="319"/>
      <c r="Q1699" s="319"/>
      <c r="R1699" s="319"/>
      <c r="S1699" s="319"/>
      <c r="T1699" s="320"/>
      <c r="AT1699" s="315" t="s">
        <v>171</v>
      </c>
      <c r="AU1699" s="315" t="s">
        <v>84</v>
      </c>
      <c r="AV1699" s="313" t="s">
        <v>84</v>
      </c>
      <c r="AW1699" s="313" t="s">
        <v>36</v>
      </c>
      <c r="AX1699" s="313" t="s">
        <v>74</v>
      </c>
      <c r="AY1699" s="315" t="s">
        <v>158</v>
      </c>
    </row>
    <row r="1700" spans="2:51" s="313" customFormat="1" ht="12">
      <c r="B1700" s="314"/>
      <c r="D1700" s="205" t="s">
        <v>171</v>
      </c>
      <c r="E1700" s="315" t="s">
        <v>3</v>
      </c>
      <c r="F1700" s="316" t="s">
        <v>2205</v>
      </c>
      <c r="H1700" s="317">
        <v>19.675</v>
      </c>
      <c r="I1700" s="8"/>
      <c r="L1700" s="314"/>
      <c r="M1700" s="318"/>
      <c r="N1700" s="319"/>
      <c r="O1700" s="319"/>
      <c r="P1700" s="319"/>
      <c r="Q1700" s="319"/>
      <c r="R1700" s="319"/>
      <c r="S1700" s="319"/>
      <c r="T1700" s="320"/>
      <c r="AT1700" s="315" t="s">
        <v>171</v>
      </c>
      <c r="AU1700" s="315" t="s">
        <v>84</v>
      </c>
      <c r="AV1700" s="313" t="s">
        <v>84</v>
      </c>
      <c r="AW1700" s="313" t="s">
        <v>36</v>
      </c>
      <c r="AX1700" s="313" t="s">
        <v>74</v>
      </c>
      <c r="AY1700" s="315" t="s">
        <v>158</v>
      </c>
    </row>
    <row r="1701" spans="2:51" s="313" customFormat="1" ht="12">
      <c r="B1701" s="314"/>
      <c r="D1701" s="205" t="s">
        <v>171</v>
      </c>
      <c r="E1701" s="315" t="s">
        <v>3</v>
      </c>
      <c r="F1701" s="316" t="s">
        <v>2206</v>
      </c>
      <c r="H1701" s="317">
        <v>9.4</v>
      </c>
      <c r="I1701" s="8"/>
      <c r="L1701" s="314"/>
      <c r="M1701" s="318"/>
      <c r="N1701" s="319"/>
      <c r="O1701" s="319"/>
      <c r="P1701" s="319"/>
      <c r="Q1701" s="319"/>
      <c r="R1701" s="319"/>
      <c r="S1701" s="319"/>
      <c r="T1701" s="320"/>
      <c r="AT1701" s="315" t="s">
        <v>171</v>
      </c>
      <c r="AU1701" s="315" t="s">
        <v>84</v>
      </c>
      <c r="AV1701" s="313" t="s">
        <v>84</v>
      </c>
      <c r="AW1701" s="313" t="s">
        <v>36</v>
      </c>
      <c r="AX1701" s="313" t="s">
        <v>74</v>
      </c>
      <c r="AY1701" s="315" t="s">
        <v>158</v>
      </c>
    </row>
    <row r="1702" spans="2:51" s="313" customFormat="1" ht="12">
      <c r="B1702" s="314"/>
      <c r="D1702" s="205" t="s">
        <v>171</v>
      </c>
      <c r="E1702" s="315" t="s">
        <v>3</v>
      </c>
      <c r="F1702" s="316" t="s">
        <v>2207</v>
      </c>
      <c r="H1702" s="317">
        <v>21.275</v>
      </c>
      <c r="I1702" s="8"/>
      <c r="L1702" s="314"/>
      <c r="M1702" s="318"/>
      <c r="N1702" s="319"/>
      <c r="O1702" s="319"/>
      <c r="P1702" s="319"/>
      <c r="Q1702" s="319"/>
      <c r="R1702" s="319"/>
      <c r="S1702" s="319"/>
      <c r="T1702" s="320"/>
      <c r="AT1702" s="315" t="s">
        <v>171</v>
      </c>
      <c r="AU1702" s="315" t="s">
        <v>84</v>
      </c>
      <c r="AV1702" s="313" t="s">
        <v>84</v>
      </c>
      <c r="AW1702" s="313" t="s">
        <v>36</v>
      </c>
      <c r="AX1702" s="313" t="s">
        <v>74</v>
      </c>
      <c r="AY1702" s="315" t="s">
        <v>158</v>
      </c>
    </row>
    <row r="1703" spans="2:51" s="313" customFormat="1" ht="22.5">
      <c r="B1703" s="314"/>
      <c r="D1703" s="205" t="s">
        <v>171</v>
      </c>
      <c r="E1703" s="315" t="s">
        <v>3</v>
      </c>
      <c r="F1703" s="316" t="s">
        <v>2208</v>
      </c>
      <c r="H1703" s="317">
        <v>29.9</v>
      </c>
      <c r="I1703" s="8"/>
      <c r="L1703" s="314"/>
      <c r="M1703" s="318"/>
      <c r="N1703" s="319"/>
      <c r="O1703" s="319"/>
      <c r="P1703" s="319"/>
      <c r="Q1703" s="319"/>
      <c r="R1703" s="319"/>
      <c r="S1703" s="319"/>
      <c r="T1703" s="320"/>
      <c r="AT1703" s="315" t="s">
        <v>171</v>
      </c>
      <c r="AU1703" s="315" t="s">
        <v>84</v>
      </c>
      <c r="AV1703" s="313" t="s">
        <v>84</v>
      </c>
      <c r="AW1703" s="313" t="s">
        <v>36</v>
      </c>
      <c r="AX1703" s="313" t="s">
        <v>74</v>
      </c>
      <c r="AY1703" s="315" t="s">
        <v>158</v>
      </c>
    </row>
    <row r="1704" spans="2:51" s="330" customFormat="1" ht="12">
      <c r="B1704" s="331"/>
      <c r="D1704" s="205" t="s">
        <v>171</v>
      </c>
      <c r="E1704" s="332" t="s">
        <v>3</v>
      </c>
      <c r="F1704" s="333" t="s">
        <v>2209</v>
      </c>
      <c r="H1704" s="334">
        <v>149.2</v>
      </c>
      <c r="I1704" s="10"/>
      <c r="L1704" s="331"/>
      <c r="M1704" s="335"/>
      <c r="N1704" s="336"/>
      <c r="O1704" s="336"/>
      <c r="P1704" s="336"/>
      <c r="Q1704" s="336"/>
      <c r="R1704" s="336"/>
      <c r="S1704" s="336"/>
      <c r="T1704" s="337"/>
      <c r="AT1704" s="332" t="s">
        <v>171</v>
      </c>
      <c r="AU1704" s="332" t="s">
        <v>84</v>
      </c>
      <c r="AV1704" s="330" t="s">
        <v>104</v>
      </c>
      <c r="AW1704" s="330" t="s">
        <v>36</v>
      </c>
      <c r="AX1704" s="330" t="s">
        <v>74</v>
      </c>
      <c r="AY1704" s="332" t="s">
        <v>158</v>
      </c>
    </row>
    <row r="1705" spans="2:51" s="313" customFormat="1" ht="12">
      <c r="B1705" s="314"/>
      <c r="D1705" s="205" t="s">
        <v>171</v>
      </c>
      <c r="E1705" s="315" t="s">
        <v>3</v>
      </c>
      <c r="F1705" s="316" t="s">
        <v>2210</v>
      </c>
      <c r="H1705" s="317">
        <v>4.15</v>
      </c>
      <c r="I1705" s="8"/>
      <c r="L1705" s="314"/>
      <c r="M1705" s="318"/>
      <c r="N1705" s="319"/>
      <c r="O1705" s="319"/>
      <c r="P1705" s="319"/>
      <c r="Q1705" s="319"/>
      <c r="R1705" s="319"/>
      <c r="S1705" s="319"/>
      <c r="T1705" s="320"/>
      <c r="AT1705" s="315" t="s">
        <v>171</v>
      </c>
      <c r="AU1705" s="315" t="s">
        <v>84</v>
      </c>
      <c r="AV1705" s="313" t="s">
        <v>84</v>
      </c>
      <c r="AW1705" s="313" t="s">
        <v>36</v>
      </c>
      <c r="AX1705" s="313" t="s">
        <v>74</v>
      </c>
      <c r="AY1705" s="315" t="s">
        <v>158</v>
      </c>
    </row>
    <row r="1706" spans="2:51" s="313" customFormat="1" ht="12">
      <c r="B1706" s="314"/>
      <c r="D1706" s="205" t="s">
        <v>171</v>
      </c>
      <c r="E1706" s="315" t="s">
        <v>3</v>
      </c>
      <c r="F1706" s="316" t="s">
        <v>2211</v>
      </c>
      <c r="H1706" s="317">
        <v>1.92</v>
      </c>
      <c r="I1706" s="8"/>
      <c r="L1706" s="314"/>
      <c r="M1706" s="318"/>
      <c r="N1706" s="319"/>
      <c r="O1706" s="319"/>
      <c r="P1706" s="319"/>
      <c r="Q1706" s="319"/>
      <c r="R1706" s="319"/>
      <c r="S1706" s="319"/>
      <c r="T1706" s="320"/>
      <c r="AT1706" s="315" t="s">
        <v>171</v>
      </c>
      <c r="AU1706" s="315" t="s">
        <v>84</v>
      </c>
      <c r="AV1706" s="313" t="s">
        <v>84</v>
      </c>
      <c r="AW1706" s="313" t="s">
        <v>36</v>
      </c>
      <c r="AX1706" s="313" t="s">
        <v>74</v>
      </c>
      <c r="AY1706" s="315" t="s">
        <v>158</v>
      </c>
    </row>
    <row r="1707" spans="2:51" s="313" customFormat="1" ht="12">
      <c r="B1707" s="314"/>
      <c r="D1707" s="205" t="s">
        <v>171</v>
      </c>
      <c r="E1707" s="315" t="s">
        <v>3</v>
      </c>
      <c r="F1707" s="316" t="s">
        <v>2212</v>
      </c>
      <c r="H1707" s="317">
        <v>2.3</v>
      </c>
      <c r="I1707" s="8"/>
      <c r="L1707" s="314"/>
      <c r="M1707" s="318"/>
      <c r="N1707" s="319"/>
      <c r="O1707" s="319"/>
      <c r="P1707" s="319"/>
      <c r="Q1707" s="319"/>
      <c r="R1707" s="319"/>
      <c r="S1707" s="319"/>
      <c r="T1707" s="320"/>
      <c r="AT1707" s="315" t="s">
        <v>171</v>
      </c>
      <c r="AU1707" s="315" t="s">
        <v>84</v>
      </c>
      <c r="AV1707" s="313" t="s">
        <v>84</v>
      </c>
      <c r="AW1707" s="313" t="s">
        <v>36</v>
      </c>
      <c r="AX1707" s="313" t="s">
        <v>74</v>
      </c>
      <c r="AY1707" s="315" t="s">
        <v>158</v>
      </c>
    </row>
    <row r="1708" spans="2:51" s="330" customFormat="1" ht="12">
      <c r="B1708" s="331"/>
      <c r="D1708" s="205" t="s">
        <v>171</v>
      </c>
      <c r="E1708" s="332" t="s">
        <v>3</v>
      </c>
      <c r="F1708" s="333" t="s">
        <v>2213</v>
      </c>
      <c r="H1708" s="334">
        <v>8.37</v>
      </c>
      <c r="I1708" s="10"/>
      <c r="L1708" s="331"/>
      <c r="M1708" s="335"/>
      <c r="N1708" s="336"/>
      <c r="O1708" s="336"/>
      <c r="P1708" s="336"/>
      <c r="Q1708" s="336"/>
      <c r="R1708" s="336"/>
      <c r="S1708" s="336"/>
      <c r="T1708" s="337"/>
      <c r="AT1708" s="332" t="s">
        <v>171</v>
      </c>
      <c r="AU1708" s="332" t="s">
        <v>84</v>
      </c>
      <c r="AV1708" s="330" t="s">
        <v>104</v>
      </c>
      <c r="AW1708" s="330" t="s">
        <v>36</v>
      </c>
      <c r="AX1708" s="330" t="s">
        <v>74</v>
      </c>
      <c r="AY1708" s="332" t="s">
        <v>158</v>
      </c>
    </row>
    <row r="1709" spans="2:51" s="321" customFormat="1" ht="12">
      <c r="B1709" s="322"/>
      <c r="D1709" s="205" t="s">
        <v>171</v>
      </c>
      <c r="E1709" s="323" t="s">
        <v>3</v>
      </c>
      <c r="F1709" s="324" t="s">
        <v>307</v>
      </c>
      <c r="H1709" s="325">
        <v>243.47</v>
      </c>
      <c r="I1709" s="9"/>
      <c r="L1709" s="322"/>
      <c r="M1709" s="326"/>
      <c r="N1709" s="327"/>
      <c r="O1709" s="327"/>
      <c r="P1709" s="327"/>
      <c r="Q1709" s="327"/>
      <c r="R1709" s="327"/>
      <c r="S1709" s="327"/>
      <c r="T1709" s="328"/>
      <c r="AT1709" s="323" t="s">
        <v>171</v>
      </c>
      <c r="AU1709" s="323" t="s">
        <v>84</v>
      </c>
      <c r="AV1709" s="321" t="s">
        <v>165</v>
      </c>
      <c r="AW1709" s="321" t="s">
        <v>36</v>
      </c>
      <c r="AX1709" s="321" t="s">
        <v>82</v>
      </c>
      <c r="AY1709" s="323" t="s">
        <v>158</v>
      </c>
    </row>
    <row r="1710" spans="1:65" s="118" customFormat="1" ht="33" customHeight="1">
      <c r="A1710" s="115"/>
      <c r="B1710" s="116"/>
      <c r="C1710" s="214" t="s">
        <v>2214</v>
      </c>
      <c r="D1710" s="214" t="s">
        <v>160</v>
      </c>
      <c r="E1710" s="215" t="s">
        <v>2215</v>
      </c>
      <c r="F1710" s="216" t="s">
        <v>2216</v>
      </c>
      <c r="G1710" s="217" t="s">
        <v>492</v>
      </c>
      <c r="H1710" s="218">
        <v>12.22</v>
      </c>
      <c r="I1710" s="6"/>
      <c r="J1710" s="219">
        <f>ROUND(I1710*H1710,1)</f>
        <v>0</v>
      </c>
      <c r="K1710" s="216" t="s">
        <v>164</v>
      </c>
      <c r="L1710" s="116"/>
      <c r="M1710" s="220" t="s">
        <v>3</v>
      </c>
      <c r="N1710" s="221" t="s">
        <v>45</v>
      </c>
      <c r="O1710" s="200"/>
      <c r="P1710" s="201">
        <f>O1710*H1710</f>
        <v>0</v>
      </c>
      <c r="Q1710" s="201">
        <v>0.00043</v>
      </c>
      <c r="R1710" s="201">
        <f>Q1710*H1710</f>
        <v>0.0052546</v>
      </c>
      <c r="S1710" s="201">
        <v>0</v>
      </c>
      <c r="T1710" s="202">
        <f>S1710*H1710</f>
        <v>0</v>
      </c>
      <c r="U1710" s="115"/>
      <c r="V1710" s="115"/>
      <c r="W1710" s="115"/>
      <c r="X1710" s="115"/>
      <c r="Y1710" s="115"/>
      <c r="Z1710" s="115"/>
      <c r="AA1710" s="115"/>
      <c r="AB1710" s="115"/>
      <c r="AC1710" s="115"/>
      <c r="AD1710" s="115"/>
      <c r="AE1710" s="115"/>
      <c r="AR1710" s="203" t="s">
        <v>283</v>
      </c>
      <c r="AT1710" s="203" t="s">
        <v>160</v>
      </c>
      <c r="AU1710" s="203" t="s">
        <v>84</v>
      </c>
      <c r="AY1710" s="106" t="s">
        <v>158</v>
      </c>
      <c r="BE1710" s="204">
        <f>IF(N1710="základní",J1710,0)</f>
        <v>0</v>
      </c>
      <c r="BF1710" s="204">
        <f>IF(N1710="snížená",J1710,0)</f>
        <v>0</v>
      </c>
      <c r="BG1710" s="204">
        <f>IF(N1710="zákl. přenesená",J1710,0)</f>
        <v>0</v>
      </c>
      <c r="BH1710" s="204">
        <f>IF(N1710="sníž. přenesená",J1710,0)</f>
        <v>0</v>
      </c>
      <c r="BI1710" s="204">
        <f>IF(N1710="nulová",J1710,0)</f>
        <v>0</v>
      </c>
      <c r="BJ1710" s="106" t="s">
        <v>82</v>
      </c>
      <c r="BK1710" s="204">
        <f>ROUND(I1710*H1710,1)</f>
        <v>0</v>
      </c>
      <c r="BL1710" s="106" t="s">
        <v>283</v>
      </c>
      <c r="BM1710" s="203" t="s">
        <v>2217</v>
      </c>
    </row>
    <row r="1711" spans="1:47" s="118" customFormat="1" ht="19.5">
      <c r="A1711" s="115"/>
      <c r="B1711" s="116"/>
      <c r="C1711" s="115"/>
      <c r="D1711" s="205" t="s">
        <v>167</v>
      </c>
      <c r="E1711" s="115"/>
      <c r="F1711" s="206" t="s">
        <v>2218</v>
      </c>
      <c r="G1711" s="115"/>
      <c r="H1711" s="115"/>
      <c r="I1711" s="7"/>
      <c r="J1711" s="115"/>
      <c r="K1711" s="115"/>
      <c r="L1711" s="116"/>
      <c r="M1711" s="207"/>
      <c r="N1711" s="208"/>
      <c r="O1711" s="200"/>
      <c r="P1711" s="200"/>
      <c r="Q1711" s="200"/>
      <c r="R1711" s="200"/>
      <c r="S1711" s="200"/>
      <c r="T1711" s="209"/>
      <c r="U1711" s="115"/>
      <c r="V1711" s="115"/>
      <c r="W1711" s="115"/>
      <c r="X1711" s="115"/>
      <c r="Y1711" s="115"/>
      <c r="Z1711" s="115"/>
      <c r="AA1711" s="115"/>
      <c r="AB1711" s="115"/>
      <c r="AC1711" s="115"/>
      <c r="AD1711" s="115"/>
      <c r="AE1711" s="115"/>
      <c r="AT1711" s="106" t="s">
        <v>167</v>
      </c>
      <c r="AU1711" s="106" t="s">
        <v>84</v>
      </c>
    </row>
    <row r="1712" spans="1:47" s="118" customFormat="1" ht="12">
      <c r="A1712" s="115"/>
      <c r="B1712" s="116"/>
      <c r="C1712" s="115"/>
      <c r="D1712" s="311" t="s">
        <v>169</v>
      </c>
      <c r="E1712" s="115"/>
      <c r="F1712" s="312" t="s">
        <v>2219</v>
      </c>
      <c r="G1712" s="115"/>
      <c r="H1712" s="115"/>
      <c r="I1712" s="7"/>
      <c r="J1712" s="115"/>
      <c r="K1712" s="115"/>
      <c r="L1712" s="116"/>
      <c r="M1712" s="207"/>
      <c r="N1712" s="208"/>
      <c r="O1712" s="200"/>
      <c r="P1712" s="200"/>
      <c r="Q1712" s="200"/>
      <c r="R1712" s="200"/>
      <c r="S1712" s="200"/>
      <c r="T1712" s="209"/>
      <c r="U1712" s="115"/>
      <c r="V1712" s="115"/>
      <c r="W1712" s="115"/>
      <c r="X1712" s="115"/>
      <c r="Y1712" s="115"/>
      <c r="Z1712" s="115"/>
      <c r="AA1712" s="115"/>
      <c r="AB1712" s="115"/>
      <c r="AC1712" s="115"/>
      <c r="AD1712" s="115"/>
      <c r="AE1712" s="115"/>
      <c r="AT1712" s="106" t="s">
        <v>169</v>
      </c>
      <c r="AU1712" s="106" t="s">
        <v>84</v>
      </c>
    </row>
    <row r="1713" spans="2:51" s="313" customFormat="1" ht="12">
      <c r="B1713" s="314"/>
      <c r="D1713" s="205" t="s">
        <v>171</v>
      </c>
      <c r="E1713" s="315" t="s">
        <v>3</v>
      </c>
      <c r="F1713" s="316" t="s">
        <v>2220</v>
      </c>
      <c r="H1713" s="317">
        <v>9.52</v>
      </c>
      <c r="I1713" s="8"/>
      <c r="L1713" s="314"/>
      <c r="M1713" s="318"/>
      <c r="N1713" s="319"/>
      <c r="O1713" s="319"/>
      <c r="P1713" s="319"/>
      <c r="Q1713" s="319"/>
      <c r="R1713" s="319"/>
      <c r="S1713" s="319"/>
      <c r="T1713" s="320"/>
      <c r="AT1713" s="315" t="s">
        <v>171</v>
      </c>
      <c r="AU1713" s="315" t="s">
        <v>84</v>
      </c>
      <c r="AV1713" s="313" t="s">
        <v>84</v>
      </c>
      <c r="AW1713" s="313" t="s">
        <v>36</v>
      </c>
      <c r="AX1713" s="313" t="s">
        <v>74</v>
      </c>
      <c r="AY1713" s="315" t="s">
        <v>158</v>
      </c>
    </row>
    <row r="1714" spans="2:51" s="313" customFormat="1" ht="12">
      <c r="B1714" s="314"/>
      <c r="D1714" s="205" t="s">
        <v>171</v>
      </c>
      <c r="E1714" s="315" t="s">
        <v>3</v>
      </c>
      <c r="F1714" s="316" t="s">
        <v>2221</v>
      </c>
      <c r="H1714" s="317">
        <v>2.7</v>
      </c>
      <c r="I1714" s="8"/>
      <c r="L1714" s="314"/>
      <c r="M1714" s="318"/>
      <c r="N1714" s="319"/>
      <c r="O1714" s="319"/>
      <c r="P1714" s="319"/>
      <c r="Q1714" s="319"/>
      <c r="R1714" s="319"/>
      <c r="S1714" s="319"/>
      <c r="T1714" s="320"/>
      <c r="AT1714" s="315" t="s">
        <v>171</v>
      </c>
      <c r="AU1714" s="315" t="s">
        <v>84</v>
      </c>
      <c r="AV1714" s="313" t="s">
        <v>84</v>
      </c>
      <c r="AW1714" s="313" t="s">
        <v>36</v>
      </c>
      <c r="AX1714" s="313" t="s">
        <v>74</v>
      </c>
      <c r="AY1714" s="315" t="s">
        <v>158</v>
      </c>
    </row>
    <row r="1715" spans="2:51" s="321" customFormat="1" ht="12">
      <c r="B1715" s="322"/>
      <c r="D1715" s="205" t="s">
        <v>171</v>
      </c>
      <c r="E1715" s="323" t="s">
        <v>3</v>
      </c>
      <c r="F1715" s="324" t="s">
        <v>174</v>
      </c>
      <c r="H1715" s="325">
        <v>12.22</v>
      </c>
      <c r="I1715" s="9"/>
      <c r="L1715" s="322"/>
      <c r="M1715" s="326"/>
      <c r="N1715" s="327"/>
      <c r="O1715" s="327"/>
      <c r="P1715" s="327"/>
      <c r="Q1715" s="327"/>
      <c r="R1715" s="327"/>
      <c r="S1715" s="327"/>
      <c r="T1715" s="328"/>
      <c r="AT1715" s="323" t="s">
        <v>171</v>
      </c>
      <c r="AU1715" s="323" t="s">
        <v>84</v>
      </c>
      <c r="AV1715" s="321" t="s">
        <v>165</v>
      </c>
      <c r="AW1715" s="321" t="s">
        <v>36</v>
      </c>
      <c r="AX1715" s="321" t="s">
        <v>82</v>
      </c>
      <c r="AY1715" s="323" t="s">
        <v>158</v>
      </c>
    </row>
    <row r="1716" spans="1:65" s="118" customFormat="1" ht="24.2" customHeight="1">
      <c r="A1716" s="115"/>
      <c r="B1716" s="116"/>
      <c r="C1716" s="191" t="s">
        <v>2222</v>
      </c>
      <c r="D1716" s="191" t="s">
        <v>783</v>
      </c>
      <c r="E1716" s="192" t="s">
        <v>2223</v>
      </c>
      <c r="F1716" s="193" t="s">
        <v>2224</v>
      </c>
      <c r="G1716" s="194" t="s">
        <v>437</v>
      </c>
      <c r="H1716" s="195">
        <v>938</v>
      </c>
      <c r="I1716" s="11"/>
      <c r="J1716" s="196">
        <f>ROUND(I1716*H1716,1)</f>
        <v>0</v>
      </c>
      <c r="K1716" s="193" t="s">
        <v>164</v>
      </c>
      <c r="L1716" s="197"/>
      <c r="M1716" s="198" t="s">
        <v>3</v>
      </c>
      <c r="N1716" s="199" t="s">
        <v>45</v>
      </c>
      <c r="O1716" s="200"/>
      <c r="P1716" s="201">
        <f>O1716*H1716</f>
        <v>0</v>
      </c>
      <c r="Q1716" s="201">
        <v>0.00047</v>
      </c>
      <c r="R1716" s="201">
        <f>Q1716*H1716</f>
        <v>0.44086</v>
      </c>
      <c r="S1716" s="201">
        <v>0</v>
      </c>
      <c r="T1716" s="202">
        <f>S1716*H1716</f>
        <v>0</v>
      </c>
      <c r="U1716" s="115"/>
      <c r="V1716" s="115"/>
      <c r="W1716" s="115"/>
      <c r="X1716" s="115"/>
      <c r="Y1716" s="115"/>
      <c r="Z1716" s="115"/>
      <c r="AA1716" s="115"/>
      <c r="AB1716" s="115"/>
      <c r="AC1716" s="115"/>
      <c r="AD1716" s="115"/>
      <c r="AE1716" s="115"/>
      <c r="AR1716" s="203" t="s">
        <v>420</v>
      </c>
      <c r="AT1716" s="203" t="s">
        <v>783</v>
      </c>
      <c r="AU1716" s="203" t="s">
        <v>84</v>
      </c>
      <c r="AY1716" s="106" t="s">
        <v>158</v>
      </c>
      <c r="BE1716" s="204">
        <f>IF(N1716="základní",J1716,0)</f>
        <v>0</v>
      </c>
      <c r="BF1716" s="204">
        <f>IF(N1716="snížená",J1716,0)</f>
        <v>0</v>
      </c>
      <c r="BG1716" s="204">
        <f>IF(N1716="zákl. přenesená",J1716,0)</f>
        <v>0</v>
      </c>
      <c r="BH1716" s="204">
        <f>IF(N1716="sníž. přenesená",J1716,0)</f>
        <v>0</v>
      </c>
      <c r="BI1716" s="204">
        <f>IF(N1716="nulová",J1716,0)</f>
        <v>0</v>
      </c>
      <c r="BJ1716" s="106" t="s">
        <v>82</v>
      </c>
      <c r="BK1716" s="204">
        <f>ROUND(I1716*H1716,1)</f>
        <v>0</v>
      </c>
      <c r="BL1716" s="106" t="s">
        <v>283</v>
      </c>
      <c r="BM1716" s="203" t="s">
        <v>2225</v>
      </c>
    </row>
    <row r="1717" spans="1:47" s="118" customFormat="1" ht="19.5">
      <c r="A1717" s="115"/>
      <c r="B1717" s="116"/>
      <c r="C1717" s="115"/>
      <c r="D1717" s="205" t="s">
        <v>167</v>
      </c>
      <c r="E1717" s="115"/>
      <c r="F1717" s="206" t="s">
        <v>2224</v>
      </c>
      <c r="G1717" s="115"/>
      <c r="H1717" s="115"/>
      <c r="I1717" s="7"/>
      <c r="J1717" s="115"/>
      <c r="K1717" s="115"/>
      <c r="L1717" s="116"/>
      <c r="M1717" s="207"/>
      <c r="N1717" s="208"/>
      <c r="O1717" s="200"/>
      <c r="P1717" s="200"/>
      <c r="Q1717" s="200"/>
      <c r="R1717" s="200"/>
      <c r="S1717" s="200"/>
      <c r="T1717" s="209"/>
      <c r="U1717" s="115"/>
      <c r="V1717" s="115"/>
      <c r="W1717" s="115"/>
      <c r="X1717" s="115"/>
      <c r="Y1717" s="115"/>
      <c r="Z1717" s="115"/>
      <c r="AA1717" s="115"/>
      <c r="AB1717" s="115"/>
      <c r="AC1717" s="115"/>
      <c r="AD1717" s="115"/>
      <c r="AE1717" s="115"/>
      <c r="AT1717" s="106" t="s">
        <v>167</v>
      </c>
      <c r="AU1717" s="106" t="s">
        <v>84</v>
      </c>
    </row>
    <row r="1718" spans="2:51" s="313" customFormat="1" ht="12">
      <c r="B1718" s="314"/>
      <c r="D1718" s="205" t="s">
        <v>171</v>
      </c>
      <c r="E1718" s="315" t="s">
        <v>3</v>
      </c>
      <c r="F1718" s="316" t="s">
        <v>2226</v>
      </c>
      <c r="H1718" s="317">
        <v>937.53</v>
      </c>
      <c r="I1718" s="8"/>
      <c r="L1718" s="314"/>
      <c r="M1718" s="318"/>
      <c r="N1718" s="319"/>
      <c r="O1718" s="319"/>
      <c r="P1718" s="319"/>
      <c r="Q1718" s="319"/>
      <c r="R1718" s="319"/>
      <c r="S1718" s="319"/>
      <c r="T1718" s="320"/>
      <c r="AT1718" s="315" t="s">
        <v>171</v>
      </c>
      <c r="AU1718" s="315" t="s">
        <v>84</v>
      </c>
      <c r="AV1718" s="313" t="s">
        <v>84</v>
      </c>
      <c r="AW1718" s="313" t="s">
        <v>36</v>
      </c>
      <c r="AX1718" s="313" t="s">
        <v>74</v>
      </c>
      <c r="AY1718" s="315" t="s">
        <v>158</v>
      </c>
    </row>
    <row r="1719" spans="2:51" s="313" customFormat="1" ht="12">
      <c r="B1719" s="314"/>
      <c r="D1719" s="205" t="s">
        <v>171</v>
      </c>
      <c r="E1719" s="315" t="s">
        <v>3</v>
      </c>
      <c r="F1719" s="316" t="s">
        <v>2227</v>
      </c>
      <c r="H1719" s="317">
        <v>938</v>
      </c>
      <c r="I1719" s="8"/>
      <c r="L1719" s="314"/>
      <c r="M1719" s="318"/>
      <c r="N1719" s="319"/>
      <c r="O1719" s="319"/>
      <c r="P1719" s="319"/>
      <c r="Q1719" s="319"/>
      <c r="R1719" s="319"/>
      <c r="S1719" s="319"/>
      <c r="T1719" s="320"/>
      <c r="AT1719" s="315" t="s">
        <v>171</v>
      </c>
      <c r="AU1719" s="315" t="s">
        <v>84</v>
      </c>
      <c r="AV1719" s="313" t="s">
        <v>84</v>
      </c>
      <c r="AW1719" s="313" t="s">
        <v>36</v>
      </c>
      <c r="AX1719" s="313" t="s">
        <v>82</v>
      </c>
      <c r="AY1719" s="315" t="s">
        <v>158</v>
      </c>
    </row>
    <row r="1720" spans="1:65" s="118" customFormat="1" ht="16.5" customHeight="1">
      <c r="A1720" s="115"/>
      <c r="B1720" s="116"/>
      <c r="C1720" s="214" t="s">
        <v>2228</v>
      </c>
      <c r="D1720" s="214" t="s">
        <v>160</v>
      </c>
      <c r="E1720" s="215" t="s">
        <v>2229</v>
      </c>
      <c r="F1720" s="216" t="s">
        <v>2230</v>
      </c>
      <c r="G1720" s="217" t="s">
        <v>102</v>
      </c>
      <c r="H1720" s="218">
        <v>70.76</v>
      </c>
      <c r="I1720" s="6"/>
      <c r="J1720" s="219">
        <f>ROUND(I1720*H1720,1)</f>
        <v>0</v>
      </c>
      <c r="K1720" s="216" t="s">
        <v>164</v>
      </c>
      <c r="L1720" s="116"/>
      <c r="M1720" s="220" t="s">
        <v>3</v>
      </c>
      <c r="N1720" s="221" t="s">
        <v>45</v>
      </c>
      <c r="O1720" s="200"/>
      <c r="P1720" s="201">
        <f>O1720*H1720</f>
        <v>0</v>
      </c>
      <c r="Q1720" s="201">
        <v>0</v>
      </c>
      <c r="R1720" s="201">
        <f>Q1720*H1720</f>
        <v>0</v>
      </c>
      <c r="S1720" s="201">
        <v>0.0353</v>
      </c>
      <c r="T1720" s="202">
        <f>S1720*H1720</f>
        <v>2.497828</v>
      </c>
      <c r="U1720" s="115"/>
      <c r="V1720" s="115"/>
      <c r="W1720" s="115"/>
      <c r="X1720" s="115"/>
      <c r="Y1720" s="115"/>
      <c r="Z1720" s="115"/>
      <c r="AA1720" s="115"/>
      <c r="AB1720" s="115"/>
      <c r="AC1720" s="115"/>
      <c r="AD1720" s="115"/>
      <c r="AE1720" s="115"/>
      <c r="AR1720" s="203" t="s">
        <v>283</v>
      </c>
      <c r="AT1720" s="203" t="s">
        <v>160</v>
      </c>
      <c r="AU1720" s="203" t="s">
        <v>84</v>
      </c>
      <c r="AY1720" s="106" t="s">
        <v>158</v>
      </c>
      <c r="BE1720" s="204">
        <f>IF(N1720="základní",J1720,0)</f>
        <v>0</v>
      </c>
      <c r="BF1720" s="204">
        <f>IF(N1720="snížená",J1720,0)</f>
        <v>0</v>
      </c>
      <c r="BG1720" s="204">
        <f>IF(N1720="zákl. přenesená",J1720,0)</f>
        <v>0</v>
      </c>
      <c r="BH1720" s="204">
        <f>IF(N1720="sníž. přenesená",J1720,0)</f>
        <v>0</v>
      </c>
      <c r="BI1720" s="204">
        <f>IF(N1720="nulová",J1720,0)</f>
        <v>0</v>
      </c>
      <c r="BJ1720" s="106" t="s">
        <v>82</v>
      </c>
      <c r="BK1720" s="204">
        <f>ROUND(I1720*H1720,1)</f>
        <v>0</v>
      </c>
      <c r="BL1720" s="106" t="s">
        <v>283</v>
      </c>
      <c r="BM1720" s="203" t="s">
        <v>2231</v>
      </c>
    </row>
    <row r="1721" spans="1:47" s="118" customFormat="1" ht="12">
      <c r="A1721" s="115"/>
      <c r="B1721" s="116"/>
      <c r="C1721" s="115"/>
      <c r="D1721" s="205" t="s">
        <v>167</v>
      </c>
      <c r="E1721" s="115"/>
      <c r="F1721" s="206" t="s">
        <v>2230</v>
      </c>
      <c r="G1721" s="115"/>
      <c r="H1721" s="115"/>
      <c r="I1721" s="7"/>
      <c r="J1721" s="115"/>
      <c r="K1721" s="115"/>
      <c r="L1721" s="116"/>
      <c r="M1721" s="207"/>
      <c r="N1721" s="208"/>
      <c r="O1721" s="200"/>
      <c r="P1721" s="200"/>
      <c r="Q1721" s="200"/>
      <c r="R1721" s="200"/>
      <c r="S1721" s="200"/>
      <c r="T1721" s="209"/>
      <c r="U1721" s="115"/>
      <c r="V1721" s="115"/>
      <c r="W1721" s="115"/>
      <c r="X1721" s="115"/>
      <c r="Y1721" s="115"/>
      <c r="Z1721" s="115"/>
      <c r="AA1721" s="115"/>
      <c r="AB1721" s="115"/>
      <c r="AC1721" s="115"/>
      <c r="AD1721" s="115"/>
      <c r="AE1721" s="115"/>
      <c r="AT1721" s="106" t="s">
        <v>167</v>
      </c>
      <c r="AU1721" s="106" t="s">
        <v>84</v>
      </c>
    </row>
    <row r="1722" spans="1:47" s="118" customFormat="1" ht="12">
      <c r="A1722" s="115"/>
      <c r="B1722" s="116"/>
      <c r="C1722" s="115"/>
      <c r="D1722" s="311" t="s">
        <v>169</v>
      </c>
      <c r="E1722" s="115"/>
      <c r="F1722" s="312" t="s">
        <v>2232</v>
      </c>
      <c r="G1722" s="115"/>
      <c r="H1722" s="115"/>
      <c r="I1722" s="7"/>
      <c r="J1722" s="115"/>
      <c r="K1722" s="115"/>
      <c r="L1722" s="116"/>
      <c r="M1722" s="207"/>
      <c r="N1722" s="208"/>
      <c r="O1722" s="200"/>
      <c r="P1722" s="200"/>
      <c r="Q1722" s="200"/>
      <c r="R1722" s="200"/>
      <c r="S1722" s="200"/>
      <c r="T1722" s="209"/>
      <c r="U1722" s="115"/>
      <c r="V1722" s="115"/>
      <c r="W1722" s="115"/>
      <c r="X1722" s="115"/>
      <c r="Y1722" s="115"/>
      <c r="Z1722" s="115"/>
      <c r="AA1722" s="115"/>
      <c r="AB1722" s="115"/>
      <c r="AC1722" s="115"/>
      <c r="AD1722" s="115"/>
      <c r="AE1722" s="115"/>
      <c r="AT1722" s="106" t="s">
        <v>169</v>
      </c>
      <c r="AU1722" s="106" t="s">
        <v>84</v>
      </c>
    </row>
    <row r="1723" spans="2:51" s="313" customFormat="1" ht="12">
      <c r="B1723" s="314"/>
      <c r="D1723" s="205" t="s">
        <v>171</v>
      </c>
      <c r="E1723" s="315" t="s">
        <v>3</v>
      </c>
      <c r="F1723" s="316" t="s">
        <v>2233</v>
      </c>
      <c r="H1723" s="317">
        <v>16.56</v>
      </c>
      <c r="I1723" s="8"/>
      <c r="L1723" s="314"/>
      <c r="M1723" s="318"/>
      <c r="N1723" s="319"/>
      <c r="O1723" s="319"/>
      <c r="P1723" s="319"/>
      <c r="Q1723" s="319"/>
      <c r="R1723" s="319"/>
      <c r="S1723" s="319"/>
      <c r="T1723" s="320"/>
      <c r="AT1723" s="315" t="s">
        <v>171</v>
      </c>
      <c r="AU1723" s="315" t="s">
        <v>84</v>
      </c>
      <c r="AV1723" s="313" t="s">
        <v>84</v>
      </c>
      <c r="AW1723" s="313" t="s">
        <v>36</v>
      </c>
      <c r="AX1723" s="313" t="s">
        <v>74</v>
      </c>
      <c r="AY1723" s="315" t="s">
        <v>158</v>
      </c>
    </row>
    <row r="1724" spans="2:51" s="313" customFormat="1" ht="12">
      <c r="B1724" s="314"/>
      <c r="D1724" s="205" t="s">
        <v>171</v>
      </c>
      <c r="E1724" s="315" t="s">
        <v>3</v>
      </c>
      <c r="F1724" s="316" t="s">
        <v>2234</v>
      </c>
      <c r="H1724" s="317">
        <v>7.54</v>
      </c>
      <c r="I1724" s="8"/>
      <c r="L1724" s="314"/>
      <c r="M1724" s="318"/>
      <c r="N1724" s="319"/>
      <c r="O1724" s="319"/>
      <c r="P1724" s="319"/>
      <c r="Q1724" s="319"/>
      <c r="R1724" s="319"/>
      <c r="S1724" s="319"/>
      <c r="T1724" s="320"/>
      <c r="AT1724" s="315" t="s">
        <v>171</v>
      </c>
      <c r="AU1724" s="315" t="s">
        <v>84</v>
      </c>
      <c r="AV1724" s="313" t="s">
        <v>84</v>
      </c>
      <c r="AW1724" s="313" t="s">
        <v>36</v>
      </c>
      <c r="AX1724" s="313" t="s">
        <v>74</v>
      </c>
      <c r="AY1724" s="315" t="s">
        <v>158</v>
      </c>
    </row>
    <row r="1725" spans="2:51" s="313" customFormat="1" ht="12">
      <c r="B1725" s="314"/>
      <c r="D1725" s="205" t="s">
        <v>171</v>
      </c>
      <c r="E1725" s="315" t="s">
        <v>3</v>
      </c>
      <c r="F1725" s="316" t="s">
        <v>2235</v>
      </c>
      <c r="H1725" s="317">
        <v>6.85</v>
      </c>
      <c r="I1725" s="8"/>
      <c r="L1725" s="314"/>
      <c r="M1725" s="318"/>
      <c r="N1725" s="319"/>
      <c r="O1725" s="319"/>
      <c r="P1725" s="319"/>
      <c r="Q1725" s="319"/>
      <c r="R1725" s="319"/>
      <c r="S1725" s="319"/>
      <c r="T1725" s="320"/>
      <c r="AT1725" s="315" t="s">
        <v>171</v>
      </c>
      <c r="AU1725" s="315" t="s">
        <v>84</v>
      </c>
      <c r="AV1725" s="313" t="s">
        <v>84</v>
      </c>
      <c r="AW1725" s="313" t="s">
        <v>36</v>
      </c>
      <c r="AX1725" s="313" t="s">
        <v>74</v>
      </c>
      <c r="AY1725" s="315" t="s">
        <v>158</v>
      </c>
    </row>
    <row r="1726" spans="2:51" s="313" customFormat="1" ht="12">
      <c r="B1726" s="314"/>
      <c r="D1726" s="205" t="s">
        <v>171</v>
      </c>
      <c r="E1726" s="315" t="s">
        <v>3</v>
      </c>
      <c r="F1726" s="316" t="s">
        <v>2236</v>
      </c>
      <c r="H1726" s="317">
        <v>1.62</v>
      </c>
      <c r="I1726" s="8"/>
      <c r="L1726" s="314"/>
      <c r="M1726" s="318"/>
      <c r="N1726" s="319"/>
      <c r="O1726" s="319"/>
      <c r="P1726" s="319"/>
      <c r="Q1726" s="319"/>
      <c r="R1726" s="319"/>
      <c r="S1726" s="319"/>
      <c r="T1726" s="320"/>
      <c r="AT1726" s="315" t="s">
        <v>171</v>
      </c>
      <c r="AU1726" s="315" t="s">
        <v>84</v>
      </c>
      <c r="AV1726" s="313" t="s">
        <v>84</v>
      </c>
      <c r="AW1726" s="313" t="s">
        <v>36</v>
      </c>
      <c r="AX1726" s="313" t="s">
        <v>74</v>
      </c>
      <c r="AY1726" s="315" t="s">
        <v>158</v>
      </c>
    </row>
    <row r="1727" spans="2:51" s="330" customFormat="1" ht="12">
      <c r="B1727" s="331"/>
      <c r="D1727" s="205" t="s">
        <v>171</v>
      </c>
      <c r="E1727" s="332" t="s">
        <v>3</v>
      </c>
      <c r="F1727" s="333" t="s">
        <v>2237</v>
      </c>
      <c r="H1727" s="334">
        <v>32.57</v>
      </c>
      <c r="I1727" s="10"/>
      <c r="L1727" s="331"/>
      <c r="M1727" s="335"/>
      <c r="N1727" s="336"/>
      <c r="O1727" s="336"/>
      <c r="P1727" s="336"/>
      <c r="Q1727" s="336"/>
      <c r="R1727" s="336"/>
      <c r="S1727" s="336"/>
      <c r="T1727" s="337"/>
      <c r="AT1727" s="332" t="s">
        <v>171</v>
      </c>
      <c r="AU1727" s="332" t="s">
        <v>84</v>
      </c>
      <c r="AV1727" s="330" t="s">
        <v>104</v>
      </c>
      <c r="AW1727" s="330" t="s">
        <v>36</v>
      </c>
      <c r="AX1727" s="330" t="s">
        <v>74</v>
      </c>
      <c r="AY1727" s="332" t="s">
        <v>158</v>
      </c>
    </row>
    <row r="1728" spans="2:51" s="313" customFormat="1" ht="12">
      <c r="B1728" s="314"/>
      <c r="D1728" s="205" t="s">
        <v>171</v>
      </c>
      <c r="E1728" s="315" t="s">
        <v>3</v>
      </c>
      <c r="F1728" s="316" t="s">
        <v>2238</v>
      </c>
      <c r="H1728" s="317">
        <v>15.04</v>
      </c>
      <c r="I1728" s="8"/>
      <c r="L1728" s="314"/>
      <c r="M1728" s="318"/>
      <c r="N1728" s="319"/>
      <c r="O1728" s="319"/>
      <c r="P1728" s="319"/>
      <c r="Q1728" s="319"/>
      <c r="R1728" s="319"/>
      <c r="S1728" s="319"/>
      <c r="T1728" s="320"/>
      <c r="AT1728" s="315" t="s">
        <v>171</v>
      </c>
      <c r="AU1728" s="315" t="s">
        <v>84</v>
      </c>
      <c r="AV1728" s="313" t="s">
        <v>84</v>
      </c>
      <c r="AW1728" s="313" t="s">
        <v>36</v>
      </c>
      <c r="AX1728" s="313" t="s">
        <v>74</v>
      </c>
      <c r="AY1728" s="315" t="s">
        <v>158</v>
      </c>
    </row>
    <row r="1729" spans="2:51" s="313" customFormat="1" ht="12">
      <c r="B1729" s="314"/>
      <c r="D1729" s="205" t="s">
        <v>171</v>
      </c>
      <c r="E1729" s="315" t="s">
        <v>3</v>
      </c>
      <c r="F1729" s="316" t="s">
        <v>2239</v>
      </c>
      <c r="H1729" s="317">
        <v>9.39</v>
      </c>
      <c r="I1729" s="8"/>
      <c r="L1729" s="314"/>
      <c r="M1729" s="318"/>
      <c r="N1729" s="319"/>
      <c r="O1729" s="319"/>
      <c r="P1729" s="319"/>
      <c r="Q1729" s="319"/>
      <c r="R1729" s="319"/>
      <c r="S1729" s="319"/>
      <c r="T1729" s="320"/>
      <c r="AT1729" s="315" t="s">
        <v>171</v>
      </c>
      <c r="AU1729" s="315" t="s">
        <v>84</v>
      </c>
      <c r="AV1729" s="313" t="s">
        <v>84</v>
      </c>
      <c r="AW1729" s="313" t="s">
        <v>36</v>
      </c>
      <c r="AX1729" s="313" t="s">
        <v>74</v>
      </c>
      <c r="AY1729" s="315" t="s">
        <v>158</v>
      </c>
    </row>
    <row r="1730" spans="2:51" s="313" customFormat="1" ht="12">
      <c r="B1730" s="314"/>
      <c r="D1730" s="205" t="s">
        <v>171</v>
      </c>
      <c r="E1730" s="315" t="s">
        <v>3</v>
      </c>
      <c r="F1730" s="316" t="s">
        <v>2240</v>
      </c>
      <c r="H1730" s="317">
        <v>4.53</v>
      </c>
      <c r="I1730" s="8"/>
      <c r="L1730" s="314"/>
      <c r="M1730" s="318"/>
      <c r="N1730" s="319"/>
      <c r="O1730" s="319"/>
      <c r="P1730" s="319"/>
      <c r="Q1730" s="319"/>
      <c r="R1730" s="319"/>
      <c r="S1730" s="319"/>
      <c r="T1730" s="320"/>
      <c r="AT1730" s="315" t="s">
        <v>171</v>
      </c>
      <c r="AU1730" s="315" t="s">
        <v>84</v>
      </c>
      <c r="AV1730" s="313" t="s">
        <v>84</v>
      </c>
      <c r="AW1730" s="313" t="s">
        <v>36</v>
      </c>
      <c r="AX1730" s="313" t="s">
        <v>74</v>
      </c>
      <c r="AY1730" s="315" t="s">
        <v>158</v>
      </c>
    </row>
    <row r="1731" spans="2:51" s="313" customFormat="1" ht="12">
      <c r="B1731" s="314"/>
      <c r="D1731" s="205" t="s">
        <v>171</v>
      </c>
      <c r="E1731" s="315" t="s">
        <v>3</v>
      </c>
      <c r="F1731" s="316" t="s">
        <v>2241</v>
      </c>
      <c r="H1731" s="317">
        <v>4.8</v>
      </c>
      <c r="I1731" s="8"/>
      <c r="L1731" s="314"/>
      <c r="M1731" s="318"/>
      <c r="N1731" s="319"/>
      <c r="O1731" s="319"/>
      <c r="P1731" s="319"/>
      <c r="Q1731" s="319"/>
      <c r="R1731" s="319"/>
      <c r="S1731" s="319"/>
      <c r="T1731" s="320"/>
      <c r="AT1731" s="315" t="s">
        <v>171</v>
      </c>
      <c r="AU1731" s="315" t="s">
        <v>84</v>
      </c>
      <c r="AV1731" s="313" t="s">
        <v>84</v>
      </c>
      <c r="AW1731" s="313" t="s">
        <v>36</v>
      </c>
      <c r="AX1731" s="313" t="s">
        <v>74</v>
      </c>
      <c r="AY1731" s="315" t="s">
        <v>158</v>
      </c>
    </row>
    <row r="1732" spans="2:51" s="313" customFormat="1" ht="12">
      <c r="B1732" s="314"/>
      <c r="D1732" s="205" t="s">
        <v>171</v>
      </c>
      <c r="E1732" s="315" t="s">
        <v>3</v>
      </c>
      <c r="F1732" s="316" t="s">
        <v>2242</v>
      </c>
      <c r="H1732" s="317">
        <v>4.43</v>
      </c>
      <c r="I1732" s="8"/>
      <c r="L1732" s="314"/>
      <c r="M1732" s="318"/>
      <c r="N1732" s="319"/>
      <c r="O1732" s="319"/>
      <c r="P1732" s="319"/>
      <c r="Q1732" s="319"/>
      <c r="R1732" s="319"/>
      <c r="S1732" s="319"/>
      <c r="T1732" s="320"/>
      <c r="AT1732" s="315" t="s">
        <v>171</v>
      </c>
      <c r="AU1732" s="315" t="s">
        <v>84</v>
      </c>
      <c r="AV1732" s="313" t="s">
        <v>84</v>
      </c>
      <c r="AW1732" s="313" t="s">
        <v>36</v>
      </c>
      <c r="AX1732" s="313" t="s">
        <v>74</v>
      </c>
      <c r="AY1732" s="315" t="s">
        <v>158</v>
      </c>
    </row>
    <row r="1733" spans="2:51" s="330" customFormat="1" ht="12">
      <c r="B1733" s="331"/>
      <c r="D1733" s="205" t="s">
        <v>171</v>
      </c>
      <c r="E1733" s="332" t="s">
        <v>3</v>
      </c>
      <c r="F1733" s="333" t="s">
        <v>2243</v>
      </c>
      <c r="H1733" s="334">
        <v>38.19</v>
      </c>
      <c r="I1733" s="10"/>
      <c r="L1733" s="331"/>
      <c r="M1733" s="335"/>
      <c r="N1733" s="336"/>
      <c r="O1733" s="336"/>
      <c r="P1733" s="336"/>
      <c r="Q1733" s="336"/>
      <c r="R1733" s="336"/>
      <c r="S1733" s="336"/>
      <c r="T1733" s="337"/>
      <c r="AT1733" s="332" t="s">
        <v>171</v>
      </c>
      <c r="AU1733" s="332" t="s">
        <v>84</v>
      </c>
      <c r="AV1733" s="330" t="s">
        <v>104</v>
      </c>
      <c r="AW1733" s="330" t="s">
        <v>36</v>
      </c>
      <c r="AX1733" s="330" t="s">
        <v>74</v>
      </c>
      <c r="AY1733" s="332" t="s">
        <v>158</v>
      </c>
    </row>
    <row r="1734" spans="2:51" s="321" customFormat="1" ht="12">
      <c r="B1734" s="322"/>
      <c r="D1734" s="205" t="s">
        <v>171</v>
      </c>
      <c r="E1734" s="323" t="s">
        <v>3</v>
      </c>
      <c r="F1734" s="324" t="s">
        <v>174</v>
      </c>
      <c r="H1734" s="325">
        <v>70.76</v>
      </c>
      <c r="I1734" s="9"/>
      <c r="L1734" s="322"/>
      <c r="M1734" s="326"/>
      <c r="N1734" s="327"/>
      <c r="O1734" s="327"/>
      <c r="P1734" s="327"/>
      <c r="Q1734" s="327"/>
      <c r="R1734" s="327"/>
      <c r="S1734" s="327"/>
      <c r="T1734" s="328"/>
      <c r="AT1734" s="323" t="s">
        <v>171</v>
      </c>
      <c r="AU1734" s="323" t="s">
        <v>84</v>
      </c>
      <c r="AV1734" s="321" t="s">
        <v>165</v>
      </c>
      <c r="AW1734" s="321" t="s">
        <v>36</v>
      </c>
      <c r="AX1734" s="321" t="s">
        <v>82</v>
      </c>
      <c r="AY1734" s="323" t="s">
        <v>158</v>
      </c>
    </row>
    <row r="1735" spans="1:65" s="118" customFormat="1" ht="24.2" customHeight="1">
      <c r="A1735" s="115"/>
      <c r="B1735" s="116"/>
      <c r="C1735" s="214" t="s">
        <v>2244</v>
      </c>
      <c r="D1735" s="214" t="s">
        <v>160</v>
      </c>
      <c r="E1735" s="215" t="s">
        <v>2245</v>
      </c>
      <c r="F1735" s="216" t="s">
        <v>2246</v>
      </c>
      <c r="G1735" s="217" t="s">
        <v>102</v>
      </c>
      <c r="H1735" s="218">
        <v>469.248</v>
      </c>
      <c r="I1735" s="6"/>
      <c r="J1735" s="219">
        <f>ROUND(I1735*H1735,1)</f>
        <v>0</v>
      </c>
      <c r="K1735" s="216" t="s">
        <v>164</v>
      </c>
      <c r="L1735" s="116"/>
      <c r="M1735" s="220" t="s">
        <v>3</v>
      </c>
      <c r="N1735" s="221" t="s">
        <v>45</v>
      </c>
      <c r="O1735" s="200"/>
      <c r="P1735" s="201">
        <f>O1735*H1735</f>
        <v>0</v>
      </c>
      <c r="Q1735" s="201">
        <v>0.0063</v>
      </c>
      <c r="R1735" s="201">
        <f>Q1735*H1735</f>
        <v>2.9562624</v>
      </c>
      <c r="S1735" s="201">
        <v>0</v>
      </c>
      <c r="T1735" s="202">
        <f>S1735*H1735</f>
        <v>0</v>
      </c>
      <c r="U1735" s="115"/>
      <c r="V1735" s="115"/>
      <c r="W1735" s="115"/>
      <c r="X1735" s="115"/>
      <c r="Y1735" s="115"/>
      <c r="Z1735" s="115"/>
      <c r="AA1735" s="115"/>
      <c r="AB1735" s="115"/>
      <c r="AC1735" s="115"/>
      <c r="AD1735" s="115"/>
      <c r="AE1735" s="115"/>
      <c r="AR1735" s="203" t="s">
        <v>283</v>
      </c>
      <c r="AT1735" s="203" t="s">
        <v>160</v>
      </c>
      <c r="AU1735" s="203" t="s">
        <v>84</v>
      </c>
      <c r="AY1735" s="106" t="s">
        <v>158</v>
      </c>
      <c r="BE1735" s="204">
        <f>IF(N1735="základní",J1735,0)</f>
        <v>0</v>
      </c>
      <c r="BF1735" s="204">
        <f>IF(N1735="snížená",J1735,0)</f>
        <v>0</v>
      </c>
      <c r="BG1735" s="204">
        <f>IF(N1735="zákl. přenesená",J1735,0)</f>
        <v>0</v>
      </c>
      <c r="BH1735" s="204">
        <f>IF(N1735="sníž. přenesená",J1735,0)</f>
        <v>0</v>
      </c>
      <c r="BI1735" s="204">
        <f>IF(N1735="nulová",J1735,0)</f>
        <v>0</v>
      </c>
      <c r="BJ1735" s="106" t="s">
        <v>82</v>
      </c>
      <c r="BK1735" s="204">
        <f>ROUND(I1735*H1735,1)</f>
        <v>0</v>
      </c>
      <c r="BL1735" s="106" t="s">
        <v>283</v>
      </c>
      <c r="BM1735" s="203" t="s">
        <v>2247</v>
      </c>
    </row>
    <row r="1736" spans="1:47" s="118" customFormat="1" ht="19.5">
      <c r="A1736" s="115"/>
      <c r="B1736" s="116"/>
      <c r="C1736" s="115"/>
      <c r="D1736" s="205" t="s">
        <v>167</v>
      </c>
      <c r="E1736" s="115"/>
      <c r="F1736" s="206" t="s">
        <v>2248</v>
      </c>
      <c r="G1736" s="115"/>
      <c r="H1736" s="115"/>
      <c r="I1736" s="7"/>
      <c r="J1736" s="115"/>
      <c r="K1736" s="115"/>
      <c r="L1736" s="116"/>
      <c r="M1736" s="207"/>
      <c r="N1736" s="208"/>
      <c r="O1736" s="200"/>
      <c r="P1736" s="200"/>
      <c r="Q1736" s="200"/>
      <c r="R1736" s="200"/>
      <c r="S1736" s="200"/>
      <c r="T1736" s="209"/>
      <c r="U1736" s="115"/>
      <c r="V1736" s="115"/>
      <c r="W1736" s="115"/>
      <c r="X1736" s="115"/>
      <c r="Y1736" s="115"/>
      <c r="Z1736" s="115"/>
      <c r="AA1736" s="115"/>
      <c r="AB1736" s="115"/>
      <c r="AC1736" s="115"/>
      <c r="AD1736" s="115"/>
      <c r="AE1736" s="115"/>
      <c r="AT1736" s="106" t="s">
        <v>167</v>
      </c>
      <c r="AU1736" s="106" t="s">
        <v>84</v>
      </c>
    </row>
    <row r="1737" spans="1:47" s="118" customFormat="1" ht="12">
      <c r="A1737" s="115"/>
      <c r="B1737" s="116"/>
      <c r="C1737" s="115"/>
      <c r="D1737" s="311" t="s">
        <v>169</v>
      </c>
      <c r="E1737" s="115"/>
      <c r="F1737" s="312" t="s">
        <v>2249</v>
      </c>
      <c r="G1737" s="115"/>
      <c r="H1737" s="115"/>
      <c r="I1737" s="7"/>
      <c r="J1737" s="115"/>
      <c r="K1737" s="115"/>
      <c r="L1737" s="116"/>
      <c r="M1737" s="207"/>
      <c r="N1737" s="208"/>
      <c r="O1737" s="200"/>
      <c r="P1737" s="200"/>
      <c r="Q1737" s="200"/>
      <c r="R1737" s="200"/>
      <c r="S1737" s="200"/>
      <c r="T1737" s="209"/>
      <c r="U1737" s="115"/>
      <c r="V1737" s="115"/>
      <c r="W1737" s="115"/>
      <c r="X1737" s="115"/>
      <c r="Y1737" s="115"/>
      <c r="Z1737" s="115"/>
      <c r="AA1737" s="115"/>
      <c r="AB1737" s="115"/>
      <c r="AC1737" s="115"/>
      <c r="AD1737" s="115"/>
      <c r="AE1737" s="115"/>
      <c r="AT1737" s="106" t="s">
        <v>169</v>
      </c>
      <c r="AU1737" s="106" t="s">
        <v>84</v>
      </c>
    </row>
    <row r="1738" spans="2:51" s="313" customFormat="1" ht="12">
      <c r="B1738" s="314"/>
      <c r="D1738" s="205" t="s">
        <v>171</v>
      </c>
      <c r="E1738" s="315" t="s">
        <v>3</v>
      </c>
      <c r="F1738" s="316" t="s">
        <v>2131</v>
      </c>
      <c r="H1738" s="317">
        <v>34.04</v>
      </c>
      <c r="I1738" s="8"/>
      <c r="L1738" s="314"/>
      <c r="M1738" s="318"/>
      <c r="N1738" s="319"/>
      <c r="O1738" s="319"/>
      <c r="P1738" s="319"/>
      <c r="Q1738" s="319"/>
      <c r="R1738" s="319"/>
      <c r="S1738" s="319"/>
      <c r="T1738" s="320"/>
      <c r="AT1738" s="315" t="s">
        <v>171</v>
      </c>
      <c r="AU1738" s="315" t="s">
        <v>84</v>
      </c>
      <c r="AV1738" s="313" t="s">
        <v>84</v>
      </c>
      <c r="AW1738" s="313" t="s">
        <v>36</v>
      </c>
      <c r="AX1738" s="313" t="s">
        <v>74</v>
      </c>
      <c r="AY1738" s="315" t="s">
        <v>158</v>
      </c>
    </row>
    <row r="1739" spans="2:51" s="313" customFormat="1" ht="12">
      <c r="B1739" s="314"/>
      <c r="D1739" s="205" t="s">
        <v>171</v>
      </c>
      <c r="E1739" s="315" t="s">
        <v>3</v>
      </c>
      <c r="F1739" s="316" t="s">
        <v>2132</v>
      </c>
      <c r="H1739" s="317">
        <v>94.06</v>
      </c>
      <c r="I1739" s="8"/>
      <c r="L1739" s="314"/>
      <c r="M1739" s="318"/>
      <c r="N1739" s="319"/>
      <c r="O1739" s="319"/>
      <c r="P1739" s="319"/>
      <c r="Q1739" s="319"/>
      <c r="R1739" s="319"/>
      <c r="S1739" s="319"/>
      <c r="T1739" s="320"/>
      <c r="AT1739" s="315" t="s">
        <v>171</v>
      </c>
      <c r="AU1739" s="315" t="s">
        <v>84</v>
      </c>
      <c r="AV1739" s="313" t="s">
        <v>84</v>
      </c>
      <c r="AW1739" s="313" t="s">
        <v>36</v>
      </c>
      <c r="AX1739" s="313" t="s">
        <v>74</v>
      </c>
      <c r="AY1739" s="315" t="s">
        <v>158</v>
      </c>
    </row>
    <row r="1740" spans="2:51" s="313" customFormat="1" ht="12">
      <c r="B1740" s="314"/>
      <c r="D1740" s="205" t="s">
        <v>171</v>
      </c>
      <c r="E1740" s="315" t="s">
        <v>3</v>
      </c>
      <c r="F1740" s="316" t="s">
        <v>2133</v>
      </c>
      <c r="H1740" s="317">
        <v>45.85</v>
      </c>
      <c r="I1740" s="8"/>
      <c r="L1740" s="314"/>
      <c r="M1740" s="318"/>
      <c r="N1740" s="319"/>
      <c r="O1740" s="319"/>
      <c r="P1740" s="319"/>
      <c r="Q1740" s="319"/>
      <c r="R1740" s="319"/>
      <c r="S1740" s="319"/>
      <c r="T1740" s="320"/>
      <c r="AT1740" s="315" t="s">
        <v>171</v>
      </c>
      <c r="AU1740" s="315" t="s">
        <v>84</v>
      </c>
      <c r="AV1740" s="313" t="s">
        <v>84</v>
      </c>
      <c r="AW1740" s="313" t="s">
        <v>36</v>
      </c>
      <c r="AX1740" s="313" t="s">
        <v>74</v>
      </c>
      <c r="AY1740" s="315" t="s">
        <v>158</v>
      </c>
    </row>
    <row r="1741" spans="2:51" s="313" customFormat="1" ht="12">
      <c r="B1741" s="314"/>
      <c r="D1741" s="205" t="s">
        <v>171</v>
      </c>
      <c r="E1741" s="315" t="s">
        <v>3</v>
      </c>
      <c r="F1741" s="316" t="s">
        <v>2134</v>
      </c>
      <c r="H1741" s="317">
        <v>5.18</v>
      </c>
      <c r="I1741" s="8"/>
      <c r="L1741" s="314"/>
      <c r="M1741" s="318"/>
      <c r="N1741" s="319"/>
      <c r="O1741" s="319"/>
      <c r="P1741" s="319"/>
      <c r="Q1741" s="319"/>
      <c r="R1741" s="319"/>
      <c r="S1741" s="319"/>
      <c r="T1741" s="320"/>
      <c r="AT1741" s="315" t="s">
        <v>171</v>
      </c>
      <c r="AU1741" s="315" t="s">
        <v>84</v>
      </c>
      <c r="AV1741" s="313" t="s">
        <v>84</v>
      </c>
      <c r="AW1741" s="313" t="s">
        <v>36</v>
      </c>
      <c r="AX1741" s="313" t="s">
        <v>74</v>
      </c>
      <c r="AY1741" s="315" t="s">
        <v>158</v>
      </c>
    </row>
    <row r="1742" spans="2:51" s="313" customFormat="1" ht="12">
      <c r="B1742" s="314"/>
      <c r="D1742" s="205" t="s">
        <v>171</v>
      </c>
      <c r="E1742" s="315" t="s">
        <v>3</v>
      </c>
      <c r="F1742" s="316" t="s">
        <v>2135</v>
      </c>
      <c r="H1742" s="317">
        <v>4.17</v>
      </c>
      <c r="I1742" s="8"/>
      <c r="L1742" s="314"/>
      <c r="M1742" s="318"/>
      <c r="N1742" s="319"/>
      <c r="O1742" s="319"/>
      <c r="P1742" s="319"/>
      <c r="Q1742" s="319"/>
      <c r="R1742" s="319"/>
      <c r="S1742" s="319"/>
      <c r="T1742" s="320"/>
      <c r="AT1742" s="315" t="s">
        <v>171</v>
      </c>
      <c r="AU1742" s="315" t="s">
        <v>84</v>
      </c>
      <c r="AV1742" s="313" t="s">
        <v>84</v>
      </c>
      <c r="AW1742" s="313" t="s">
        <v>36</v>
      </c>
      <c r="AX1742" s="313" t="s">
        <v>74</v>
      </c>
      <c r="AY1742" s="315" t="s">
        <v>158</v>
      </c>
    </row>
    <row r="1743" spans="2:51" s="330" customFormat="1" ht="12">
      <c r="B1743" s="331"/>
      <c r="D1743" s="205" t="s">
        <v>171</v>
      </c>
      <c r="E1743" s="332" t="s">
        <v>3</v>
      </c>
      <c r="F1743" s="333" t="s">
        <v>2136</v>
      </c>
      <c r="H1743" s="334">
        <v>183.3</v>
      </c>
      <c r="I1743" s="10"/>
      <c r="L1743" s="331"/>
      <c r="M1743" s="335"/>
      <c r="N1743" s="336"/>
      <c r="O1743" s="336"/>
      <c r="P1743" s="336"/>
      <c r="Q1743" s="336"/>
      <c r="R1743" s="336"/>
      <c r="S1743" s="336"/>
      <c r="T1743" s="337"/>
      <c r="AT1743" s="332" t="s">
        <v>171</v>
      </c>
      <c r="AU1743" s="332" t="s">
        <v>84</v>
      </c>
      <c r="AV1743" s="330" t="s">
        <v>104</v>
      </c>
      <c r="AW1743" s="330" t="s">
        <v>36</v>
      </c>
      <c r="AX1743" s="330" t="s">
        <v>74</v>
      </c>
      <c r="AY1743" s="332" t="s">
        <v>158</v>
      </c>
    </row>
    <row r="1744" spans="2:51" s="313" customFormat="1" ht="12">
      <c r="B1744" s="314"/>
      <c r="D1744" s="205" t="s">
        <v>171</v>
      </c>
      <c r="E1744" s="315" t="s">
        <v>3</v>
      </c>
      <c r="F1744" s="316" t="s">
        <v>2137</v>
      </c>
      <c r="H1744" s="317">
        <v>41.92</v>
      </c>
      <c r="I1744" s="8"/>
      <c r="L1744" s="314"/>
      <c r="M1744" s="318"/>
      <c r="N1744" s="319"/>
      <c r="O1744" s="319"/>
      <c r="P1744" s="319"/>
      <c r="Q1744" s="319"/>
      <c r="R1744" s="319"/>
      <c r="S1744" s="319"/>
      <c r="T1744" s="320"/>
      <c r="AT1744" s="315" t="s">
        <v>171</v>
      </c>
      <c r="AU1744" s="315" t="s">
        <v>84</v>
      </c>
      <c r="AV1744" s="313" t="s">
        <v>84</v>
      </c>
      <c r="AW1744" s="313" t="s">
        <v>36</v>
      </c>
      <c r="AX1744" s="313" t="s">
        <v>74</v>
      </c>
      <c r="AY1744" s="315" t="s">
        <v>158</v>
      </c>
    </row>
    <row r="1745" spans="2:51" s="313" customFormat="1" ht="12">
      <c r="B1745" s="314"/>
      <c r="D1745" s="205" t="s">
        <v>171</v>
      </c>
      <c r="E1745" s="315" t="s">
        <v>3</v>
      </c>
      <c r="F1745" s="316" t="s">
        <v>2138</v>
      </c>
      <c r="H1745" s="317">
        <v>67.37</v>
      </c>
      <c r="I1745" s="8"/>
      <c r="L1745" s="314"/>
      <c r="M1745" s="318"/>
      <c r="N1745" s="319"/>
      <c r="O1745" s="319"/>
      <c r="P1745" s="319"/>
      <c r="Q1745" s="319"/>
      <c r="R1745" s="319"/>
      <c r="S1745" s="319"/>
      <c r="T1745" s="320"/>
      <c r="AT1745" s="315" t="s">
        <v>171</v>
      </c>
      <c r="AU1745" s="315" t="s">
        <v>84</v>
      </c>
      <c r="AV1745" s="313" t="s">
        <v>84</v>
      </c>
      <c r="AW1745" s="313" t="s">
        <v>36</v>
      </c>
      <c r="AX1745" s="313" t="s">
        <v>74</v>
      </c>
      <c r="AY1745" s="315" t="s">
        <v>158</v>
      </c>
    </row>
    <row r="1746" spans="2:51" s="313" customFormat="1" ht="12">
      <c r="B1746" s="314"/>
      <c r="D1746" s="205" t="s">
        <v>171</v>
      </c>
      <c r="E1746" s="315" t="s">
        <v>3</v>
      </c>
      <c r="F1746" s="316" t="s">
        <v>1666</v>
      </c>
      <c r="H1746" s="317">
        <v>17.94</v>
      </c>
      <c r="I1746" s="8"/>
      <c r="L1746" s="314"/>
      <c r="M1746" s="318"/>
      <c r="N1746" s="319"/>
      <c r="O1746" s="319"/>
      <c r="P1746" s="319"/>
      <c r="Q1746" s="319"/>
      <c r="R1746" s="319"/>
      <c r="S1746" s="319"/>
      <c r="T1746" s="320"/>
      <c r="AT1746" s="315" t="s">
        <v>171</v>
      </c>
      <c r="AU1746" s="315" t="s">
        <v>84</v>
      </c>
      <c r="AV1746" s="313" t="s">
        <v>84</v>
      </c>
      <c r="AW1746" s="313" t="s">
        <v>36</v>
      </c>
      <c r="AX1746" s="313" t="s">
        <v>74</v>
      </c>
      <c r="AY1746" s="315" t="s">
        <v>158</v>
      </c>
    </row>
    <row r="1747" spans="2:51" s="313" customFormat="1" ht="12">
      <c r="B1747" s="314"/>
      <c r="D1747" s="205" t="s">
        <v>171</v>
      </c>
      <c r="E1747" s="315" t="s">
        <v>3</v>
      </c>
      <c r="F1747" s="316" t="s">
        <v>1667</v>
      </c>
      <c r="H1747" s="317">
        <v>8.49</v>
      </c>
      <c r="I1747" s="8"/>
      <c r="L1747" s="314"/>
      <c r="M1747" s="318"/>
      <c r="N1747" s="319"/>
      <c r="O1747" s="319"/>
      <c r="P1747" s="319"/>
      <c r="Q1747" s="319"/>
      <c r="R1747" s="319"/>
      <c r="S1747" s="319"/>
      <c r="T1747" s="320"/>
      <c r="AT1747" s="315" t="s">
        <v>171</v>
      </c>
      <c r="AU1747" s="315" t="s">
        <v>84</v>
      </c>
      <c r="AV1747" s="313" t="s">
        <v>84</v>
      </c>
      <c r="AW1747" s="313" t="s">
        <v>36</v>
      </c>
      <c r="AX1747" s="313" t="s">
        <v>74</v>
      </c>
      <c r="AY1747" s="315" t="s">
        <v>158</v>
      </c>
    </row>
    <row r="1748" spans="2:51" s="313" customFormat="1" ht="12">
      <c r="B1748" s="314"/>
      <c r="D1748" s="205" t="s">
        <v>171</v>
      </c>
      <c r="E1748" s="315" t="s">
        <v>3</v>
      </c>
      <c r="F1748" s="316" t="s">
        <v>1668</v>
      </c>
      <c r="H1748" s="317">
        <v>5.99</v>
      </c>
      <c r="I1748" s="8"/>
      <c r="L1748" s="314"/>
      <c r="M1748" s="318"/>
      <c r="N1748" s="319"/>
      <c r="O1748" s="319"/>
      <c r="P1748" s="319"/>
      <c r="Q1748" s="319"/>
      <c r="R1748" s="319"/>
      <c r="S1748" s="319"/>
      <c r="T1748" s="320"/>
      <c r="AT1748" s="315" t="s">
        <v>171</v>
      </c>
      <c r="AU1748" s="315" t="s">
        <v>84</v>
      </c>
      <c r="AV1748" s="313" t="s">
        <v>84</v>
      </c>
      <c r="AW1748" s="313" t="s">
        <v>36</v>
      </c>
      <c r="AX1748" s="313" t="s">
        <v>74</v>
      </c>
      <c r="AY1748" s="315" t="s">
        <v>158</v>
      </c>
    </row>
    <row r="1749" spans="2:51" s="313" customFormat="1" ht="12">
      <c r="B1749" s="314"/>
      <c r="D1749" s="205" t="s">
        <v>171</v>
      </c>
      <c r="E1749" s="315" t="s">
        <v>3</v>
      </c>
      <c r="F1749" s="316" t="s">
        <v>2139</v>
      </c>
      <c r="H1749" s="317">
        <v>47.49</v>
      </c>
      <c r="I1749" s="8"/>
      <c r="L1749" s="314"/>
      <c r="M1749" s="318"/>
      <c r="N1749" s="319"/>
      <c r="O1749" s="319"/>
      <c r="P1749" s="319"/>
      <c r="Q1749" s="319"/>
      <c r="R1749" s="319"/>
      <c r="S1749" s="319"/>
      <c r="T1749" s="320"/>
      <c r="AT1749" s="315" t="s">
        <v>171</v>
      </c>
      <c r="AU1749" s="315" t="s">
        <v>84</v>
      </c>
      <c r="AV1749" s="313" t="s">
        <v>84</v>
      </c>
      <c r="AW1749" s="313" t="s">
        <v>36</v>
      </c>
      <c r="AX1749" s="313" t="s">
        <v>74</v>
      </c>
      <c r="AY1749" s="315" t="s">
        <v>158</v>
      </c>
    </row>
    <row r="1750" spans="2:51" s="313" customFormat="1" ht="12">
      <c r="B1750" s="314"/>
      <c r="D1750" s="205" t="s">
        <v>171</v>
      </c>
      <c r="E1750" s="315" t="s">
        <v>3</v>
      </c>
      <c r="F1750" s="316" t="s">
        <v>1669</v>
      </c>
      <c r="H1750" s="317">
        <v>6.66</v>
      </c>
      <c r="I1750" s="8"/>
      <c r="L1750" s="314"/>
      <c r="M1750" s="318"/>
      <c r="N1750" s="319"/>
      <c r="O1750" s="319"/>
      <c r="P1750" s="319"/>
      <c r="Q1750" s="319"/>
      <c r="R1750" s="319"/>
      <c r="S1750" s="319"/>
      <c r="T1750" s="320"/>
      <c r="AT1750" s="315" t="s">
        <v>171</v>
      </c>
      <c r="AU1750" s="315" t="s">
        <v>84</v>
      </c>
      <c r="AV1750" s="313" t="s">
        <v>84</v>
      </c>
      <c r="AW1750" s="313" t="s">
        <v>36</v>
      </c>
      <c r="AX1750" s="313" t="s">
        <v>74</v>
      </c>
      <c r="AY1750" s="315" t="s">
        <v>158</v>
      </c>
    </row>
    <row r="1751" spans="2:51" s="313" customFormat="1" ht="12">
      <c r="B1751" s="314"/>
      <c r="D1751" s="205" t="s">
        <v>171</v>
      </c>
      <c r="E1751" s="315" t="s">
        <v>3</v>
      </c>
      <c r="F1751" s="316" t="s">
        <v>1670</v>
      </c>
      <c r="H1751" s="317">
        <v>3.87</v>
      </c>
      <c r="I1751" s="8"/>
      <c r="L1751" s="314"/>
      <c r="M1751" s="318"/>
      <c r="N1751" s="319"/>
      <c r="O1751" s="319"/>
      <c r="P1751" s="319"/>
      <c r="Q1751" s="319"/>
      <c r="R1751" s="319"/>
      <c r="S1751" s="319"/>
      <c r="T1751" s="320"/>
      <c r="AT1751" s="315" t="s">
        <v>171</v>
      </c>
      <c r="AU1751" s="315" t="s">
        <v>84</v>
      </c>
      <c r="AV1751" s="313" t="s">
        <v>84</v>
      </c>
      <c r="AW1751" s="313" t="s">
        <v>36</v>
      </c>
      <c r="AX1751" s="313" t="s">
        <v>74</v>
      </c>
      <c r="AY1751" s="315" t="s">
        <v>158</v>
      </c>
    </row>
    <row r="1752" spans="2:51" s="313" customFormat="1" ht="12">
      <c r="B1752" s="314"/>
      <c r="D1752" s="205" t="s">
        <v>171</v>
      </c>
      <c r="E1752" s="315" t="s">
        <v>3</v>
      </c>
      <c r="F1752" s="316" t="s">
        <v>1671</v>
      </c>
      <c r="H1752" s="317">
        <v>2.25</v>
      </c>
      <c r="I1752" s="8"/>
      <c r="L1752" s="314"/>
      <c r="M1752" s="318"/>
      <c r="N1752" s="319"/>
      <c r="O1752" s="319"/>
      <c r="P1752" s="319"/>
      <c r="Q1752" s="319"/>
      <c r="R1752" s="319"/>
      <c r="S1752" s="319"/>
      <c r="T1752" s="320"/>
      <c r="AT1752" s="315" t="s">
        <v>171</v>
      </c>
      <c r="AU1752" s="315" t="s">
        <v>84</v>
      </c>
      <c r="AV1752" s="313" t="s">
        <v>84</v>
      </c>
      <c r="AW1752" s="313" t="s">
        <v>36</v>
      </c>
      <c r="AX1752" s="313" t="s">
        <v>74</v>
      </c>
      <c r="AY1752" s="315" t="s">
        <v>158</v>
      </c>
    </row>
    <row r="1753" spans="2:51" s="313" customFormat="1" ht="12">
      <c r="B1753" s="314"/>
      <c r="D1753" s="205" t="s">
        <v>171</v>
      </c>
      <c r="E1753" s="315" t="s">
        <v>3</v>
      </c>
      <c r="F1753" s="316" t="s">
        <v>2140</v>
      </c>
      <c r="H1753" s="317">
        <v>47.49</v>
      </c>
      <c r="I1753" s="8"/>
      <c r="L1753" s="314"/>
      <c r="M1753" s="318"/>
      <c r="N1753" s="319"/>
      <c r="O1753" s="319"/>
      <c r="P1753" s="319"/>
      <c r="Q1753" s="319"/>
      <c r="R1753" s="319"/>
      <c r="S1753" s="319"/>
      <c r="T1753" s="320"/>
      <c r="AT1753" s="315" t="s">
        <v>171</v>
      </c>
      <c r="AU1753" s="315" t="s">
        <v>84</v>
      </c>
      <c r="AV1753" s="313" t="s">
        <v>84</v>
      </c>
      <c r="AW1753" s="313" t="s">
        <v>36</v>
      </c>
      <c r="AX1753" s="313" t="s">
        <v>74</v>
      </c>
      <c r="AY1753" s="315" t="s">
        <v>158</v>
      </c>
    </row>
    <row r="1754" spans="2:51" s="313" customFormat="1" ht="12">
      <c r="B1754" s="314"/>
      <c r="D1754" s="205" t="s">
        <v>171</v>
      </c>
      <c r="E1754" s="315" t="s">
        <v>3</v>
      </c>
      <c r="F1754" s="316" t="s">
        <v>2141</v>
      </c>
      <c r="H1754" s="317">
        <v>30.49</v>
      </c>
      <c r="I1754" s="8"/>
      <c r="L1754" s="314"/>
      <c r="M1754" s="318"/>
      <c r="N1754" s="319"/>
      <c r="O1754" s="319"/>
      <c r="P1754" s="319"/>
      <c r="Q1754" s="319"/>
      <c r="R1754" s="319"/>
      <c r="S1754" s="319"/>
      <c r="T1754" s="320"/>
      <c r="AT1754" s="315" t="s">
        <v>171</v>
      </c>
      <c r="AU1754" s="315" t="s">
        <v>84</v>
      </c>
      <c r="AV1754" s="313" t="s">
        <v>84</v>
      </c>
      <c r="AW1754" s="313" t="s">
        <v>36</v>
      </c>
      <c r="AX1754" s="313" t="s">
        <v>74</v>
      </c>
      <c r="AY1754" s="315" t="s">
        <v>158</v>
      </c>
    </row>
    <row r="1755" spans="2:51" s="330" customFormat="1" ht="12">
      <c r="B1755" s="331"/>
      <c r="D1755" s="205" t="s">
        <v>171</v>
      </c>
      <c r="E1755" s="332" t="s">
        <v>3</v>
      </c>
      <c r="F1755" s="333" t="s">
        <v>338</v>
      </c>
      <c r="H1755" s="334">
        <v>279.96</v>
      </c>
      <c r="I1755" s="10"/>
      <c r="L1755" s="331"/>
      <c r="M1755" s="335"/>
      <c r="N1755" s="336"/>
      <c r="O1755" s="336"/>
      <c r="P1755" s="336"/>
      <c r="Q1755" s="336"/>
      <c r="R1755" s="336"/>
      <c r="S1755" s="336"/>
      <c r="T1755" s="337"/>
      <c r="AT1755" s="332" t="s">
        <v>171</v>
      </c>
      <c r="AU1755" s="332" t="s">
        <v>84</v>
      </c>
      <c r="AV1755" s="330" t="s">
        <v>104</v>
      </c>
      <c r="AW1755" s="330" t="s">
        <v>36</v>
      </c>
      <c r="AX1755" s="330" t="s">
        <v>74</v>
      </c>
      <c r="AY1755" s="332" t="s">
        <v>158</v>
      </c>
    </row>
    <row r="1756" spans="2:51" s="313" customFormat="1" ht="12">
      <c r="B1756" s="314"/>
      <c r="D1756" s="205" t="s">
        <v>171</v>
      </c>
      <c r="E1756" s="315" t="s">
        <v>3</v>
      </c>
      <c r="F1756" s="316" t="s">
        <v>2143</v>
      </c>
      <c r="H1756" s="317">
        <v>5.988</v>
      </c>
      <c r="I1756" s="8"/>
      <c r="L1756" s="314"/>
      <c r="M1756" s="318"/>
      <c r="N1756" s="319"/>
      <c r="O1756" s="319"/>
      <c r="P1756" s="319"/>
      <c r="Q1756" s="319"/>
      <c r="R1756" s="319"/>
      <c r="S1756" s="319"/>
      <c r="T1756" s="320"/>
      <c r="AT1756" s="315" t="s">
        <v>171</v>
      </c>
      <c r="AU1756" s="315" t="s">
        <v>84</v>
      </c>
      <c r="AV1756" s="313" t="s">
        <v>84</v>
      </c>
      <c r="AW1756" s="313" t="s">
        <v>36</v>
      </c>
      <c r="AX1756" s="313" t="s">
        <v>74</v>
      </c>
      <c r="AY1756" s="315" t="s">
        <v>158</v>
      </c>
    </row>
    <row r="1757" spans="2:51" s="330" customFormat="1" ht="12">
      <c r="B1757" s="331"/>
      <c r="D1757" s="205" t="s">
        <v>171</v>
      </c>
      <c r="E1757" s="332" t="s">
        <v>3</v>
      </c>
      <c r="F1757" s="333" t="s">
        <v>338</v>
      </c>
      <c r="H1757" s="334">
        <v>5.988</v>
      </c>
      <c r="I1757" s="10"/>
      <c r="L1757" s="331"/>
      <c r="M1757" s="335"/>
      <c r="N1757" s="336"/>
      <c r="O1757" s="336"/>
      <c r="P1757" s="336"/>
      <c r="Q1757" s="336"/>
      <c r="R1757" s="336"/>
      <c r="S1757" s="336"/>
      <c r="T1757" s="337"/>
      <c r="AT1757" s="332" t="s">
        <v>171</v>
      </c>
      <c r="AU1757" s="332" t="s">
        <v>84</v>
      </c>
      <c r="AV1757" s="330" t="s">
        <v>104</v>
      </c>
      <c r="AW1757" s="330" t="s">
        <v>36</v>
      </c>
      <c r="AX1757" s="330" t="s">
        <v>74</v>
      </c>
      <c r="AY1757" s="332" t="s">
        <v>158</v>
      </c>
    </row>
    <row r="1758" spans="2:51" s="321" customFormat="1" ht="12">
      <c r="B1758" s="322"/>
      <c r="D1758" s="205" t="s">
        <v>171</v>
      </c>
      <c r="E1758" s="323" t="s">
        <v>3</v>
      </c>
      <c r="F1758" s="324" t="s">
        <v>174</v>
      </c>
      <c r="H1758" s="325">
        <v>469.248</v>
      </c>
      <c r="I1758" s="9"/>
      <c r="L1758" s="322"/>
      <c r="M1758" s="326"/>
      <c r="N1758" s="327"/>
      <c r="O1758" s="327"/>
      <c r="P1758" s="327"/>
      <c r="Q1758" s="327"/>
      <c r="R1758" s="327"/>
      <c r="S1758" s="327"/>
      <c r="T1758" s="328"/>
      <c r="AT1758" s="323" t="s">
        <v>171</v>
      </c>
      <c r="AU1758" s="323" t="s">
        <v>84</v>
      </c>
      <c r="AV1758" s="321" t="s">
        <v>165</v>
      </c>
      <c r="AW1758" s="321" t="s">
        <v>36</v>
      </c>
      <c r="AX1758" s="321" t="s">
        <v>82</v>
      </c>
      <c r="AY1758" s="323" t="s">
        <v>158</v>
      </c>
    </row>
    <row r="1759" spans="1:65" s="118" customFormat="1" ht="24.2" customHeight="1">
      <c r="A1759" s="115"/>
      <c r="B1759" s="116"/>
      <c r="C1759" s="191" t="s">
        <v>2250</v>
      </c>
      <c r="D1759" s="191" t="s">
        <v>783</v>
      </c>
      <c r="E1759" s="192" t="s">
        <v>2180</v>
      </c>
      <c r="F1759" s="193" t="s">
        <v>2181</v>
      </c>
      <c r="G1759" s="194" t="s">
        <v>102</v>
      </c>
      <c r="H1759" s="195">
        <v>567.79</v>
      </c>
      <c r="I1759" s="11"/>
      <c r="J1759" s="196">
        <f>ROUND(I1759*H1759,1)</f>
        <v>0</v>
      </c>
      <c r="K1759" s="193" t="s">
        <v>164</v>
      </c>
      <c r="L1759" s="197"/>
      <c r="M1759" s="198" t="s">
        <v>3</v>
      </c>
      <c r="N1759" s="199" t="s">
        <v>45</v>
      </c>
      <c r="O1759" s="200"/>
      <c r="P1759" s="201">
        <f>O1759*H1759</f>
        <v>0</v>
      </c>
      <c r="Q1759" s="201">
        <v>0.018</v>
      </c>
      <c r="R1759" s="201">
        <f>Q1759*H1759</f>
        <v>10.22022</v>
      </c>
      <c r="S1759" s="201">
        <v>0</v>
      </c>
      <c r="T1759" s="202">
        <f>S1759*H1759</f>
        <v>0</v>
      </c>
      <c r="U1759" s="115"/>
      <c r="V1759" s="115"/>
      <c r="W1759" s="115"/>
      <c r="X1759" s="115"/>
      <c r="Y1759" s="115"/>
      <c r="Z1759" s="115"/>
      <c r="AA1759" s="115"/>
      <c r="AB1759" s="115"/>
      <c r="AC1759" s="115"/>
      <c r="AD1759" s="115"/>
      <c r="AE1759" s="115"/>
      <c r="AR1759" s="203" t="s">
        <v>420</v>
      </c>
      <c r="AT1759" s="203" t="s">
        <v>783</v>
      </c>
      <c r="AU1759" s="203" t="s">
        <v>84</v>
      </c>
      <c r="AY1759" s="106" t="s">
        <v>158</v>
      </c>
      <c r="BE1759" s="204">
        <f>IF(N1759="základní",J1759,0)</f>
        <v>0</v>
      </c>
      <c r="BF1759" s="204">
        <f>IF(N1759="snížená",J1759,0)</f>
        <v>0</v>
      </c>
      <c r="BG1759" s="204">
        <f>IF(N1759="zákl. přenesená",J1759,0)</f>
        <v>0</v>
      </c>
      <c r="BH1759" s="204">
        <f>IF(N1759="sníž. přenesená",J1759,0)</f>
        <v>0</v>
      </c>
      <c r="BI1759" s="204">
        <f>IF(N1759="nulová",J1759,0)</f>
        <v>0</v>
      </c>
      <c r="BJ1759" s="106" t="s">
        <v>82</v>
      </c>
      <c r="BK1759" s="204">
        <f>ROUND(I1759*H1759,1)</f>
        <v>0</v>
      </c>
      <c r="BL1759" s="106" t="s">
        <v>283</v>
      </c>
      <c r="BM1759" s="203" t="s">
        <v>2251</v>
      </c>
    </row>
    <row r="1760" spans="1:47" s="118" customFormat="1" ht="12">
      <c r="A1760" s="115"/>
      <c r="B1760" s="116"/>
      <c r="C1760" s="115"/>
      <c r="D1760" s="205" t="s">
        <v>167</v>
      </c>
      <c r="E1760" s="115"/>
      <c r="F1760" s="206" t="s">
        <v>2181</v>
      </c>
      <c r="G1760" s="115"/>
      <c r="H1760" s="115"/>
      <c r="I1760" s="7"/>
      <c r="J1760" s="115"/>
      <c r="K1760" s="115"/>
      <c r="L1760" s="116"/>
      <c r="M1760" s="207"/>
      <c r="N1760" s="208"/>
      <c r="O1760" s="200"/>
      <c r="P1760" s="200"/>
      <c r="Q1760" s="200"/>
      <c r="R1760" s="200"/>
      <c r="S1760" s="200"/>
      <c r="T1760" s="209"/>
      <c r="U1760" s="115"/>
      <c r="V1760" s="115"/>
      <c r="W1760" s="115"/>
      <c r="X1760" s="115"/>
      <c r="Y1760" s="115"/>
      <c r="Z1760" s="115"/>
      <c r="AA1760" s="115"/>
      <c r="AB1760" s="115"/>
      <c r="AC1760" s="115"/>
      <c r="AD1760" s="115"/>
      <c r="AE1760" s="115"/>
      <c r="AT1760" s="106" t="s">
        <v>167</v>
      </c>
      <c r="AU1760" s="106" t="s">
        <v>84</v>
      </c>
    </row>
    <row r="1761" spans="2:51" s="338" customFormat="1" ht="12">
      <c r="B1761" s="339"/>
      <c r="D1761" s="205" t="s">
        <v>171</v>
      </c>
      <c r="E1761" s="340" t="s">
        <v>3</v>
      </c>
      <c r="F1761" s="341" t="s">
        <v>2183</v>
      </c>
      <c r="H1761" s="340" t="s">
        <v>3</v>
      </c>
      <c r="I1761" s="12"/>
      <c r="L1761" s="339"/>
      <c r="M1761" s="342"/>
      <c r="N1761" s="343"/>
      <c r="O1761" s="343"/>
      <c r="P1761" s="343"/>
      <c r="Q1761" s="343"/>
      <c r="R1761" s="343"/>
      <c r="S1761" s="343"/>
      <c r="T1761" s="344"/>
      <c r="AT1761" s="340" t="s">
        <v>171</v>
      </c>
      <c r="AU1761" s="340" t="s">
        <v>84</v>
      </c>
      <c r="AV1761" s="338" t="s">
        <v>82</v>
      </c>
      <c r="AW1761" s="338" t="s">
        <v>36</v>
      </c>
      <c r="AX1761" s="338" t="s">
        <v>74</v>
      </c>
      <c r="AY1761" s="340" t="s">
        <v>158</v>
      </c>
    </row>
    <row r="1762" spans="2:51" s="313" customFormat="1" ht="12">
      <c r="B1762" s="314"/>
      <c r="D1762" s="205" t="s">
        <v>171</v>
      </c>
      <c r="E1762" s="315" t="s">
        <v>3</v>
      </c>
      <c r="F1762" s="316" t="s">
        <v>2252</v>
      </c>
      <c r="H1762" s="317">
        <v>516.173</v>
      </c>
      <c r="I1762" s="8"/>
      <c r="L1762" s="314"/>
      <c r="M1762" s="318"/>
      <c r="N1762" s="319"/>
      <c r="O1762" s="319"/>
      <c r="P1762" s="319"/>
      <c r="Q1762" s="319"/>
      <c r="R1762" s="319"/>
      <c r="S1762" s="319"/>
      <c r="T1762" s="320"/>
      <c r="AT1762" s="315" t="s">
        <v>171</v>
      </c>
      <c r="AU1762" s="315" t="s">
        <v>84</v>
      </c>
      <c r="AV1762" s="313" t="s">
        <v>84</v>
      </c>
      <c r="AW1762" s="313" t="s">
        <v>36</v>
      </c>
      <c r="AX1762" s="313" t="s">
        <v>82</v>
      </c>
      <c r="AY1762" s="315" t="s">
        <v>158</v>
      </c>
    </row>
    <row r="1763" spans="2:51" s="313" customFormat="1" ht="12">
      <c r="B1763" s="314"/>
      <c r="D1763" s="205" t="s">
        <v>171</v>
      </c>
      <c r="F1763" s="316" t="s">
        <v>2253</v>
      </c>
      <c r="H1763" s="317">
        <v>567.79</v>
      </c>
      <c r="I1763" s="8"/>
      <c r="L1763" s="314"/>
      <c r="M1763" s="318"/>
      <c r="N1763" s="319"/>
      <c r="O1763" s="319"/>
      <c r="P1763" s="319"/>
      <c r="Q1763" s="319"/>
      <c r="R1763" s="319"/>
      <c r="S1763" s="319"/>
      <c r="T1763" s="320"/>
      <c r="AT1763" s="315" t="s">
        <v>171</v>
      </c>
      <c r="AU1763" s="315" t="s">
        <v>84</v>
      </c>
      <c r="AV1763" s="313" t="s">
        <v>84</v>
      </c>
      <c r="AW1763" s="313" t="s">
        <v>4</v>
      </c>
      <c r="AX1763" s="313" t="s">
        <v>82</v>
      </c>
      <c r="AY1763" s="315" t="s">
        <v>158</v>
      </c>
    </row>
    <row r="1764" spans="1:65" s="118" customFormat="1" ht="24.2" customHeight="1">
      <c r="A1764" s="115"/>
      <c r="B1764" s="116"/>
      <c r="C1764" s="214" t="s">
        <v>2254</v>
      </c>
      <c r="D1764" s="214" t="s">
        <v>160</v>
      </c>
      <c r="E1764" s="215" t="s">
        <v>2255</v>
      </c>
      <c r="F1764" s="216" t="s">
        <v>2256</v>
      </c>
      <c r="G1764" s="217" t="s">
        <v>102</v>
      </c>
      <c r="H1764" s="218">
        <v>10.29</v>
      </c>
      <c r="I1764" s="6"/>
      <c r="J1764" s="219">
        <f>ROUND(I1764*H1764,1)</f>
        <v>0</v>
      </c>
      <c r="K1764" s="216" t="s">
        <v>164</v>
      </c>
      <c r="L1764" s="116"/>
      <c r="M1764" s="220" t="s">
        <v>3</v>
      </c>
      <c r="N1764" s="221" t="s">
        <v>45</v>
      </c>
      <c r="O1764" s="200"/>
      <c r="P1764" s="201">
        <f>O1764*H1764</f>
        <v>0</v>
      </c>
      <c r="Q1764" s="201">
        <v>0</v>
      </c>
      <c r="R1764" s="201">
        <f>Q1764*H1764</f>
        <v>0</v>
      </c>
      <c r="S1764" s="201">
        <v>0</v>
      </c>
      <c r="T1764" s="202">
        <f>S1764*H1764</f>
        <v>0</v>
      </c>
      <c r="U1764" s="115"/>
      <c r="V1764" s="115"/>
      <c r="W1764" s="115"/>
      <c r="X1764" s="115"/>
      <c r="Y1764" s="115"/>
      <c r="Z1764" s="115"/>
      <c r="AA1764" s="115"/>
      <c r="AB1764" s="115"/>
      <c r="AC1764" s="115"/>
      <c r="AD1764" s="115"/>
      <c r="AE1764" s="115"/>
      <c r="AR1764" s="203" t="s">
        <v>283</v>
      </c>
      <c r="AT1764" s="203" t="s">
        <v>160</v>
      </c>
      <c r="AU1764" s="203" t="s">
        <v>84</v>
      </c>
      <c r="AY1764" s="106" t="s">
        <v>158</v>
      </c>
      <c r="BE1764" s="204">
        <f>IF(N1764="základní",J1764,0)</f>
        <v>0</v>
      </c>
      <c r="BF1764" s="204">
        <f>IF(N1764="snížená",J1764,0)</f>
        <v>0</v>
      </c>
      <c r="BG1764" s="204">
        <f>IF(N1764="zákl. přenesená",J1764,0)</f>
        <v>0</v>
      </c>
      <c r="BH1764" s="204">
        <f>IF(N1764="sníž. přenesená",J1764,0)</f>
        <v>0</v>
      </c>
      <c r="BI1764" s="204">
        <f>IF(N1764="nulová",J1764,0)</f>
        <v>0</v>
      </c>
      <c r="BJ1764" s="106" t="s">
        <v>82</v>
      </c>
      <c r="BK1764" s="204">
        <f>ROUND(I1764*H1764,1)</f>
        <v>0</v>
      </c>
      <c r="BL1764" s="106" t="s">
        <v>283</v>
      </c>
      <c r="BM1764" s="203" t="s">
        <v>2257</v>
      </c>
    </row>
    <row r="1765" spans="1:47" s="118" customFormat="1" ht="19.5">
      <c r="A1765" s="115"/>
      <c r="B1765" s="116"/>
      <c r="C1765" s="115"/>
      <c r="D1765" s="205" t="s">
        <v>167</v>
      </c>
      <c r="E1765" s="115"/>
      <c r="F1765" s="206" t="s">
        <v>2258</v>
      </c>
      <c r="G1765" s="115"/>
      <c r="H1765" s="115"/>
      <c r="I1765" s="7"/>
      <c r="J1765" s="115"/>
      <c r="K1765" s="115"/>
      <c r="L1765" s="116"/>
      <c r="M1765" s="207"/>
      <c r="N1765" s="208"/>
      <c r="O1765" s="200"/>
      <c r="P1765" s="200"/>
      <c r="Q1765" s="200"/>
      <c r="R1765" s="200"/>
      <c r="S1765" s="200"/>
      <c r="T1765" s="209"/>
      <c r="U1765" s="115"/>
      <c r="V1765" s="115"/>
      <c r="W1765" s="115"/>
      <c r="X1765" s="115"/>
      <c r="Y1765" s="115"/>
      <c r="Z1765" s="115"/>
      <c r="AA1765" s="115"/>
      <c r="AB1765" s="115"/>
      <c r="AC1765" s="115"/>
      <c r="AD1765" s="115"/>
      <c r="AE1765" s="115"/>
      <c r="AT1765" s="106" t="s">
        <v>167</v>
      </c>
      <c r="AU1765" s="106" t="s">
        <v>84</v>
      </c>
    </row>
    <row r="1766" spans="1:47" s="118" customFormat="1" ht="12">
      <c r="A1766" s="115"/>
      <c r="B1766" s="116"/>
      <c r="C1766" s="115"/>
      <c r="D1766" s="311" t="s">
        <v>169</v>
      </c>
      <c r="E1766" s="115"/>
      <c r="F1766" s="312" t="s">
        <v>2259</v>
      </c>
      <c r="G1766" s="115"/>
      <c r="H1766" s="115"/>
      <c r="I1766" s="7"/>
      <c r="J1766" s="115"/>
      <c r="K1766" s="115"/>
      <c r="L1766" s="116"/>
      <c r="M1766" s="207"/>
      <c r="N1766" s="208"/>
      <c r="O1766" s="200"/>
      <c r="P1766" s="200"/>
      <c r="Q1766" s="200"/>
      <c r="R1766" s="200"/>
      <c r="S1766" s="200"/>
      <c r="T1766" s="209"/>
      <c r="U1766" s="115"/>
      <c r="V1766" s="115"/>
      <c r="W1766" s="115"/>
      <c r="X1766" s="115"/>
      <c r="Y1766" s="115"/>
      <c r="Z1766" s="115"/>
      <c r="AA1766" s="115"/>
      <c r="AB1766" s="115"/>
      <c r="AC1766" s="115"/>
      <c r="AD1766" s="115"/>
      <c r="AE1766" s="115"/>
      <c r="AT1766" s="106" t="s">
        <v>169</v>
      </c>
      <c r="AU1766" s="106" t="s">
        <v>84</v>
      </c>
    </row>
    <row r="1767" spans="2:51" s="313" customFormat="1" ht="12">
      <c r="B1767" s="314"/>
      <c r="D1767" s="205" t="s">
        <v>171</v>
      </c>
      <c r="E1767" s="315" t="s">
        <v>3</v>
      </c>
      <c r="F1767" s="316" t="s">
        <v>2135</v>
      </c>
      <c r="H1767" s="317">
        <v>4.17</v>
      </c>
      <c r="I1767" s="8"/>
      <c r="L1767" s="314"/>
      <c r="M1767" s="318"/>
      <c r="N1767" s="319"/>
      <c r="O1767" s="319"/>
      <c r="P1767" s="319"/>
      <c r="Q1767" s="319"/>
      <c r="R1767" s="319"/>
      <c r="S1767" s="319"/>
      <c r="T1767" s="320"/>
      <c r="AT1767" s="315" t="s">
        <v>171</v>
      </c>
      <c r="AU1767" s="315" t="s">
        <v>84</v>
      </c>
      <c r="AV1767" s="313" t="s">
        <v>84</v>
      </c>
      <c r="AW1767" s="313" t="s">
        <v>36</v>
      </c>
      <c r="AX1767" s="313" t="s">
        <v>74</v>
      </c>
      <c r="AY1767" s="315" t="s">
        <v>158</v>
      </c>
    </row>
    <row r="1768" spans="2:51" s="313" customFormat="1" ht="12">
      <c r="B1768" s="314"/>
      <c r="D1768" s="205" t="s">
        <v>171</v>
      </c>
      <c r="E1768" s="315" t="s">
        <v>3</v>
      </c>
      <c r="F1768" s="316" t="s">
        <v>1670</v>
      </c>
      <c r="H1768" s="317">
        <v>3.87</v>
      </c>
      <c r="I1768" s="8"/>
      <c r="L1768" s="314"/>
      <c r="M1768" s="318"/>
      <c r="N1768" s="319"/>
      <c r="O1768" s="319"/>
      <c r="P1768" s="319"/>
      <c r="Q1768" s="319"/>
      <c r="R1768" s="319"/>
      <c r="S1768" s="319"/>
      <c r="T1768" s="320"/>
      <c r="AT1768" s="315" t="s">
        <v>171</v>
      </c>
      <c r="AU1768" s="315" t="s">
        <v>84</v>
      </c>
      <c r="AV1768" s="313" t="s">
        <v>84</v>
      </c>
      <c r="AW1768" s="313" t="s">
        <v>36</v>
      </c>
      <c r="AX1768" s="313" t="s">
        <v>74</v>
      </c>
      <c r="AY1768" s="315" t="s">
        <v>158</v>
      </c>
    </row>
    <row r="1769" spans="2:51" s="313" customFormat="1" ht="12">
      <c r="B1769" s="314"/>
      <c r="D1769" s="205" t="s">
        <v>171</v>
      </c>
      <c r="E1769" s="315" t="s">
        <v>3</v>
      </c>
      <c r="F1769" s="316" t="s">
        <v>1671</v>
      </c>
      <c r="H1769" s="317">
        <v>2.25</v>
      </c>
      <c r="I1769" s="8"/>
      <c r="L1769" s="314"/>
      <c r="M1769" s="318"/>
      <c r="N1769" s="319"/>
      <c r="O1769" s="319"/>
      <c r="P1769" s="319"/>
      <c r="Q1769" s="319"/>
      <c r="R1769" s="319"/>
      <c r="S1769" s="319"/>
      <c r="T1769" s="320"/>
      <c r="AT1769" s="315" t="s">
        <v>171</v>
      </c>
      <c r="AU1769" s="315" t="s">
        <v>84</v>
      </c>
      <c r="AV1769" s="313" t="s">
        <v>84</v>
      </c>
      <c r="AW1769" s="313" t="s">
        <v>36</v>
      </c>
      <c r="AX1769" s="313" t="s">
        <v>74</v>
      </c>
      <c r="AY1769" s="315" t="s">
        <v>158</v>
      </c>
    </row>
    <row r="1770" spans="2:51" s="321" customFormat="1" ht="12">
      <c r="B1770" s="322"/>
      <c r="D1770" s="205" t="s">
        <v>171</v>
      </c>
      <c r="E1770" s="323" t="s">
        <v>3</v>
      </c>
      <c r="F1770" s="324" t="s">
        <v>174</v>
      </c>
      <c r="H1770" s="325">
        <v>10.29</v>
      </c>
      <c r="I1770" s="9"/>
      <c r="L1770" s="322"/>
      <c r="M1770" s="326"/>
      <c r="N1770" s="327"/>
      <c r="O1770" s="327"/>
      <c r="P1770" s="327"/>
      <c r="Q1770" s="327"/>
      <c r="R1770" s="327"/>
      <c r="S1770" s="327"/>
      <c r="T1770" s="328"/>
      <c r="AT1770" s="323" t="s">
        <v>171</v>
      </c>
      <c r="AU1770" s="323" t="s">
        <v>84</v>
      </c>
      <c r="AV1770" s="321" t="s">
        <v>165</v>
      </c>
      <c r="AW1770" s="321" t="s">
        <v>36</v>
      </c>
      <c r="AX1770" s="321" t="s">
        <v>82</v>
      </c>
      <c r="AY1770" s="323" t="s">
        <v>158</v>
      </c>
    </row>
    <row r="1771" spans="1:65" s="118" customFormat="1" ht="24.2" customHeight="1">
      <c r="A1771" s="115"/>
      <c r="B1771" s="116"/>
      <c r="C1771" s="214" t="s">
        <v>2260</v>
      </c>
      <c r="D1771" s="214" t="s">
        <v>160</v>
      </c>
      <c r="E1771" s="215" t="s">
        <v>2261</v>
      </c>
      <c r="F1771" s="216" t="s">
        <v>2262</v>
      </c>
      <c r="G1771" s="217" t="s">
        <v>229</v>
      </c>
      <c r="H1771" s="218">
        <v>14.571</v>
      </c>
      <c r="I1771" s="6"/>
      <c r="J1771" s="219">
        <f>ROUND(I1771*H1771,1)</f>
        <v>0</v>
      </c>
      <c r="K1771" s="216" t="s">
        <v>164</v>
      </c>
      <c r="L1771" s="116"/>
      <c r="M1771" s="220" t="s">
        <v>3</v>
      </c>
      <c r="N1771" s="221" t="s">
        <v>45</v>
      </c>
      <c r="O1771" s="200"/>
      <c r="P1771" s="201">
        <f>O1771*H1771</f>
        <v>0</v>
      </c>
      <c r="Q1771" s="201">
        <v>0</v>
      </c>
      <c r="R1771" s="201">
        <f>Q1771*H1771</f>
        <v>0</v>
      </c>
      <c r="S1771" s="201">
        <v>0</v>
      </c>
      <c r="T1771" s="202">
        <f>S1771*H1771</f>
        <v>0</v>
      </c>
      <c r="U1771" s="115"/>
      <c r="V1771" s="115"/>
      <c r="W1771" s="115"/>
      <c r="X1771" s="115"/>
      <c r="Y1771" s="115"/>
      <c r="Z1771" s="115"/>
      <c r="AA1771" s="115"/>
      <c r="AB1771" s="115"/>
      <c r="AC1771" s="115"/>
      <c r="AD1771" s="115"/>
      <c r="AE1771" s="115"/>
      <c r="AR1771" s="203" t="s">
        <v>283</v>
      </c>
      <c r="AT1771" s="203" t="s">
        <v>160</v>
      </c>
      <c r="AU1771" s="203" t="s">
        <v>84</v>
      </c>
      <c r="AY1771" s="106" t="s">
        <v>158</v>
      </c>
      <c r="BE1771" s="204">
        <f>IF(N1771="základní",J1771,0)</f>
        <v>0</v>
      </c>
      <c r="BF1771" s="204">
        <f>IF(N1771="snížená",J1771,0)</f>
        <v>0</v>
      </c>
      <c r="BG1771" s="204">
        <f>IF(N1771="zákl. přenesená",J1771,0)</f>
        <v>0</v>
      </c>
      <c r="BH1771" s="204">
        <f>IF(N1771="sníž. přenesená",J1771,0)</f>
        <v>0</v>
      </c>
      <c r="BI1771" s="204">
        <f>IF(N1771="nulová",J1771,0)</f>
        <v>0</v>
      </c>
      <c r="BJ1771" s="106" t="s">
        <v>82</v>
      </c>
      <c r="BK1771" s="204">
        <f>ROUND(I1771*H1771,1)</f>
        <v>0</v>
      </c>
      <c r="BL1771" s="106" t="s">
        <v>283</v>
      </c>
      <c r="BM1771" s="203" t="s">
        <v>2263</v>
      </c>
    </row>
    <row r="1772" spans="1:47" s="118" customFormat="1" ht="29.25">
      <c r="A1772" s="115"/>
      <c r="B1772" s="116"/>
      <c r="C1772" s="115"/>
      <c r="D1772" s="205" t="s">
        <v>167</v>
      </c>
      <c r="E1772" s="115"/>
      <c r="F1772" s="206" t="s">
        <v>2264</v>
      </c>
      <c r="G1772" s="115"/>
      <c r="H1772" s="115"/>
      <c r="I1772" s="7"/>
      <c r="J1772" s="115"/>
      <c r="K1772" s="115"/>
      <c r="L1772" s="116"/>
      <c r="M1772" s="207"/>
      <c r="N1772" s="208"/>
      <c r="O1772" s="200"/>
      <c r="P1772" s="200"/>
      <c r="Q1772" s="200"/>
      <c r="R1772" s="200"/>
      <c r="S1772" s="200"/>
      <c r="T1772" s="209"/>
      <c r="U1772" s="115"/>
      <c r="V1772" s="115"/>
      <c r="W1772" s="115"/>
      <c r="X1772" s="115"/>
      <c r="Y1772" s="115"/>
      <c r="Z1772" s="115"/>
      <c r="AA1772" s="115"/>
      <c r="AB1772" s="115"/>
      <c r="AC1772" s="115"/>
      <c r="AD1772" s="115"/>
      <c r="AE1772" s="115"/>
      <c r="AT1772" s="106" t="s">
        <v>167</v>
      </c>
      <c r="AU1772" s="106" t="s">
        <v>84</v>
      </c>
    </row>
    <row r="1773" spans="1:47" s="118" customFormat="1" ht="12">
      <c r="A1773" s="115"/>
      <c r="B1773" s="116"/>
      <c r="C1773" s="115"/>
      <c r="D1773" s="311" t="s">
        <v>169</v>
      </c>
      <c r="E1773" s="115"/>
      <c r="F1773" s="312" t="s">
        <v>2265</v>
      </c>
      <c r="G1773" s="115"/>
      <c r="H1773" s="115"/>
      <c r="I1773" s="7"/>
      <c r="J1773" s="115"/>
      <c r="K1773" s="115"/>
      <c r="L1773" s="116"/>
      <c r="M1773" s="207"/>
      <c r="N1773" s="208"/>
      <c r="O1773" s="200"/>
      <c r="P1773" s="200"/>
      <c r="Q1773" s="200"/>
      <c r="R1773" s="200"/>
      <c r="S1773" s="200"/>
      <c r="T1773" s="209"/>
      <c r="U1773" s="115"/>
      <c r="V1773" s="115"/>
      <c r="W1773" s="115"/>
      <c r="X1773" s="115"/>
      <c r="Y1773" s="115"/>
      <c r="Z1773" s="115"/>
      <c r="AA1773" s="115"/>
      <c r="AB1773" s="115"/>
      <c r="AC1773" s="115"/>
      <c r="AD1773" s="115"/>
      <c r="AE1773" s="115"/>
      <c r="AT1773" s="106" t="s">
        <v>169</v>
      </c>
      <c r="AU1773" s="106" t="s">
        <v>84</v>
      </c>
    </row>
    <row r="1774" spans="2:63" s="180" customFormat="1" ht="22.9" customHeight="1">
      <c r="B1774" s="181"/>
      <c r="D1774" s="182" t="s">
        <v>73</v>
      </c>
      <c r="E1774" s="212" t="s">
        <v>2266</v>
      </c>
      <c r="F1774" s="212" t="s">
        <v>2267</v>
      </c>
      <c r="I1774" s="5"/>
      <c r="J1774" s="213">
        <f>BK1774</f>
        <v>0</v>
      </c>
      <c r="L1774" s="181"/>
      <c r="M1774" s="185"/>
      <c r="N1774" s="186"/>
      <c r="O1774" s="186"/>
      <c r="P1774" s="187">
        <f>SUM(P1775:P1820)</f>
        <v>0</v>
      </c>
      <c r="Q1774" s="186"/>
      <c r="R1774" s="187">
        <f>SUM(R1775:R1820)</f>
        <v>2.2690708267199997</v>
      </c>
      <c r="S1774" s="186"/>
      <c r="T1774" s="188">
        <f>SUM(T1775:T1820)</f>
        <v>1.0608815999999999</v>
      </c>
      <c r="AR1774" s="182" t="s">
        <v>84</v>
      </c>
      <c r="AT1774" s="189" t="s">
        <v>73</v>
      </c>
      <c r="AU1774" s="189" t="s">
        <v>82</v>
      </c>
      <c r="AY1774" s="182" t="s">
        <v>158</v>
      </c>
      <c r="BK1774" s="190">
        <f>SUM(BK1775:BK1820)</f>
        <v>0</v>
      </c>
    </row>
    <row r="1775" spans="1:65" s="118" customFormat="1" ht="16.5" customHeight="1">
      <c r="A1775" s="115"/>
      <c r="B1775" s="116"/>
      <c r="C1775" s="214" t="s">
        <v>2268</v>
      </c>
      <c r="D1775" s="214" t="s">
        <v>160</v>
      </c>
      <c r="E1775" s="215" t="s">
        <v>2269</v>
      </c>
      <c r="F1775" s="216" t="s">
        <v>2270</v>
      </c>
      <c r="G1775" s="217" t="s">
        <v>102</v>
      </c>
      <c r="H1775" s="218">
        <v>96.363</v>
      </c>
      <c r="I1775" s="6"/>
      <c r="J1775" s="219">
        <f>ROUND(I1775*H1775,1)</f>
        <v>0</v>
      </c>
      <c r="K1775" s="216" t="s">
        <v>164</v>
      </c>
      <c r="L1775" s="116"/>
      <c r="M1775" s="220" t="s">
        <v>3</v>
      </c>
      <c r="N1775" s="221" t="s">
        <v>45</v>
      </c>
      <c r="O1775" s="200"/>
      <c r="P1775" s="201">
        <f>O1775*H1775</f>
        <v>0</v>
      </c>
      <c r="Q1775" s="201">
        <v>0.0003</v>
      </c>
      <c r="R1775" s="201">
        <f>Q1775*H1775</f>
        <v>0.028908899999999998</v>
      </c>
      <c r="S1775" s="201">
        <v>0</v>
      </c>
      <c r="T1775" s="202">
        <f>S1775*H1775</f>
        <v>0</v>
      </c>
      <c r="U1775" s="115"/>
      <c r="V1775" s="115"/>
      <c r="W1775" s="115"/>
      <c r="X1775" s="115"/>
      <c r="Y1775" s="115"/>
      <c r="Z1775" s="115"/>
      <c r="AA1775" s="115"/>
      <c r="AB1775" s="115"/>
      <c r="AC1775" s="115"/>
      <c r="AD1775" s="115"/>
      <c r="AE1775" s="115"/>
      <c r="AR1775" s="203" t="s">
        <v>283</v>
      </c>
      <c r="AT1775" s="203" t="s">
        <v>160</v>
      </c>
      <c r="AU1775" s="203" t="s">
        <v>84</v>
      </c>
      <c r="AY1775" s="106" t="s">
        <v>158</v>
      </c>
      <c r="BE1775" s="204">
        <f>IF(N1775="základní",J1775,0)</f>
        <v>0</v>
      </c>
      <c r="BF1775" s="204">
        <f>IF(N1775="snížená",J1775,0)</f>
        <v>0</v>
      </c>
      <c r="BG1775" s="204">
        <f>IF(N1775="zákl. přenesená",J1775,0)</f>
        <v>0</v>
      </c>
      <c r="BH1775" s="204">
        <f>IF(N1775="sníž. přenesená",J1775,0)</f>
        <v>0</v>
      </c>
      <c r="BI1775" s="204">
        <f>IF(N1775="nulová",J1775,0)</f>
        <v>0</v>
      </c>
      <c r="BJ1775" s="106" t="s">
        <v>82</v>
      </c>
      <c r="BK1775" s="204">
        <f>ROUND(I1775*H1775,1)</f>
        <v>0</v>
      </c>
      <c r="BL1775" s="106" t="s">
        <v>283</v>
      </c>
      <c r="BM1775" s="203" t="s">
        <v>2271</v>
      </c>
    </row>
    <row r="1776" spans="1:47" s="118" customFormat="1" ht="19.5">
      <c r="A1776" s="115"/>
      <c r="B1776" s="116"/>
      <c r="C1776" s="115"/>
      <c r="D1776" s="205" t="s">
        <v>167</v>
      </c>
      <c r="E1776" s="115"/>
      <c r="F1776" s="206" t="s">
        <v>2272</v>
      </c>
      <c r="G1776" s="115"/>
      <c r="H1776" s="115"/>
      <c r="I1776" s="7"/>
      <c r="J1776" s="115"/>
      <c r="K1776" s="115"/>
      <c r="L1776" s="116"/>
      <c r="M1776" s="207"/>
      <c r="N1776" s="208"/>
      <c r="O1776" s="200"/>
      <c r="P1776" s="200"/>
      <c r="Q1776" s="200"/>
      <c r="R1776" s="200"/>
      <c r="S1776" s="200"/>
      <c r="T1776" s="209"/>
      <c r="U1776" s="115"/>
      <c r="V1776" s="115"/>
      <c r="W1776" s="115"/>
      <c r="X1776" s="115"/>
      <c r="Y1776" s="115"/>
      <c r="Z1776" s="115"/>
      <c r="AA1776" s="115"/>
      <c r="AB1776" s="115"/>
      <c r="AC1776" s="115"/>
      <c r="AD1776" s="115"/>
      <c r="AE1776" s="115"/>
      <c r="AT1776" s="106" t="s">
        <v>167</v>
      </c>
      <c r="AU1776" s="106" t="s">
        <v>84</v>
      </c>
    </row>
    <row r="1777" spans="1:47" s="118" customFormat="1" ht="12">
      <c r="A1777" s="115"/>
      <c r="B1777" s="116"/>
      <c r="C1777" s="115"/>
      <c r="D1777" s="311" t="s">
        <v>169</v>
      </c>
      <c r="E1777" s="115"/>
      <c r="F1777" s="312" t="s">
        <v>2273</v>
      </c>
      <c r="G1777" s="115"/>
      <c r="H1777" s="115"/>
      <c r="I1777" s="7"/>
      <c r="J1777" s="115"/>
      <c r="K1777" s="115"/>
      <c r="L1777" s="116"/>
      <c r="M1777" s="207"/>
      <c r="N1777" s="208"/>
      <c r="O1777" s="200"/>
      <c r="P1777" s="200"/>
      <c r="Q1777" s="200"/>
      <c r="R1777" s="200"/>
      <c r="S1777" s="200"/>
      <c r="T1777" s="209"/>
      <c r="U1777" s="115"/>
      <c r="V1777" s="115"/>
      <c r="W1777" s="115"/>
      <c r="X1777" s="115"/>
      <c r="Y1777" s="115"/>
      <c r="Z1777" s="115"/>
      <c r="AA1777" s="115"/>
      <c r="AB1777" s="115"/>
      <c r="AC1777" s="115"/>
      <c r="AD1777" s="115"/>
      <c r="AE1777" s="115"/>
      <c r="AT1777" s="106" t="s">
        <v>169</v>
      </c>
      <c r="AU1777" s="106" t="s">
        <v>84</v>
      </c>
    </row>
    <row r="1778" spans="2:51" s="313" customFormat="1" ht="12">
      <c r="B1778" s="314"/>
      <c r="D1778" s="205" t="s">
        <v>171</v>
      </c>
      <c r="E1778" s="315" t="s">
        <v>3</v>
      </c>
      <c r="F1778" s="316" t="s">
        <v>2274</v>
      </c>
      <c r="H1778" s="317">
        <v>10.262</v>
      </c>
      <c r="I1778" s="8"/>
      <c r="L1778" s="314"/>
      <c r="M1778" s="318"/>
      <c r="N1778" s="319"/>
      <c r="O1778" s="319"/>
      <c r="P1778" s="319"/>
      <c r="Q1778" s="319"/>
      <c r="R1778" s="319"/>
      <c r="S1778" s="319"/>
      <c r="T1778" s="320"/>
      <c r="AT1778" s="315" t="s">
        <v>171</v>
      </c>
      <c r="AU1778" s="315" t="s">
        <v>84</v>
      </c>
      <c r="AV1778" s="313" t="s">
        <v>84</v>
      </c>
      <c r="AW1778" s="313" t="s">
        <v>36</v>
      </c>
      <c r="AX1778" s="313" t="s">
        <v>74</v>
      </c>
      <c r="AY1778" s="315" t="s">
        <v>158</v>
      </c>
    </row>
    <row r="1779" spans="2:51" s="313" customFormat="1" ht="12">
      <c r="B1779" s="314"/>
      <c r="D1779" s="205" t="s">
        <v>171</v>
      </c>
      <c r="E1779" s="315" t="s">
        <v>3</v>
      </c>
      <c r="F1779" s="316" t="s">
        <v>2275</v>
      </c>
      <c r="H1779" s="317">
        <v>11.641</v>
      </c>
      <c r="I1779" s="8"/>
      <c r="L1779" s="314"/>
      <c r="M1779" s="318"/>
      <c r="N1779" s="319"/>
      <c r="O1779" s="319"/>
      <c r="P1779" s="319"/>
      <c r="Q1779" s="319"/>
      <c r="R1779" s="319"/>
      <c r="S1779" s="319"/>
      <c r="T1779" s="320"/>
      <c r="AT1779" s="315" t="s">
        <v>171</v>
      </c>
      <c r="AU1779" s="315" t="s">
        <v>84</v>
      </c>
      <c r="AV1779" s="313" t="s">
        <v>84</v>
      </c>
      <c r="AW1779" s="313" t="s">
        <v>36</v>
      </c>
      <c r="AX1779" s="313" t="s">
        <v>74</v>
      </c>
      <c r="AY1779" s="315" t="s">
        <v>158</v>
      </c>
    </row>
    <row r="1780" spans="2:51" s="330" customFormat="1" ht="12">
      <c r="B1780" s="331"/>
      <c r="D1780" s="205" t="s">
        <v>171</v>
      </c>
      <c r="E1780" s="332" t="s">
        <v>3</v>
      </c>
      <c r="F1780" s="333" t="s">
        <v>2201</v>
      </c>
      <c r="H1780" s="334">
        <v>21.903</v>
      </c>
      <c r="I1780" s="10"/>
      <c r="L1780" s="331"/>
      <c r="M1780" s="335"/>
      <c r="N1780" s="336"/>
      <c r="O1780" s="336"/>
      <c r="P1780" s="336"/>
      <c r="Q1780" s="336"/>
      <c r="R1780" s="336"/>
      <c r="S1780" s="336"/>
      <c r="T1780" s="337"/>
      <c r="AT1780" s="332" t="s">
        <v>171</v>
      </c>
      <c r="AU1780" s="332" t="s">
        <v>84</v>
      </c>
      <c r="AV1780" s="330" t="s">
        <v>104</v>
      </c>
      <c r="AW1780" s="330" t="s">
        <v>36</v>
      </c>
      <c r="AX1780" s="330" t="s">
        <v>74</v>
      </c>
      <c r="AY1780" s="332" t="s">
        <v>158</v>
      </c>
    </row>
    <row r="1781" spans="2:51" s="313" customFormat="1" ht="22.5">
      <c r="B1781" s="314"/>
      <c r="D1781" s="205" t="s">
        <v>171</v>
      </c>
      <c r="E1781" s="315" t="s">
        <v>3</v>
      </c>
      <c r="F1781" s="316" t="s">
        <v>2276</v>
      </c>
      <c r="H1781" s="317">
        <v>30.555</v>
      </c>
      <c r="I1781" s="8"/>
      <c r="L1781" s="314"/>
      <c r="M1781" s="318"/>
      <c r="N1781" s="319"/>
      <c r="O1781" s="319"/>
      <c r="P1781" s="319"/>
      <c r="Q1781" s="319"/>
      <c r="R1781" s="319"/>
      <c r="S1781" s="319"/>
      <c r="T1781" s="320"/>
      <c r="AT1781" s="315" t="s">
        <v>171</v>
      </c>
      <c r="AU1781" s="315" t="s">
        <v>84</v>
      </c>
      <c r="AV1781" s="313" t="s">
        <v>84</v>
      </c>
      <c r="AW1781" s="313" t="s">
        <v>36</v>
      </c>
      <c r="AX1781" s="313" t="s">
        <v>74</v>
      </c>
      <c r="AY1781" s="315" t="s">
        <v>158</v>
      </c>
    </row>
    <row r="1782" spans="2:51" s="313" customFormat="1" ht="22.5">
      <c r="B1782" s="314"/>
      <c r="D1782" s="205" t="s">
        <v>171</v>
      </c>
      <c r="E1782" s="315" t="s">
        <v>3</v>
      </c>
      <c r="F1782" s="316" t="s">
        <v>2277</v>
      </c>
      <c r="H1782" s="317">
        <v>25.305</v>
      </c>
      <c r="I1782" s="8"/>
      <c r="L1782" s="314"/>
      <c r="M1782" s="318"/>
      <c r="N1782" s="319"/>
      <c r="O1782" s="319"/>
      <c r="P1782" s="319"/>
      <c r="Q1782" s="319"/>
      <c r="R1782" s="319"/>
      <c r="S1782" s="319"/>
      <c r="T1782" s="320"/>
      <c r="AT1782" s="315" t="s">
        <v>171</v>
      </c>
      <c r="AU1782" s="315" t="s">
        <v>84</v>
      </c>
      <c r="AV1782" s="313" t="s">
        <v>84</v>
      </c>
      <c r="AW1782" s="313" t="s">
        <v>36</v>
      </c>
      <c r="AX1782" s="313" t="s">
        <v>74</v>
      </c>
      <c r="AY1782" s="315" t="s">
        <v>158</v>
      </c>
    </row>
    <row r="1783" spans="2:51" s="313" customFormat="1" ht="12">
      <c r="B1783" s="314"/>
      <c r="D1783" s="205" t="s">
        <v>171</v>
      </c>
      <c r="E1783" s="315" t="s">
        <v>3</v>
      </c>
      <c r="F1783" s="316" t="s">
        <v>2278</v>
      </c>
      <c r="H1783" s="317">
        <v>10.65</v>
      </c>
      <c r="I1783" s="8"/>
      <c r="L1783" s="314"/>
      <c r="M1783" s="318"/>
      <c r="N1783" s="319"/>
      <c r="O1783" s="319"/>
      <c r="P1783" s="319"/>
      <c r="Q1783" s="319"/>
      <c r="R1783" s="319"/>
      <c r="S1783" s="319"/>
      <c r="T1783" s="320"/>
      <c r="AT1783" s="315" t="s">
        <v>171</v>
      </c>
      <c r="AU1783" s="315" t="s">
        <v>84</v>
      </c>
      <c r="AV1783" s="313" t="s">
        <v>84</v>
      </c>
      <c r="AW1783" s="313" t="s">
        <v>36</v>
      </c>
      <c r="AX1783" s="313" t="s">
        <v>74</v>
      </c>
      <c r="AY1783" s="315" t="s">
        <v>158</v>
      </c>
    </row>
    <row r="1784" spans="2:51" s="313" customFormat="1" ht="12">
      <c r="B1784" s="314"/>
      <c r="D1784" s="205" t="s">
        <v>171</v>
      </c>
      <c r="E1784" s="315" t="s">
        <v>3</v>
      </c>
      <c r="F1784" s="316" t="s">
        <v>2279</v>
      </c>
      <c r="H1784" s="317">
        <v>7.95</v>
      </c>
      <c r="I1784" s="8"/>
      <c r="L1784" s="314"/>
      <c r="M1784" s="318"/>
      <c r="N1784" s="319"/>
      <c r="O1784" s="319"/>
      <c r="P1784" s="319"/>
      <c r="Q1784" s="319"/>
      <c r="R1784" s="319"/>
      <c r="S1784" s="319"/>
      <c r="T1784" s="320"/>
      <c r="AT1784" s="315" t="s">
        <v>171</v>
      </c>
      <c r="AU1784" s="315" t="s">
        <v>84</v>
      </c>
      <c r="AV1784" s="313" t="s">
        <v>84</v>
      </c>
      <c r="AW1784" s="313" t="s">
        <v>36</v>
      </c>
      <c r="AX1784" s="313" t="s">
        <v>74</v>
      </c>
      <c r="AY1784" s="315" t="s">
        <v>158</v>
      </c>
    </row>
    <row r="1785" spans="2:51" s="330" customFormat="1" ht="12">
      <c r="B1785" s="331"/>
      <c r="D1785" s="205" t="s">
        <v>171</v>
      </c>
      <c r="E1785" s="332" t="s">
        <v>3</v>
      </c>
      <c r="F1785" s="333" t="s">
        <v>377</v>
      </c>
      <c r="H1785" s="334">
        <v>74.46</v>
      </c>
      <c r="I1785" s="10"/>
      <c r="L1785" s="331"/>
      <c r="M1785" s="335"/>
      <c r="N1785" s="336"/>
      <c r="O1785" s="336"/>
      <c r="P1785" s="336"/>
      <c r="Q1785" s="336"/>
      <c r="R1785" s="336"/>
      <c r="S1785" s="336"/>
      <c r="T1785" s="337"/>
      <c r="AT1785" s="332" t="s">
        <v>171</v>
      </c>
      <c r="AU1785" s="332" t="s">
        <v>84</v>
      </c>
      <c r="AV1785" s="330" t="s">
        <v>104</v>
      </c>
      <c r="AW1785" s="330" t="s">
        <v>36</v>
      </c>
      <c r="AX1785" s="330" t="s">
        <v>74</v>
      </c>
      <c r="AY1785" s="332" t="s">
        <v>158</v>
      </c>
    </row>
    <row r="1786" spans="2:51" s="321" customFormat="1" ht="12">
      <c r="B1786" s="322"/>
      <c r="D1786" s="205" t="s">
        <v>171</v>
      </c>
      <c r="E1786" s="323" t="s">
        <v>3</v>
      </c>
      <c r="F1786" s="324" t="s">
        <v>174</v>
      </c>
      <c r="H1786" s="325">
        <v>96.363</v>
      </c>
      <c r="I1786" s="9"/>
      <c r="L1786" s="322"/>
      <c r="M1786" s="326"/>
      <c r="N1786" s="327"/>
      <c r="O1786" s="327"/>
      <c r="P1786" s="327"/>
      <c r="Q1786" s="327"/>
      <c r="R1786" s="327"/>
      <c r="S1786" s="327"/>
      <c r="T1786" s="328"/>
      <c r="AT1786" s="323" t="s">
        <v>171</v>
      </c>
      <c r="AU1786" s="323" t="s">
        <v>84</v>
      </c>
      <c r="AV1786" s="321" t="s">
        <v>165</v>
      </c>
      <c r="AW1786" s="321" t="s">
        <v>36</v>
      </c>
      <c r="AX1786" s="321" t="s">
        <v>82</v>
      </c>
      <c r="AY1786" s="323" t="s">
        <v>158</v>
      </c>
    </row>
    <row r="1787" spans="1:65" s="118" customFormat="1" ht="24.2" customHeight="1">
      <c r="A1787" s="115"/>
      <c r="B1787" s="116"/>
      <c r="C1787" s="214" t="s">
        <v>2280</v>
      </c>
      <c r="D1787" s="214" t="s">
        <v>160</v>
      </c>
      <c r="E1787" s="215" t="s">
        <v>2281</v>
      </c>
      <c r="F1787" s="216" t="s">
        <v>2282</v>
      </c>
      <c r="G1787" s="217" t="s">
        <v>102</v>
      </c>
      <c r="H1787" s="218">
        <v>39.003</v>
      </c>
      <c r="I1787" s="6"/>
      <c r="J1787" s="219">
        <f>ROUND(I1787*H1787,1)</f>
        <v>0</v>
      </c>
      <c r="K1787" s="216" t="s">
        <v>164</v>
      </c>
      <c r="L1787" s="116"/>
      <c r="M1787" s="220" t="s">
        <v>3</v>
      </c>
      <c r="N1787" s="221" t="s">
        <v>45</v>
      </c>
      <c r="O1787" s="200"/>
      <c r="P1787" s="201">
        <f>O1787*H1787</f>
        <v>0</v>
      </c>
      <c r="Q1787" s="201">
        <v>0</v>
      </c>
      <c r="R1787" s="201">
        <f>Q1787*H1787</f>
        <v>0</v>
      </c>
      <c r="S1787" s="201">
        <v>0.0272</v>
      </c>
      <c r="T1787" s="202">
        <f>S1787*H1787</f>
        <v>1.0608815999999999</v>
      </c>
      <c r="U1787" s="115"/>
      <c r="V1787" s="115"/>
      <c r="W1787" s="115"/>
      <c r="X1787" s="115"/>
      <c r="Y1787" s="115"/>
      <c r="Z1787" s="115"/>
      <c r="AA1787" s="115"/>
      <c r="AB1787" s="115"/>
      <c r="AC1787" s="115"/>
      <c r="AD1787" s="115"/>
      <c r="AE1787" s="115"/>
      <c r="AR1787" s="203" t="s">
        <v>283</v>
      </c>
      <c r="AT1787" s="203" t="s">
        <v>160</v>
      </c>
      <c r="AU1787" s="203" t="s">
        <v>84</v>
      </c>
      <c r="AY1787" s="106" t="s">
        <v>158</v>
      </c>
      <c r="BE1787" s="204">
        <f>IF(N1787="základní",J1787,0)</f>
        <v>0</v>
      </c>
      <c r="BF1787" s="204">
        <f>IF(N1787="snížená",J1787,0)</f>
        <v>0</v>
      </c>
      <c r="BG1787" s="204">
        <f>IF(N1787="zákl. přenesená",J1787,0)</f>
        <v>0</v>
      </c>
      <c r="BH1787" s="204">
        <f>IF(N1787="sníž. přenesená",J1787,0)</f>
        <v>0</v>
      </c>
      <c r="BI1787" s="204">
        <f>IF(N1787="nulová",J1787,0)</f>
        <v>0</v>
      </c>
      <c r="BJ1787" s="106" t="s">
        <v>82</v>
      </c>
      <c r="BK1787" s="204">
        <f>ROUND(I1787*H1787,1)</f>
        <v>0</v>
      </c>
      <c r="BL1787" s="106" t="s">
        <v>283</v>
      </c>
      <c r="BM1787" s="203" t="s">
        <v>2283</v>
      </c>
    </row>
    <row r="1788" spans="1:47" s="118" customFormat="1" ht="12">
      <c r="A1788" s="115"/>
      <c r="B1788" s="116"/>
      <c r="C1788" s="115"/>
      <c r="D1788" s="205" t="s">
        <v>167</v>
      </c>
      <c r="E1788" s="115"/>
      <c r="F1788" s="206" t="s">
        <v>2284</v>
      </c>
      <c r="G1788" s="115"/>
      <c r="H1788" s="115"/>
      <c r="I1788" s="7"/>
      <c r="J1788" s="115"/>
      <c r="K1788" s="115"/>
      <c r="L1788" s="116"/>
      <c r="M1788" s="207"/>
      <c r="N1788" s="208"/>
      <c r="O1788" s="200"/>
      <c r="P1788" s="200"/>
      <c r="Q1788" s="200"/>
      <c r="R1788" s="200"/>
      <c r="S1788" s="200"/>
      <c r="T1788" s="209"/>
      <c r="U1788" s="115"/>
      <c r="V1788" s="115"/>
      <c r="W1788" s="115"/>
      <c r="X1788" s="115"/>
      <c r="Y1788" s="115"/>
      <c r="Z1788" s="115"/>
      <c r="AA1788" s="115"/>
      <c r="AB1788" s="115"/>
      <c r="AC1788" s="115"/>
      <c r="AD1788" s="115"/>
      <c r="AE1788" s="115"/>
      <c r="AT1788" s="106" t="s">
        <v>167</v>
      </c>
      <c r="AU1788" s="106" t="s">
        <v>84</v>
      </c>
    </row>
    <row r="1789" spans="1:47" s="118" customFormat="1" ht="12">
      <c r="A1789" s="115"/>
      <c r="B1789" s="116"/>
      <c r="C1789" s="115"/>
      <c r="D1789" s="311" t="s">
        <v>169</v>
      </c>
      <c r="E1789" s="115"/>
      <c r="F1789" s="312" t="s">
        <v>2285</v>
      </c>
      <c r="G1789" s="115"/>
      <c r="H1789" s="115"/>
      <c r="I1789" s="7"/>
      <c r="J1789" s="115"/>
      <c r="K1789" s="115"/>
      <c r="L1789" s="116"/>
      <c r="M1789" s="207"/>
      <c r="N1789" s="208"/>
      <c r="O1789" s="200"/>
      <c r="P1789" s="200"/>
      <c r="Q1789" s="200"/>
      <c r="R1789" s="200"/>
      <c r="S1789" s="200"/>
      <c r="T1789" s="209"/>
      <c r="U1789" s="115"/>
      <c r="V1789" s="115"/>
      <c r="W1789" s="115"/>
      <c r="X1789" s="115"/>
      <c r="Y1789" s="115"/>
      <c r="Z1789" s="115"/>
      <c r="AA1789" s="115"/>
      <c r="AB1789" s="115"/>
      <c r="AC1789" s="115"/>
      <c r="AD1789" s="115"/>
      <c r="AE1789" s="115"/>
      <c r="AT1789" s="106" t="s">
        <v>169</v>
      </c>
      <c r="AU1789" s="106" t="s">
        <v>84</v>
      </c>
    </row>
    <row r="1790" spans="2:51" s="313" customFormat="1" ht="22.5">
      <c r="B1790" s="314"/>
      <c r="D1790" s="205" t="s">
        <v>171</v>
      </c>
      <c r="E1790" s="315" t="s">
        <v>3</v>
      </c>
      <c r="F1790" s="316" t="s">
        <v>2286</v>
      </c>
      <c r="H1790" s="317">
        <v>26.25</v>
      </c>
      <c r="I1790" s="8"/>
      <c r="L1790" s="314"/>
      <c r="M1790" s="318"/>
      <c r="N1790" s="319"/>
      <c r="O1790" s="319"/>
      <c r="P1790" s="319"/>
      <c r="Q1790" s="319"/>
      <c r="R1790" s="319"/>
      <c r="S1790" s="319"/>
      <c r="T1790" s="320"/>
      <c r="AT1790" s="315" t="s">
        <v>171</v>
      </c>
      <c r="AU1790" s="315" t="s">
        <v>84</v>
      </c>
      <c r="AV1790" s="313" t="s">
        <v>84</v>
      </c>
      <c r="AW1790" s="313" t="s">
        <v>36</v>
      </c>
      <c r="AX1790" s="313" t="s">
        <v>74</v>
      </c>
      <c r="AY1790" s="315" t="s">
        <v>158</v>
      </c>
    </row>
    <row r="1791" spans="2:51" s="313" customFormat="1" ht="12">
      <c r="B1791" s="314"/>
      <c r="D1791" s="205" t="s">
        <v>171</v>
      </c>
      <c r="E1791" s="315" t="s">
        <v>3</v>
      </c>
      <c r="F1791" s="316" t="s">
        <v>2287</v>
      </c>
      <c r="H1791" s="317">
        <v>6.153</v>
      </c>
      <c r="I1791" s="8"/>
      <c r="L1791" s="314"/>
      <c r="M1791" s="318"/>
      <c r="N1791" s="319"/>
      <c r="O1791" s="319"/>
      <c r="P1791" s="319"/>
      <c r="Q1791" s="319"/>
      <c r="R1791" s="319"/>
      <c r="S1791" s="319"/>
      <c r="T1791" s="320"/>
      <c r="AT1791" s="315" t="s">
        <v>171</v>
      </c>
      <c r="AU1791" s="315" t="s">
        <v>84</v>
      </c>
      <c r="AV1791" s="313" t="s">
        <v>84</v>
      </c>
      <c r="AW1791" s="313" t="s">
        <v>36</v>
      </c>
      <c r="AX1791" s="313" t="s">
        <v>74</v>
      </c>
      <c r="AY1791" s="315" t="s">
        <v>158</v>
      </c>
    </row>
    <row r="1792" spans="2:51" s="313" customFormat="1" ht="12">
      <c r="B1792" s="314"/>
      <c r="D1792" s="205" t="s">
        <v>171</v>
      </c>
      <c r="E1792" s="315" t="s">
        <v>3</v>
      </c>
      <c r="F1792" s="316" t="s">
        <v>2288</v>
      </c>
      <c r="H1792" s="317">
        <v>6.6</v>
      </c>
      <c r="I1792" s="8"/>
      <c r="L1792" s="314"/>
      <c r="M1792" s="318"/>
      <c r="N1792" s="319"/>
      <c r="O1792" s="319"/>
      <c r="P1792" s="319"/>
      <c r="Q1792" s="319"/>
      <c r="R1792" s="319"/>
      <c r="S1792" s="319"/>
      <c r="T1792" s="320"/>
      <c r="AT1792" s="315" t="s">
        <v>171</v>
      </c>
      <c r="AU1792" s="315" t="s">
        <v>84</v>
      </c>
      <c r="AV1792" s="313" t="s">
        <v>84</v>
      </c>
      <c r="AW1792" s="313" t="s">
        <v>36</v>
      </c>
      <c r="AX1792" s="313" t="s">
        <v>74</v>
      </c>
      <c r="AY1792" s="315" t="s">
        <v>158</v>
      </c>
    </row>
    <row r="1793" spans="2:51" s="321" customFormat="1" ht="12">
      <c r="B1793" s="322"/>
      <c r="D1793" s="205" t="s">
        <v>171</v>
      </c>
      <c r="E1793" s="323" t="s">
        <v>3</v>
      </c>
      <c r="F1793" s="324" t="s">
        <v>2289</v>
      </c>
      <c r="H1793" s="325">
        <v>39.003</v>
      </c>
      <c r="I1793" s="9"/>
      <c r="L1793" s="322"/>
      <c r="M1793" s="326"/>
      <c r="N1793" s="327"/>
      <c r="O1793" s="327"/>
      <c r="P1793" s="327"/>
      <c r="Q1793" s="327"/>
      <c r="R1793" s="327"/>
      <c r="S1793" s="327"/>
      <c r="T1793" s="328"/>
      <c r="AT1793" s="323" t="s">
        <v>171</v>
      </c>
      <c r="AU1793" s="323" t="s">
        <v>84</v>
      </c>
      <c r="AV1793" s="321" t="s">
        <v>165</v>
      </c>
      <c r="AW1793" s="321" t="s">
        <v>36</v>
      </c>
      <c r="AX1793" s="321" t="s">
        <v>82</v>
      </c>
      <c r="AY1793" s="323" t="s">
        <v>158</v>
      </c>
    </row>
    <row r="1794" spans="1:65" s="118" customFormat="1" ht="33" customHeight="1">
      <c r="A1794" s="115"/>
      <c r="B1794" s="116"/>
      <c r="C1794" s="214" t="s">
        <v>2290</v>
      </c>
      <c r="D1794" s="214" t="s">
        <v>160</v>
      </c>
      <c r="E1794" s="215" t="s">
        <v>2291</v>
      </c>
      <c r="F1794" s="216" t="s">
        <v>2292</v>
      </c>
      <c r="G1794" s="217" t="s">
        <v>102</v>
      </c>
      <c r="H1794" s="218">
        <v>96.363</v>
      </c>
      <c r="I1794" s="6"/>
      <c r="J1794" s="219">
        <f>ROUND(I1794*H1794,1)</f>
        <v>0</v>
      </c>
      <c r="K1794" s="216" t="s">
        <v>164</v>
      </c>
      <c r="L1794" s="116"/>
      <c r="M1794" s="220" t="s">
        <v>3</v>
      </c>
      <c r="N1794" s="221" t="s">
        <v>45</v>
      </c>
      <c r="O1794" s="200"/>
      <c r="P1794" s="201">
        <f>O1794*H1794</f>
        <v>0</v>
      </c>
      <c r="Q1794" s="201">
        <v>0.0073</v>
      </c>
      <c r="R1794" s="201">
        <f>Q1794*H1794</f>
        <v>0.7034499</v>
      </c>
      <c r="S1794" s="201">
        <v>0</v>
      </c>
      <c r="T1794" s="202">
        <f>S1794*H1794</f>
        <v>0</v>
      </c>
      <c r="U1794" s="115"/>
      <c r="V1794" s="115"/>
      <c r="W1794" s="115"/>
      <c r="X1794" s="115"/>
      <c r="Y1794" s="115"/>
      <c r="Z1794" s="115"/>
      <c r="AA1794" s="115"/>
      <c r="AB1794" s="115"/>
      <c r="AC1794" s="115"/>
      <c r="AD1794" s="115"/>
      <c r="AE1794" s="115"/>
      <c r="AR1794" s="203" t="s">
        <v>283</v>
      </c>
      <c r="AT1794" s="203" t="s">
        <v>160</v>
      </c>
      <c r="AU1794" s="203" t="s">
        <v>84</v>
      </c>
      <c r="AY1794" s="106" t="s">
        <v>158</v>
      </c>
      <c r="BE1794" s="204">
        <f>IF(N1794="základní",J1794,0)</f>
        <v>0</v>
      </c>
      <c r="BF1794" s="204">
        <f>IF(N1794="snížená",J1794,0)</f>
        <v>0</v>
      </c>
      <c r="BG1794" s="204">
        <f>IF(N1794="zákl. přenesená",J1794,0)</f>
        <v>0</v>
      </c>
      <c r="BH1794" s="204">
        <f>IF(N1794="sníž. přenesená",J1794,0)</f>
        <v>0</v>
      </c>
      <c r="BI1794" s="204">
        <f>IF(N1794="nulová",J1794,0)</f>
        <v>0</v>
      </c>
      <c r="BJ1794" s="106" t="s">
        <v>82</v>
      </c>
      <c r="BK1794" s="204">
        <f>ROUND(I1794*H1794,1)</f>
        <v>0</v>
      </c>
      <c r="BL1794" s="106" t="s">
        <v>283</v>
      </c>
      <c r="BM1794" s="203" t="s">
        <v>2293</v>
      </c>
    </row>
    <row r="1795" spans="1:47" s="118" customFormat="1" ht="19.5">
      <c r="A1795" s="115"/>
      <c r="B1795" s="116"/>
      <c r="C1795" s="115"/>
      <c r="D1795" s="205" t="s">
        <v>167</v>
      </c>
      <c r="E1795" s="115"/>
      <c r="F1795" s="206" t="s">
        <v>2294</v>
      </c>
      <c r="G1795" s="115"/>
      <c r="H1795" s="115"/>
      <c r="I1795" s="7"/>
      <c r="J1795" s="115"/>
      <c r="K1795" s="115"/>
      <c r="L1795" s="116"/>
      <c r="M1795" s="207"/>
      <c r="N1795" s="208"/>
      <c r="O1795" s="200"/>
      <c r="P1795" s="200"/>
      <c r="Q1795" s="200"/>
      <c r="R1795" s="200"/>
      <c r="S1795" s="200"/>
      <c r="T1795" s="209"/>
      <c r="U1795" s="115"/>
      <c r="V1795" s="115"/>
      <c r="W1795" s="115"/>
      <c r="X1795" s="115"/>
      <c r="Y1795" s="115"/>
      <c r="Z1795" s="115"/>
      <c r="AA1795" s="115"/>
      <c r="AB1795" s="115"/>
      <c r="AC1795" s="115"/>
      <c r="AD1795" s="115"/>
      <c r="AE1795" s="115"/>
      <c r="AT1795" s="106" t="s">
        <v>167</v>
      </c>
      <c r="AU1795" s="106" t="s">
        <v>84</v>
      </c>
    </row>
    <row r="1796" spans="1:47" s="118" customFormat="1" ht="12">
      <c r="A1796" s="115"/>
      <c r="B1796" s="116"/>
      <c r="C1796" s="115"/>
      <c r="D1796" s="311" t="s">
        <v>169</v>
      </c>
      <c r="E1796" s="115"/>
      <c r="F1796" s="312" t="s">
        <v>2295</v>
      </c>
      <c r="G1796" s="115"/>
      <c r="H1796" s="115"/>
      <c r="I1796" s="7"/>
      <c r="J1796" s="115"/>
      <c r="K1796" s="115"/>
      <c r="L1796" s="116"/>
      <c r="M1796" s="207"/>
      <c r="N1796" s="208"/>
      <c r="O1796" s="200"/>
      <c r="P1796" s="200"/>
      <c r="Q1796" s="200"/>
      <c r="R1796" s="200"/>
      <c r="S1796" s="200"/>
      <c r="T1796" s="209"/>
      <c r="U1796" s="115"/>
      <c r="V1796" s="115"/>
      <c r="W1796" s="115"/>
      <c r="X1796" s="115"/>
      <c r="Y1796" s="115"/>
      <c r="Z1796" s="115"/>
      <c r="AA1796" s="115"/>
      <c r="AB1796" s="115"/>
      <c r="AC1796" s="115"/>
      <c r="AD1796" s="115"/>
      <c r="AE1796" s="115"/>
      <c r="AT1796" s="106" t="s">
        <v>169</v>
      </c>
      <c r="AU1796" s="106" t="s">
        <v>84</v>
      </c>
    </row>
    <row r="1797" spans="2:51" s="313" customFormat="1" ht="12">
      <c r="B1797" s="314"/>
      <c r="D1797" s="205" t="s">
        <v>171</v>
      </c>
      <c r="E1797" s="315" t="s">
        <v>3</v>
      </c>
      <c r="F1797" s="316" t="s">
        <v>2274</v>
      </c>
      <c r="H1797" s="317">
        <v>10.262</v>
      </c>
      <c r="I1797" s="8"/>
      <c r="L1797" s="314"/>
      <c r="M1797" s="318"/>
      <c r="N1797" s="319"/>
      <c r="O1797" s="319"/>
      <c r="P1797" s="319"/>
      <c r="Q1797" s="319"/>
      <c r="R1797" s="319"/>
      <c r="S1797" s="319"/>
      <c r="T1797" s="320"/>
      <c r="AT1797" s="315" t="s">
        <v>171</v>
      </c>
      <c r="AU1797" s="315" t="s">
        <v>84</v>
      </c>
      <c r="AV1797" s="313" t="s">
        <v>84</v>
      </c>
      <c r="AW1797" s="313" t="s">
        <v>36</v>
      </c>
      <c r="AX1797" s="313" t="s">
        <v>74</v>
      </c>
      <c r="AY1797" s="315" t="s">
        <v>158</v>
      </c>
    </row>
    <row r="1798" spans="2:51" s="313" customFormat="1" ht="12">
      <c r="B1798" s="314"/>
      <c r="D1798" s="205" t="s">
        <v>171</v>
      </c>
      <c r="E1798" s="315" t="s">
        <v>3</v>
      </c>
      <c r="F1798" s="316" t="s">
        <v>2275</v>
      </c>
      <c r="H1798" s="317">
        <v>11.641</v>
      </c>
      <c r="I1798" s="8"/>
      <c r="L1798" s="314"/>
      <c r="M1798" s="318"/>
      <c r="N1798" s="319"/>
      <c r="O1798" s="319"/>
      <c r="P1798" s="319"/>
      <c r="Q1798" s="319"/>
      <c r="R1798" s="319"/>
      <c r="S1798" s="319"/>
      <c r="T1798" s="320"/>
      <c r="AT1798" s="315" t="s">
        <v>171</v>
      </c>
      <c r="AU1798" s="315" t="s">
        <v>84</v>
      </c>
      <c r="AV1798" s="313" t="s">
        <v>84</v>
      </c>
      <c r="AW1798" s="313" t="s">
        <v>36</v>
      </c>
      <c r="AX1798" s="313" t="s">
        <v>74</v>
      </c>
      <c r="AY1798" s="315" t="s">
        <v>158</v>
      </c>
    </row>
    <row r="1799" spans="2:51" s="330" customFormat="1" ht="12">
      <c r="B1799" s="331"/>
      <c r="D1799" s="205" t="s">
        <v>171</v>
      </c>
      <c r="E1799" s="332" t="s">
        <v>3</v>
      </c>
      <c r="F1799" s="333" t="s">
        <v>2201</v>
      </c>
      <c r="H1799" s="334">
        <v>21.903</v>
      </c>
      <c r="I1799" s="10"/>
      <c r="L1799" s="331"/>
      <c r="M1799" s="335"/>
      <c r="N1799" s="336"/>
      <c r="O1799" s="336"/>
      <c r="P1799" s="336"/>
      <c r="Q1799" s="336"/>
      <c r="R1799" s="336"/>
      <c r="S1799" s="336"/>
      <c r="T1799" s="337"/>
      <c r="AT1799" s="332" t="s">
        <v>171</v>
      </c>
      <c r="AU1799" s="332" t="s">
        <v>84</v>
      </c>
      <c r="AV1799" s="330" t="s">
        <v>104</v>
      </c>
      <c r="AW1799" s="330" t="s">
        <v>36</v>
      </c>
      <c r="AX1799" s="330" t="s">
        <v>74</v>
      </c>
      <c r="AY1799" s="332" t="s">
        <v>158</v>
      </c>
    </row>
    <row r="1800" spans="2:51" s="313" customFormat="1" ht="22.5">
      <c r="B1800" s="314"/>
      <c r="D1800" s="205" t="s">
        <v>171</v>
      </c>
      <c r="E1800" s="315" t="s">
        <v>3</v>
      </c>
      <c r="F1800" s="316" t="s">
        <v>2296</v>
      </c>
      <c r="H1800" s="317">
        <v>30.555</v>
      </c>
      <c r="I1800" s="8"/>
      <c r="L1800" s="314"/>
      <c r="M1800" s="318"/>
      <c r="N1800" s="319"/>
      <c r="O1800" s="319"/>
      <c r="P1800" s="319"/>
      <c r="Q1800" s="319"/>
      <c r="R1800" s="319"/>
      <c r="S1800" s="319"/>
      <c r="T1800" s="320"/>
      <c r="AT1800" s="315" t="s">
        <v>171</v>
      </c>
      <c r="AU1800" s="315" t="s">
        <v>84</v>
      </c>
      <c r="AV1800" s="313" t="s">
        <v>84</v>
      </c>
      <c r="AW1800" s="313" t="s">
        <v>36</v>
      </c>
      <c r="AX1800" s="313" t="s">
        <v>74</v>
      </c>
      <c r="AY1800" s="315" t="s">
        <v>158</v>
      </c>
    </row>
    <row r="1801" spans="2:51" s="313" customFormat="1" ht="22.5">
      <c r="B1801" s="314"/>
      <c r="D1801" s="205" t="s">
        <v>171</v>
      </c>
      <c r="E1801" s="315" t="s">
        <v>3</v>
      </c>
      <c r="F1801" s="316" t="s">
        <v>2277</v>
      </c>
      <c r="H1801" s="317">
        <v>25.305</v>
      </c>
      <c r="I1801" s="8"/>
      <c r="L1801" s="314"/>
      <c r="M1801" s="318"/>
      <c r="N1801" s="319"/>
      <c r="O1801" s="319"/>
      <c r="P1801" s="319"/>
      <c r="Q1801" s="319"/>
      <c r="R1801" s="319"/>
      <c r="S1801" s="319"/>
      <c r="T1801" s="320"/>
      <c r="AT1801" s="315" t="s">
        <v>171</v>
      </c>
      <c r="AU1801" s="315" t="s">
        <v>84</v>
      </c>
      <c r="AV1801" s="313" t="s">
        <v>84</v>
      </c>
      <c r="AW1801" s="313" t="s">
        <v>36</v>
      </c>
      <c r="AX1801" s="313" t="s">
        <v>74</v>
      </c>
      <c r="AY1801" s="315" t="s">
        <v>158</v>
      </c>
    </row>
    <row r="1802" spans="2:51" s="313" customFormat="1" ht="12">
      <c r="B1802" s="314"/>
      <c r="D1802" s="205" t="s">
        <v>171</v>
      </c>
      <c r="E1802" s="315" t="s">
        <v>3</v>
      </c>
      <c r="F1802" s="316" t="s">
        <v>2278</v>
      </c>
      <c r="H1802" s="317">
        <v>10.65</v>
      </c>
      <c r="I1802" s="8"/>
      <c r="L1802" s="314"/>
      <c r="M1802" s="318"/>
      <c r="N1802" s="319"/>
      <c r="O1802" s="319"/>
      <c r="P1802" s="319"/>
      <c r="Q1802" s="319"/>
      <c r="R1802" s="319"/>
      <c r="S1802" s="319"/>
      <c r="T1802" s="320"/>
      <c r="AT1802" s="315" t="s">
        <v>171</v>
      </c>
      <c r="AU1802" s="315" t="s">
        <v>84</v>
      </c>
      <c r="AV1802" s="313" t="s">
        <v>84</v>
      </c>
      <c r="AW1802" s="313" t="s">
        <v>36</v>
      </c>
      <c r="AX1802" s="313" t="s">
        <v>74</v>
      </c>
      <c r="AY1802" s="315" t="s">
        <v>158</v>
      </c>
    </row>
    <row r="1803" spans="2:51" s="313" customFormat="1" ht="12">
      <c r="B1803" s="314"/>
      <c r="D1803" s="205" t="s">
        <v>171</v>
      </c>
      <c r="E1803" s="315" t="s">
        <v>3</v>
      </c>
      <c r="F1803" s="316" t="s">
        <v>2279</v>
      </c>
      <c r="H1803" s="317">
        <v>7.95</v>
      </c>
      <c r="I1803" s="8"/>
      <c r="L1803" s="314"/>
      <c r="M1803" s="318"/>
      <c r="N1803" s="319"/>
      <c r="O1803" s="319"/>
      <c r="P1803" s="319"/>
      <c r="Q1803" s="319"/>
      <c r="R1803" s="319"/>
      <c r="S1803" s="319"/>
      <c r="T1803" s="320"/>
      <c r="AT1803" s="315" t="s">
        <v>171</v>
      </c>
      <c r="AU1803" s="315" t="s">
        <v>84</v>
      </c>
      <c r="AV1803" s="313" t="s">
        <v>84</v>
      </c>
      <c r="AW1803" s="313" t="s">
        <v>36</v>
      </c>
      <c r="AX1803" s="313" t="s">
        <v>74</v>
      </c>
      <c r="AY1803" s="315" t="s">
        <v>158</v>
      </c>
    </row>
    <row r="1804" spans="2:51" s="330" customFormat="1" ht="12">
      <c r="B1804" s="331"/>
      <c r="D1804" s="205" t="s">
        <v>171</v>
      </c>
      <c r="E1804" s="332" t="s">
        <v>3</v>
      </c>
      <c r="F1804" s="333" t="s">
        <v>377</v>
      </c>
      <c r="H1804" s="334">
        <v>74.46</v>
      </c>
      <c r="I1804" s="10"/>
      <c r="L1804" s="331"/>
      <c r="M1804" s="335"/>
      <c r="N1804" s="336"/>
      <c r="O1804" s="336"/>
      <c r="P1804" s="336"/>
      <c r="Q1804" s="336"/>
      <c r="R1804" s="336"/>
      <c r="S1804" s="336"/>
      <c r="T1804" s="337"/>
      <c r="AT1804" s="332" t="s">
        <v>171</v>
      </c>
      <c r="AU1804" s="332" t="s">
        <v>84</v>
      </c>
      <c r="AV1804" s="330" t="s">
        <v>104</v>
      </c>
      <c r="AW1804" s="330" t="s">
        <v>36</v>
      </c>
      <c r="AX1804" s="330" t="s">
        <v>74</v>
      </c>
      <c r="AY1804" s="332" t="s">
        <v>158</v>
      </c>
    </row>
    <row r="1805" spans="2:51" s="321" customFormat="1" ht="12">
      <c r="B1805" s="322"/>
      <c r="D1805" s="205" t="s">
        <v>171</v>
      </c>
      <c r="E1805" s="323" t="s">
        <v>3</v>
      </c>
      <c r="F1805" s="324" t="s">
        <v>174</v>
      </c>
      <c r="H1805" s="325">
        <v>96.363</v>
      </c>
      <c r="I1805" s="9"/>
      <c r="L1805" s="322"/>
      <c r="M1805" s="326"/>
      <c r="N1805" s="327"/>
      <c r="O1805" s="327"/>
      <c r="P1805" s="327"/>
      <c r="Q1805" s="327"/>
      <c r="R1805" s="327"/>
      <c r="S1805" s="327"/>
      <c r="T1805" s="328"/>
      <c r="AT1805" s="323" t="s">
        <v>171</v>
      </c>
      <c r="AU1805" s="323" t="s">
        <v>84</v>
      </c>
      <c r="AV1805" s="321" t="s">
        <v>165</v>
      </c>
      <c r="AW1805" s="321" t="s">
        <v>36</v>
      </c>
      <c r="AX1805" s="321" t="s">
        <v>82</v>
      </c>
      <c r="AY1805" s="323" t="s">
        <v>158</v>
      </c>
    </row>
    <row r="1806" spans="1:65" s="118" customFormat="1" ht="16.5" customHeight="1">
      <c r="A1806" s="115"/>
      <c r="B1806" s="116"/>
      <c r="C1806" s="191" t="s">
        <v>2297</v>
      </c>
      <c r="D1806" s="191" t="s">
        <v>783</v>
      </c>
      <c r="E1806" s="192" t="s">
        <v>2298</v>
      </c>
      <c r="F1806" s="193" t="s">
        <v>2299</v>
      </c>
      <c r="G1806" s="194" t="s">
        <v>102</v>
      </c>
      <c r="H1806" s="195">
        <v>128.259</v>
      </c>
      <c r="I1806" s="11"/>
      <c r="J1806" s="196">
        <f>ROUND(I1806*H1806,1)</f>
        <v>0</v>
      </c>
      <c r="K1806" s="193" t="s">
        <v>164</v>
      </c>
      <c r="L1806" s="197"/>
      <c r="M1806" s="198" t="s">
        <v>3</v>
      </c>
      <c r="N1806" s="199" t="s">
        <v>45</v>
      </c>
      <c r="O1806" s="200"/>
      <c r="P1806" s="201">
        <f>O1806*H1806</f>
        <v>0</v>
      </c>
      <c r="Q1806" s="201">
        <v>0.0118</v>
      </c>
      <c r="R1806" s="201">
        <f>Q1806*H1806</f>
        <v>1.5134561999999998</v>
      </c>
      <c r="S1806" s="201">
        <v>0</v>
      </c>
      <c r="T1806" s="202">
        <f>S1806*H1806</f>
        <v>0</v>
      </c>
      <c r="U1806" s="115"/>
      <c r="V1806" s="115"/>
      <c r="W1806" s="115"/>
      <c r="X1806" s="115"/>
      <c r="Y1806" s="115"/>
      <c r="Z1806" s="115"/>
      <c r="AA1806" s="115"/>
      <c r="AB1806" s="115"/>
      <c r="AC1806" s="115"/>
      <c r="AD1806" s="115"/>
      <c r="AE1806" s="115"/>
      <c r="AR1806" s="203" t="s">
        <v>420</v>
      </c>
      <c r="AT1806" s="203" t="s">
        <v>783</v>
      </c>
      <c r="AU1806" s="203" t="s">
        <v>84</v>
      </c>
      <c r="AY1806" s="106" t="s">
        <v>158</v>
      </c>
      <c r="BE1806" s="204">
        <f>IF(N1806="základní",J1806,0)</f>
        <v>0</v>
      </c>
      <c r="BF1806" s="204">
        <f>IF(N1806="snížená",J1806,0)</f>
        <v>0</v>
      </c>
      <c r="BG1806" s="204">
        <f>IF(N1806="zákl. přenesená",J1806,0)</f>
        <v>0</v>
      </c>
      <c r="BH1806" s="204">
        <f>IF(N1806="sníž. přenesená",J1806,0)</f>
        <v>0</v>
      </c>
      <c r="BI1806" s="204">
        <f>IF(N1806="nulová",J1806,0)</f>
        <v>0</v>
      </c>
      <c r="BJ1806" s="106" t="s">
        <v>82</v>
      </c>
      <c r="BK1806" s="204">
        <f>ROUND(I1806*H1806,1)</f>
        <v>0</v>
      </c>
      <c r="BL1806" s="106" t="s">
        <v>283</v>
      </c>
      <c r="BM1806" s="203" t="s">
        <v>2300</v>
      </c>
    </row>
    <row r="1807" spans="1:47" s="118" customFormat="1" ht="12">
      <c r="A1807" s="115"/>
      <c r="B1807" s="116"/>
      <c r="C1807" s="115"/>
      <c r="D1807" s="205" t="s">
        <v>167</v>
      </c>
      <c r="E1807" s="115"/>
      <c r="F1807" s="206" t="s">
        <v>2299</v>
      </c>
      <c r="G1807" s="115"/>
      <c r="H1807" s="115"/>
      <c r="I1807" s="7"/>
      <c r="J1807" s="115"/>
      <c r="K1807" s="115"/>
      <c r="L1807" s="116"/>
      <c r="M1807" s="207"/>
      <c r="N1807" s="208"/>
      <c r="O1807" s="200"/>
      <c r="P1807" s="200"/>
      <c r="Q1807" s="200"/>
      <c r="R1807" s="200"/>
      <c r="S1807" s="200"/>
      <c r="T1807" s="209"/>
      <c r="U1807" s="115"/>
      <c r="V1807" s="115"/>
      <c r="W1807" s="115"/>
      <c r="X1807" s="115"/>
      <c r="Y1807" s="115"/>
      <c r="Z1807" s="115"/>
      <c r="AA1807" s="115"/>
      <c r="AB1807" s="115"/>
      <c r="AC1807" s="115"/>
      <c r="AD1807" s="115"/>
      <c r="AE1807" s="115"/>
      <c r="AT1807" s="106" t="s">
        <v>167</v>
      </c>
      <c r="AU1807" s="106" t="s">
        <v>84</v>
      </c>
    </row>
    <row r="1808" spans="2:51" s="338" customFormat="1" ht="12">
      <c r="B1808" s="339"/>
      <c r="D1808" s="205" t="s">
        <v>171</v>
      </c>
      <c r="E1808" s="340" t="s">
        <v>3</v>
      </c>
      <c r="F1808" s="341" t="s">
        <v>1499</v>
      </c>
      <c r="H1808" s="340" t="s">
        <v>3</v>
      </c>
      <c r="I1808" s="12"/>
      <c r="L1808" s="339"/>
      <c r="M1808" s="342"/>
      <c r="N1808" s="343"/>
      <c r="O1808" s="343"/>
      <c r="P1808" s="343"/>
      <c r="Q1808" s="343"/>
      <c r="R1808" s="343"/>
      <c r="S1808" s="343"/>
      <c r="T1808" s="344"/>
      <c r="AT1808" s="340" t="s">
        <v>171</v>
      </c>
      <c r="AU1808" s="340" t="s">
        <v>84</v>
      </c>
      <c r="AV1808" s="338" t="s">
        <v>82</v>
      </c>
      <c r="AW1808" s="338" t="s">
        <v>36</v>
      </c>
      <c r="AX1808" s="338" t="s">
        <v>74</v>
      </c>
      <c r="AY1808" s="340" t="s">
        <v>158</v>
      </c>
    </row>
    <row r="1809" spans="2:51" s="313" customFormat="1" ht="12">
      <c r="B1809" s="314"/>
      <c r="D1809" s="205" t="s">
        <v>171</v>
      </c>
      <c r="E1809" s="315" t="s">
        <v>3</v>
      </c>
      <c r="F1809" s="316" t="s">
        <v>2301</v>
      </c>
      <c r="H1809" s="317">
        <v>116.599</v>
      </c>
      <c r="I1809" s="8"/>
      <c r="L1809" s="314"/>
      <c r="M1809" s="318"/>
      <c r="N1809" s="319"/>
      <c r="O1809" s="319"/>
      <c r="P1809" s="319"/>
      <c r="Q1809" s="319"/>
      <c r="R1809" s="319"/>
      <c r="S1809" s="319"/>
      <c r="T1809" s="320"/>
      <c r="AT1809" s="315" t="s">
        <v>171</v>
      </c>
      <c r="AU1809" s="315" t="s">
        <v>84</v>
      </c>
      <c r="AV1809" s="313" t="s">
        <v>84</v>
      </c>
      <c r="AW1809" s="313" t="s">
        <v>36</v>
      </c>
      <c r="AX1809" s="313" t="s">
        <v>82</v>
      </c>
      <c r="AY1809" s="315" t="s">
        <v>158</v>
      </c>
    </row>
    <row r="1810" spans="2:51" s="313" customFormat="1" ht="12">
      <c r="B1810" s="314"/>
      <c r="D1810" s="205" t="s">
        <v>171</v>
      </c>
      <c r="F1810" s="316" t="s">
        <v>2302</v>
      </c>
      <c r="H1810" s="317">
        <v>128.259</v>
      </c>
      <c r="I1810" s="8"/>
      <c r="L1810" s="314"/>
      <c r="M1810" s="318"/>
      <c r="N1810" s="319"/>
      <c r="O1810" s="319"/>
      <c r="P1810" s="319"/>
      <c r="Q1810" s="319"/>
      <c r="R1810" s="319"/>
      <c r="S1810" s="319"/>
      <c r="T1810" s="320"/>
      <c r="AT1810" s="315" t="s">
        <v>171</v>
      </c>
      <c r="AU1810" s="315" t="s">
        <v>84</v>
      </c>
      <c r="AV1810" s="313" t="s">
        <v>84</v>
      </c>
      <c r="AW1810" s="313" t="s">
        <v>4</v>
      </c>
      <c r="AX1810" s="313" t="s">
        <v>82</v>
      </c>
      <c r="AY1810" s="315" t="s">
        <v>158</v>
      </c>
    </row>
    <row r="1811" spans="1:65" s="118" customFormat="1" ht="24.2" customHeight="1">
      <c r="A1811" s="115"/>
      <c r="B1811" s="116"/>
      <c r="C1811" s="214" t="s">
        <v>2303</v>
      </c>
      <c r="D1811" s="214" t="s">
        <v>160</v>
      </c>
      <c r="E1811" s="215" t="s">
        <v>2304</v>
      </c>
      <c r="F1811" s="216" t="s">
        <v>2305</v>
      </c>
      <c r="G1811" s="217" t="s">
        <v>102</v>
      </c>
      <c r="H1811" s="218">
        <v>1.2</v>
      </c>
      <c r="I1811" s="6"/>
      <c r="J1811" s="219">
        <f>ROUND(I1811*H1811,1)</f>
        <v>0</v>
      </c>
      <c r="K1811" s="216" t="s">
        <v>164</v>
      </c>
      <c r="L1811" s="116"/>
      <c r="M1811" s="220" t="s">
        <v>3</v>
      </c>
      <c r="N1811" s="221" t="s">
        <v>45</v>
      </c>
      <c r="O1811" s="200"/>
      <c r="P1811" s="201">
        <f>O1811*H1811</f>
        <v>0</v>
      </c>
      <c r="Q1811" s="201">
        <v>0.0006298556</v>
      </c>
      <c r="R1811" s="201">
        <f>Q1811*H1811</f>
        <v>0.00075582672</v>
      </c>
      <c r="S1811" s="201">
        <v>0</v>
      </c>
      <c r="T1811" s="202">
        <f>S1811*H1811</f>
        <v>0</v>
      </c>
      <c r="U1811" s="115"/>
      <c r="V1811" s="115"/>
      <c r="W1811" s="115"/>
      <c r="X1811" s="115"/>
      <c r="Y1811" s="115"/>
      <c r="Z1811" s="115"/>
      <c r="AA1811" s="115"/>
      <c r="AB1811" s="115"/>
      <c r="AC1811" s="115"/>
      <c r="AD1811" s="115"/>
      <c r="AE1811" s="115"/>
      <c r="AR1811" s="203" t="s">
        <v>283</v>
      </c>
      <c r="AT1811" s="203" t="s">
        <v>160</v>
      </c>
      <c r="AU1811" s="203" t="s">
        <v>84</v>
      </c>
      <c r="AY1811" s="106" t="s">
        <v>158</v>
      </c>
      <c r="BE1811" s="204">
        <f>IF(N1811="základní",J1811,0)</f>
        <v>0</v>
      </c>
      <c r="BF1811" s="204">
        <f>IF(N1811="snížená",J1811,0)</f>
        <v>0</v>
      </c>
      <c r="BG1811" s="204">
        <f>IF(N1811="zákl. přenesená",J1811,0)</f>
        <v>0</v>
      </c>
      <c r="BH1811" s="204">
        <f>IF(N1811="sníž. přenesená",J1811,0)</f>
        <v>0</v>
      </c>
      <c r="BI1811" s="204">
        <f>IF(N1811="nulová",J1811,0)</f>
        <v>0</v>
      </c>
      <c r="BJ1811" s="106" t="s">
        <v>82</v>
      </c>
      <c r="BK1811" s="204">
        <f>ROUND(I1811*H1811,1)</f>
        <v>0</v>
      </c>
      <c r="BL1811" s="106" t="s">
        <v>283</v>
      </c>
      <c r="BM1811" s="203" t="s">
        <v>2306</v>
      </c>
    </row>
    <row r="1812" spans="1:47" s="118" customFormat="1" ht="19.5">
      <c r="A1812" s="115"/>
      <c r="B1812" s="116"/>
      <c r="C1812" s="115"/>
      <c r="D1812" s="205" t="s">
        <v>167</v>
      </c>
      <c r="E1812" s="115"/>
      <c r="F1812" s="206" t="s">
        <v>2307</v>
      </c>
      <c r="G1812" s="115"/>
      <c r="H1812" s="115"/>
      <c r="I1812" s="7"/>
      <c r="J1812" s="115"/>
      <c r="K1812" s="115"/>
      <c r="L1812" s="116"/>
      <c r="M1812" s="207"/>
      <c r="N1812" s="208"/>
      <c r="O1812" s="200"/>
      <c r="P1812" s="200"/>
      <c r="Q1812" s="200"/>
      <c r="R1812" s="200"/>
      <c r="S1812" s="200"/>
      <c r="T1812" s="209"/>
      <c r="U1812" s="115"/>
      <c r="V1812" s="115"/>
      <c r="W1812" s="115"/>
      <c r="X1812" s="115"/>
      <c r="Y1812" s="115"/>
      <c r="Z1812" s="115"/>
      <c r="AA1812" s="115"/>
      <c r="AB1812" s="115"/>
      <c r="AC1812" s="115"/>
      <c r="AD1812" s="115"/>
      <c r="AE1812" s="115"/>
      <c r="AT1812" s="106" t="s">
        <v>167</v>
      </c>
      <c r="AU1812" s="106" t="s">
        <v>84</v>
      </c>
    </row>
    <row r="1813" spans="1:47" s="118" customFormat="1" ht="12">
      <c r="A1813" s="115"/>
      <c r="B1813" s="116"/>
      <c r="C1813" s="115"/>
      <c r="D1813" s="311" t="s">
        <v>169</v>
      </c>
      <c r="E1813" s="115"/>
      <c r="F1813" s="312" t="s">
        <v>2308</v>
      </c>
      <c r="G1813" s="115"/>
      <c r="H1813" s="115"/>
      <c r="I1813" s="7"/>
      <c r="J1813" s="115"/>
      <c r="K1813" s="115"/>
      <c r="L1813" s="116"/>
      <c r="M1813" s="207"/>
      <c r="N1813" s="208"/>
      <c r="O1813" s="200"/>
      <c r="P1813" s="200"/>
      <c r="Q1813" s="200"/>
      <c r="R1813" s="200"/>
      <c r="S1813" s="200"/>
      <c r="T1813" s="209"/>
      <c r="U1813" s="115"/>
      <c r="V1813" s="115"/>
      <c r="W1813" s="115"/>
      <c r="X1813" s="115"/>
      <c r="Y1813" s="115"/>
      <c r="Z1813" s="115"/>
      <c r="AA1813" s="115"/>
      <c r="AB1813" s="115"/>
      <c r="AC1813" s="115"/>
      <c r="AD1813" s="115"/>
      <c r="AE1813" s="115"/>
      <c r="AT1813" s="106" t="s">
        <v>169</v>
      </c>
      <c r="AU1813" s="106" t="s">
        <v>84</v>
      </c>
    </row>
    <row r="1814" spans="2:51" s="313" customFormat="1" ht="12">
      <c r="B1814" s="314"/>
      <c r="D1814" s="205" t="s">
        <v>171</v>
      </c>
      <c r="E1814" s="315" t="s">
        <v>3</v>
      </c>
      <c r="F1814" s="316" t="s">
        <v>2309</v>
      </c>
      <c r="H1814" s="317">
        <v>1.2</v>
      </c>
      <c r="I1814" s="8"/>
      <c r="L1814" s="314"/>
      <c r="M1814" s="318"/>
      <c r="N1814" s="319"/>
      <c r="O1814" s="319"/>
      <c r="P1814" s="319"/>
      <c r="Q1814" s="319"/>
      <c r="R1814" s="319"/>
      <c r="S1814" s="319"/>
      <c r="T1814" s="320"/>
      <c r="AT1814" s="315" t="s">
        <v>171</v>
      </c>
      <c r="AU1814" s="315" t="s">
        <v>84</v>
      </c>
      <c r="AV1814" s="313" t="s">
        <v>84</v>
      </c>
      <c r="AW1814" s="313" t="s">
        <v>36</v>
      </c>
      <c r="AX1814" s="313" t="s">
        <v>82</v>
      </c>
      <c r="AY1814" s="315" t="s">
        <v>158</v>
      </c>
    </row>
    <row r="1815" spans="1:65" s="118" customFormat="1" ht="24.2" customHeight="1">
      <c r="A1815" s="115"/>
      <c r="B1815" s="116"/>
      <c r="C1815" s="191" t="s">
        <v>2310</v>
      </c>
      <c r="D1815" s="191" t="s">
        <v>783</v>
      </c>
      <c r="E1815" s="192" t="s">
        <v>2311</v>
      </c>
      <c r="F1815" s="193" t="s">
        <v>2312</v>
      </c>
      <c r="G1815" s="194" t="s">
        <v>1883</v>
      </c>
      <c r="H1815" s="195">
        <v>3</v>
      </c>
      <c r="I1815" s="11"/>
      <c r="J1815" s="196">
        <f>ROUND(I1815*H1815,1)</f>
        <v>0</v>
      </c>
      <c r="K1815" s="193" t="s">
        <v>362</v>
      </c>
      <c r="L1815" s="197"/>
      <c r="M1815" s="198" t="s">
        <v>3</v>
      </c>
      <c r="N1815" s="199" t="s">
        <v>45</v>
      </c>
      <c r="O1815" s="200"/>
      <c r="P1815" s="201">
        <f>O1815*H1815</f>
        <v>0</v>
      </c>
      <c r="Q1815" s="201">
        <v>0.0075</v>
      </c>
      <c r="R1815" s="201">
        <f>Q1815*H1815</f>
        <v>0.0225</v>
      </c>
      <c r="S1815" s="201">
        <v>0</v>
      </c>
      <c r="T1815" s="202">
        <f>S1815*H1815</f>
        <v>0</v>
      </c>
      <c r="U1815" s="115"/>
      <c r="V1815" s="115"/>
      <c r="W1815" s="115"/>
      <c r="X1815" s="115"/>
      <c r="Y1815" s="115"/>
      <c r="Z1815" s="115"/>
      <c r="AA1815" s="115"/>
      <c r="AB1815" s="115"/>
      <c r="AC1815" s="115"/>
      <c r="AD1815" s="115"/>
      <c r="AE1815" s="115"/>
      <c r="AR1815" s="203" t="s">
        <v>420</v>
      </c>
      <c r="AT1815" s="203" t="s">
        <v>783</v>
      </c>
      <c r="AU1815" s="203" t="s">
        <v>84</v>
      </c>
      <c r="AY1815" s="106" t="s">
        <v>158</v>
      </c>
      <c r="BE1815" s="204">
        <f>IF(N1815="základní",J1815,0)</f>
        <v>0</v>
      </c>
      <c r="BF1815" s="204">
        <f>IF(N1815="snížená",J1815,0)</f>
        <v>0</v>
      </c>
      <c r="BG1815" s="204">
        <f>IF(N1815="zákl. přenesená",J1815,0)</f>
        <v>0</v>
      </c>
      <c r="BH1815" s="204">
        <f>IF(N1815="sníž. přenesená",J1815,0)</f>
        <v>0</v>
      </c>
      <c r="BI1815" s="204">
        <f>IF(N1815="nulová",J1815,0)</f>
        <v>0</v>
      </c>
      <c r="BJ1815" s="106" t="s">
        <v>82</v>
      </c>
      <c r="BK1815" s="204">
        <f>ROUND(I1815*H1815,1)</f>
        <v>0</v>
      </c>
      <c r="BL1815" s="106" t="s">
        <v>283</v>
      </c>
      <c r="BM1815" s="203" t="s">
        <v>2313</v>
      </c>
    </row>
    <row r="1816" spans="1:47" s="118" customFormat="1" ht="12">
      <c r="A1816" s="115"/>
      <c r="B1816" s="116"/>
      <c r="C1816" s="115"/>
      <c r="D1816" s="205" t="s">
        <v>167</v>
      </c>
      <c r="E1816" s="115"/>
      <c r="F1816" s="206" t="s">
        <v>2312</v>
      </c>
      <c r="G1816" s="115"/>
      <c r="H1816" s="115"/>
      <c r="I1816" s="7"/>
      <c r="J1816" s="115"/>
      <c r="K1816" s="115"/>
      <c r="L1816" s="116"/>
      <c r="M1816" s="207"/>
      <c r="N1816" s="208"/>
      <c r="O1816" s="200"/>
      <c r="P1816" s="200"/>
      <c r="Q1816" s="200"/>
      <c r="R1816" s="200"/>
      <c r="S1816" s="200"/>
      <c r="T1816" s="209"/>
      <c r="U1816" s="115"/>
      <c r="V1816" s="115"/>
      <c r="W1816" s="115"/>
      <c r="X1816" s="115"/>
      <c r="Y1816" s="115"/>
      <c r="Z1816" s="115"/>
      <c r="AA1816" s="115"/>
      <c r="AB1816" s="115"/>
      <c r="AC1816" s="115"/>
      <c r="AD1816" s="115"/>
      <c r="AE1816" s="115"/>
      <c r="AT1816" s="106" t="s">
        <v>167</v>
      </c>
      <c r="AU1816" s="106" t="s">
        <v>84</v>
      </c>
    </row>
    <row r="1817" spans="2:51" s="313" customFormat="1" ht="12">
      <c r="B1817" s="314"/>
      <c r="D1817" s="205" t="s">
        <v>171</v>
      </c>
      <c r="E1817" s="315" t="s">
        <v>3</v>
      </c>
      <c r="F1817" s="316" t="s">
        <v>2314</v>
      </c>
      <c r="H1817" s="317">
        <v>3</v>
      </c>
      <c r="I1817" s="8"/>
      <c r="L1817" s="314"/>
      <c r="M1817" s="318"/>
      <c r="N1817" s="319"/>
      <c r="O1817" s="319"/>
      <c r="P1817" s="319"/>
      <c r="Q1817" s="319"/>
      <c r="R1817" s="319"/>
      <c r="S1817" s="319"/>
      <c r="T1817" s="320"/>
      <c r="AT1817" s="315" t="s">
        <v>171</v>
      </c>
      <c r="AU1817" s="315" t="s">
        <v>84</v>
      </c>
      <c r="AV1817" s="313" t="s">
        <v>84</v>
      </c>
      <c r="AW1817" s="313" t="s">
        <v>36</v>
      </c>
      <c r="AX1817" s="313" t="s">
        <v>82</v>
      </c>
      <c r="AY1817" s="315" t="s">
        <v>158</v>
      </c>
    </row>
    <row r="1818" spans="1:65" s="118" customFormat="1" ht="24.2" customHeight="1">
      <c r="A1818" s="115"/>
      <c r="B1818" s="116"/>
      <c r="C1818" s="214" t="s">
        <v>2315</v>
      </c>
      <c r="D1818" s="214" t="s">
        <v>160</v>
      </c>
      <c r="E1818" s="215" t="s">
        <v>2316</v>
      </c>
      <c r="F1818" s="216" t="s">
        <v>2317</v>
      </c>
      <c r="G1818" s="217" t="s">
        <v>229</v>
      </c>
      <c r="H1818" s="218">
        <v>2.269</v>
      </c>
      <c r="I1818" s="6"/>
      <c r="J1818" s="219">
        <f>ROUND(I1818*H1818,1)</f>
        <v>0</v>
      </c>
      <c r="K1818" s="216" t="s">
        <v>164</v>
      </c>
      <c r="L1818" s="116"/>
      <c r="M1818" s="220" t="s">
        <v>3</v>
      </c>
      <c r="N1818" s="221" t="s">
        <v>45</v>
      </c>
      <c r="O1818" s="200"/>
      <c r="P1818" s="201">
        <f>O1818*H1818</f>
        <v>0</v>
      </c>
      <c r="Q1818" s="201">
        <v>0</v>
      </c>
      <c r="R1818" s="201">
        <f>Q1818*H1818</f>
        <v>0</v>
      </c>
      <c r="S1818" s="201">
        <v>0</v>
      </c>
      <c r="T1818" s="202">
        <f>S1818*H1818</f>
        <v>0</v>
      </c>
      <c r="U1818" s="115"/>
      <c r="V1818" s="115"/>
      <c r="W1818" s="115"/>
      <c r="X1818" s="115"/>
      <c r="Y1818" s="115"/>
      <c r="Z1818" s="115"/>
      <c r="AA1818" s="115"/>
      <c r="AB1818" s="115"/>
      <c r="AC1818" s="115"/>
      <c r="AD1818" s="115"/>
      <c r="AE1818" s="115"/>
      <c r="AR1818" s="203" t="s">
        <v>283</v>
      </c>
      <c r="AT1818" s="203" t="s">
        <v>160</v>
      </c>
      <c r="AU1818" s="203" t="s">
        <v>84</v>
      </c>
      <c r="AY1818" s="106" t="s">
        <v>158</v>
      </c>
      <c r="BE1818" s="204">
        <f>IF(N1818="základní",J1818,0)</f>
        <v>0</v>
      </c>
      <c r="BF1818" s="204">
        <f>IF(N1818="snížená",J1818,0)</f>
        <v>0</v>
      </c>
      <c r="BG1818" s="204">
        <f>IF(N1818="zákl. přenesená",J1818,0)</f>
        <v>0</v>
      </c>
      <c r="BH1818" s="204">
        <f>IF(N1818="sníž. přenesená",J1818,0)</f>
        <v>0</v>
      </c>
      <c r="BI1818" s="204">
        <f>IF(N1818="nulová",J1818,0)</f>
        <v>0</v>
      </c>
      <c r="BJ1818" s="106" t="s">
        <v>82</v>
      </c>
      <c r="BK1818" s="204">
        <f>ROUND(I1818*H1818,1)</f>
        <v>0</v>
      </c>
      <c r="BL1818" s="106" t="s">
        <v>283</v>
      </c>
      <c r="BM1818" s="203" t="s">
        <v>2318</v>
      </c>
    </row>
    <row r="1819" spans="1:47" s="118" customFormat="1" ht="29.25">
      <c r="A1819" s="115"/>
      <c r="B1819" s="116"/>
      <c r="C1819" s="115"/>
      <c r="D1819" s="205" t="s">
        <v>167</v>
      </c>
      <c r="E1819" s="115"/>
      <c r="F1819" s="206" t="s">
        <v>2319</v>
      </c>
      <c r="G1819" s="115"/>
      <c r="H1819" s="115"/>
      <c r="I1819" s="7"/>
      <c r="J1819" s="115"/>
      <c r="K1819" s="115"/>
      <c r="L1819" s="116"/>
      <c r="M1819" s="207"/>
      <c r="N1819" s="208"/>
      <c r="O1819" s="200"/>
      <c r="P1819" s="200"/>
      <c r="Q1819" s="200"/>
      <c r="R1819" s="200"/>
      <c r="S1819" s="200"/>
      <c r="T1819" s="209"/>
      <c r="U1819" s="115"/>
      <c r="V1819" s="115"/>
      <c r="W1819" s="115"/>
      <c r="X1819" s="115"/>
      <c r="Y1819" s="115"/>
      <c r="Z1819" s="115"/>
      <c r="AA1819" s="115"/>
      <c r="AB1819" s="115"/>
      <c r="AC1819" s="115"/>
      <c r="AD1819" s="115"/>
      <c r="AE1819" s="115"/>
      <c r="AT1819" s="106" t="s">
        <v>167</v>
      </c>
      <c r="AU1819" s="106" t="s">
        <v>84</v>
      </c>
    </row>
    <row r="1820" spans="1:47" s="118" customFormat="1" ht="12">
      <c r="A1820" s="115"/>
      <c r="B1820" s="116"/>
      <c r="C1820" s="115"/>
      <c r="D1820" s="311" t="s">
        <v>169</v>
      </c>
      <c r="E1820" s="115"/>
      <c r="F1820" s="312" t="s">
        <v>2320</v>
      </c>
      <c r="G1820" s="115"/>
      <c r="H1820" s="115"/>
      <c r="I1820" s="7"/>
      <c r="J1820" s="115"/>
      <c r="K1820" s="115"/>
      <c r="L1820" s="116"/>
      <c r="M1820" s="207"/>
      <c r="N1820" s="208"/>
      <c r="O1820" s="200"/>
      <c r="P1820" s="200"/>
      <c r="Q1820" s="200"/>
      <c r="R1820" s="200"/>
      <c r="S1820" s="200"/>
      <c r="T1820" s="209"/>
      <c r="U1820" s="115"/>
      <c r="V1820" s="115"/>
      <c r="W1820" s="115"/>
      <c r="X1820" s="115"/>
      <c r="Y1820" s="115"/>
      <c r="Z1820" s="115"/>
      <c r="AA1820" s="115"/>
      <c r="AB1820" s="115"/>
      <c r="AC1820" s="115"/>
      <c r="AD1820" s="115"/>
      <c r="AE1820" s="115"/>
      <c r="AT1820" s="106" t="s">
        <v>169</v>
      </c>
      <c r="AU1820" s="106" t="s">
        <v>84</v>
      </c>
    </row>
    <row r="1821" spans="2:63" s="180" customFormat="1" ht="22.9" customHeight="1">
      <c r="B1821" s="181"/>
      <c r="D1821" s="182" t="s">
        <v>73</v>
      </c>
      <c r="E1821" s="212" t="s">
        <v>2321</v>
      </c>
      <c r="F1821" s="212" t="s">
        <v>2322</v>
      </c>
      <c r="I1821" s="5"/>
      <c r="J1821" s="213">
        <f>BK1821</f>
        <v>0</v>
      </c>
      <c r="L1821" s="181"/>
      <c r="M1821" s="185"/>
      <c r="N1821" s="186"/>
      <c r="O1821" s="186"/>
      <c r="P1821" s="187">
        <f>SUM(P1822:P1874)</f>
        <v>0</v>
      </c>
      <c r="Q1821" s="186"/>
      <c r="R1821" s="187">
        <f>SUM(R1822:R1874)</f>
        <v>0.025927344185</v>
      </c>
      <c r="S1821" s="186"/>
      <c r="T1821" s="188">
        <f>SUM(T1822:T1874)</f>
        <v>0</v>
      </c>
      <c r="AR1821" s="182" t="s">
        <v>84</v>
      </c>
      <c r="AT1821" s="189" t="s">
        <v>73</v>
      </c>
      <c r="AU1821" s="189" t="s">
        <v>82</v>
      </c>
      <c r="AY1821" s="182" t="s">
        <v>158</v>
      </c>
      <c r="BK1821" s="190">
        <f>SUM(BK1822:BK1874)</f>
        <v>0</v>
      </c>
    </row>
    <row r="1822" spans="1:65" s="118" customFormat="1" ht="24.2" customHeight="1">
      <c r="A1822" s="115"/>
      <c r="B1822" s="116"/>
      <c r="C1822" s="214" t="s">
        <v>2323</v>
      </c>
      <c r="D1822" s="214" t="s">
        <v>160</v>
      </c>
      <c r="E1822" s="215" t="s">
        <v>2324</v>
      </c>
      <c r="F1822" s="216" t="s">
        <v>2325</v>
      </c>
      <c r="G1822" s="217" t="s">
        <v>102</v>
      </c>
      <c r="H1822" s="218">
        <v>50.733</v>
      </c>
      <c r="I1822" s="6"/>
      <c r="J1822" s="219">
        <f>ROUND(I1822*H1822,1)</f>
        <v>0</v>
      </c>
      <c r="K1822" s="216" t="s">
        <v>164</v>
      </c>
      <c r="L1822" s="116"/>
      <c r="M1822" s="220" t="s">
        <v>3</v>
      </c>
      <c r="N1822" s="221" t="s">
        <v>45</v>
      </c>
      <c r="O1822" s="200"/>
      <c r="P1822" s="201">
        <f>O1822*H1822</f>
        <v>0</v>
      </c>
      <c r="Q1822" s="201">
        <v>2.2785E-05</v>
      </c>
      <c r="R1822" s="201">
        <f>Q1822*H1822</f>
        <v>0.001155951405</v>
      </c>
      <c r="S1822" s="201">
        <v>0</v>
      </c>
      <c r="T1822" s="202">
        <f>S1822*H1822</f>
        <v>0</v>
      </c>
      <c r="U1822" s="115"/>
      <c r="V1822" s="115"/>
      <c r="W1822" s="115"/>
      <c r="X1822" s="115"/>
      <c r="Y1822" s="115"/>
      <c r="Z1822" s="115"/>
      <c r="AA1822" s="115"/>
      <c r="AB1822" s="115"/>
      <c r="AC1822" s="115"/>
      <c r="AD1822" s="115"/>
      <c r="AE1822" s="115"/>
      <c r="AR1822" s="203" t="s">
        <v>283</v>
      </c>
      <c r="AT1822" s="203" t="s">
        <v>160</v>
      </c>
      <c r="AU1822" s="203" t="s">
        <v>84</v>
      </c>
      <c r="AY1822" s="106" t="s">
        <v>158</v>
      </c>
      <c r="BE1822" s="204">
        <f>IF(N1822="základní",J1822,0)</f>
        <v>0</v>
      </c>
      <c r="BF1822" s="204">
        <f>IF(N1822="snížená",J1822,0)</f>
        <v>0</v>
      </c>
      <c r="BG1822" s="204">
        <f>IF(N1822="zákl. přenesená",J1822,0)</f>
        <v>0</v>
      </c>
      <c r="BH1822" s="204">
        <f>IF(N1822="sníž. přenesená",J1822,0)</f>
        <v>0</v>
      </c>
      <c r="BI1822" s="204">
        <f>IF(N1822="nulová",J1822,0)</f>
        <v>0</v>
      </c>
      <c r="BJ1822" s="106" t="s">
        <v>82</v>
      </c>
      <c r="BK1822" s="204">
        <f>ROUND(I1822*H1822,1)</f>
        <v>0</v>
      </c>
      <c r="BL1822" s="106" t="s">
        <v>283</v>
      </c>
      <c r="BM1822" s="203" t="s">
        <v>2326</v>
      </c>
    </row>
    <row r="1823" spans="1:47" s="118" customFormat="1" ht="19.5">
      <c r="A1823" s="115"/>
      <c r="B1823" s="116"/>
      <c r="C1823" s="115"/>
      <c r="D1823" s="205" t="s">
        <v>167</v>
      </c>
      <c r="E1823" s="115"/>
      <c r="F1823" s="206" t="s">
        <v>2327</v>
      </c>
      <c r="G1823" s="115"/>
      <c r="H1823" s="115"/>
      <c r="I1823" s="7"/>
      <c r="J1823" s="115"/>
      <c r="K1823" s="115"/>
      <c r="L1823" s="116"/>
      <c r="M1823" s="207"/>
      <c r="N1823" s="208"/>
      <c r="O1823" s="200"/>
      <c r="P1823" s="200"/>
      <c r="Q1823" s="200"/>
      <c r="R1823" s="200"/>
      <c r="S1823" s="200"/>
      <c r="T1823" s="209"/>
      <c r="U1823" s="115"/>
      <c r="V1823" s="115"/>
      <c r="W1823" s="115"/>
      <c r="X1823" s="115"/>
      <c r="Y1823" s="115"/>
      <c r="Z1823" s="115"/>
      <c r="AA1823" s="115"/>
      <c r="AB1823" s="115"/>
      <c r="AC1823" s="115"/>
      <c r="AD1823" s="115"/>
      <c r="AE1823" s="115"/>
      <c r="AT1823" s="106" t="s">
        <v>167</v>
      </c>
      <c r="AU1823" s="106" t="s">
        <v>84</v>
      </c>
    </row>
    <row r="1824" spans="1:47" s="118" customFormat="1" ht="12">
      <c r="A1824" s="115"/>
      <c r="B1824" s="116"/>
      <c r="C1824" s="115"/>
      <c r="D1824" s="311" t="s">
        <v>169</v>
      </c>
      <c r="E1824" s="115"/>
      <c r="F1824" s="312" t="s">
        <v>2328</v>
      </c>
      <c r="G1824" s="115"/>
      <c r="H1824" s="115"/>
      <c r="I1824" s="7"/>
      <c r="J1824" s="115"/>
      <c r="K1824" s="115"/>
      <c r="L1824" s="116"/>
      <c r="M1824" s="207"/>
      <c r="N1824" s="208"/>
      <c r="O1824" s="200"/>
      <c r="P1824" s="200"/>
      <c r="Q1824" s="200"/>
      <c r="R1824" s="200"/>
      <c r="S1824" s="200"/>
      <c r="T1824" s="209"/>
      <c r="U1824" s="115"/>
      <c r="V1824" s="115"/>
      <c r="W1824" s="115"/>
      <c r="X1824" s="115"/>
      <c r="Y1824" s="115"/>
      <c r="Z1824" s="115"/>
      <c r="AA1824" s="115"/>
      <c r="AB1824" s="115"/>
      <c r="AC1824" s="115"/>
      <c r="AD1824" s="115"/>
      <c r="AE1824" s="115"/>
      <c r="AT1824" s="106" t="s">
        <v>169</v>
      </c>
      <c r="AU1824" s="106" t="s">
        <v>84</v>
      </c>
    </row>
    <row r="1825" spans="2:51" s="313" customFormat="1" ht="12">
      <c r="B1825" s="314"/>
      <c r="D1825" s="205" t="s">
        <v>171</v>
      </c>
      <c r="E1825" s="315" t="s">
        <v>3</v>
      </c>
      <c r="F1825" s="316" t="s">
        <v>2329</v>
      </c>
      <c r="H1825" s="317">
        <v>26.933</v>
      </c>
      <c r="I1825" s="8"/>
      <c r="L1825" s="314"/>
      <c r="M1825" s="318"/>
      <c r="N1825" s="319"/>
      <c r="O1825" s="319"/>
      <c r="P1825" s="319"/>
      <c r="Q1825" s="319"/>
      <c r="R1825" s="319"/>
      <c r="S1825" s="319"/>
      <c r="T1825" s="320"/>
      <c r="AT1825" s="315" t="s">
        <v>171</v>
      </c>
      <c r="AU1825" s="315" t="s">
        <v>84</v>
      </c>
      <c r="AV1825" s="313" t="s">
        <v>84</v>
      </c>
      <c r="AW1825" s="313" t="s">
        <v>36</v>
      </c>
      <c r="AX1825" s="313" t="s">
        <v>74</v>
      </c>
      <c r="AY1825" s="315" t="s">
        <v>158</v>
      </c>
    </row>
    <row r="1826" spans="2:51" s="313" customFormat="1" ht="12">
      <c r="B1826" s="314"/>
      <c r="D1826" s="205" t="s">
        <v>171</v>
      </c>
      <c r="E1826" s="315" t="s">
        <v>3</v>
      </c>
      <c r="F1826" s="316" t="s">
        <v>2330</v>
      </c>
      <c r="H1826" s="317">
        <v>11.5</v>
      </c>
      <c r="I1826" s="8"/>
      <c r="L1826" s="314"/>
      <c r="M1826" s="318"/>
      <c r="N1826" s="319"/>
      <c r="O1826" s="319"/>
      <c r="P1826" s="319"/>
      <c r="Q1826" s="319"/>
      <c r="R1826" s="319"/>
      <c r="S1826" s="319"/>
      <c r="T1826" s="320"/>
      <c r="AT1826" s="315" t="s">
        <v>171</v>
      </c>
      <c r="AU1826" s="315" t="s">
        <v>84</v>
      </c>
      <c r="AV1826" s="313" t="s">
        <v>84</v>
      </c>
      <c r="AW1826" s="313" t="s">
        <v>36</v>
      </c>
      <c r="AX1826" s="313" t="s">
        <v>74</v>
      </c>
      <c r="AY1826" s="315" t="s">
        <v>158</v>
      </c>
    </row>
    <row r="1827" spans="2:51" s="313" customFormat="1" ht="12">
      <c r="B1827" s="314"/>
      <c r="D1827" s="205" t="s">
        <v>171</v>
      </c>
      <c r="E1827" s="315" t="s">
        <v>3</v>
      </c>
      <c r="F1827" s="316" t="s">
        <v>2331</v>
      </c>
      <c r="H1827" s="317">
        <v>12.3</v>
      </c>
      <c r="I1827" s="8"/>
      <c r="L1827" s="314"/>
      <c r="M1827" s="318"/>
      <c r="N1827" s="319"/>
      <c r="O1827" s="319"/>
      <c r="P1827" s="319"/>
      <c r="Q1827" s="319"/>
      <c r="R1827" s="319"/>
      <c r="S1827" s="319"/>
      <c r="T1827" s="320"/>
      <c r="AT1827" s="315" t="s">
        <v>171</v>
      </c>
      <c r="AU1827" s="315" t="s">
        <v>84</v>
      </c>
      <c r="AV1827" s="313" t="s">
        <v>84</v>
      </c>
      <c r="AW1827" s="313" t="s">
        <v>36</v>
      </c>
      <c r="AX1827" s="313" t="s">
        <v>74</v>
      </c>
      <c r="AY1827" s="315" t="s">
        <v>158</v>
      </c>
    </row>
    <row r="1828" spans="2:51" s="321" customFormat="1" ht="12">
      <c r="B1828" s="322"/>
      <c r="D1828" s="205" t="s">
        <v>171</v>
      </c>
      <c r="E1828" s="323" t="s">
        <v>3</v>
      </c>
      <c r="F1828" s="324" t="s">
        <v>174</v>
      </c>
      <c r="H1828" s="325">
        <v>50.733</v>
      </c>
      <c r="I1828" s="9"/>
      <c r="L1828" s="322"/>
      <c r="M1828" s="326"/>
      <c r="N1828" s="327"/>
      <c r="O1828" s="327"/>
      <c r="P1828" s="327"/>
      <c r="Q1828" s="327"/>
      <c r="R1828" s="327"/>
      <c r="S1828" s="327"/>
      <c r="T1828" s="328"/>
      <c r="AT1828" s="323" t="s">
        <v>171</v>
      </c>
      <c r="AU1828" s="323" t="s">
        <v>84</v>
      </c>
      <c r="AV1828" s="321" t="s">
        <v>165</v>
      </c>
      <c r="AW1828" s="321" t="s">
        <v>36</v>
      </c>
      <c r="AX1828" s="321" t="s">
        <v>82</v>
      </c>
      <c r="AY1828" s="323" t="s">
        <v>158</v>
      </c>
    </row>
    <row r="1829" spans="1:65" s="118" customFormat="1" ht="24.2" customHeight="1">
      <c r="A1829" s="115"/>
      <c r="B1829" s="116"/>
      <c r="C1829" s="214" t="s">
        <v>2332</v>
      </c>
      <c r="D1829" s="214" t="s">
        <v>160</v>
      </c>
      <c r="E1829" s="215" t="s">
        <v>2333</v>
      </c>
      <c r="F1829" s="216" t="s">
        <v>2334</v>
      </c>
      <c r="G1829" s="217" t="s">
        <v>102</v>
      </c>
      <c r="H1829" s="218">
        <v>50.733</v>
      </c>
      <c r="I1829" s="6"/>
      <c r="J1829" s="219">
        <f>ROUND(I1829*H1829,1)</f>
        <v>0</v>
      </c>
      <c r="K1829" s="216" t="s">
        <v>164</v>
      </c>
      <c r="L1829" s="116"/>
      <c r="M1829" s="220" t="s">
        <v>3</v>
      </c>
      <c r="N1829" s="221" t="s">
        <v>45</v>
      </c>
      <c r="O1829" s="200"/>
      <c r="P1829" s="201">
        <f>O1829*H1829</f>
        <v>0</v>
      </c>
      <c r="Q1829" s="201">
        <v>0.00012766</v>
      </c>
      <c r="R1829" s="201">
        <f>Q1829*H1829</f>
        <v>0.00647657478</v>
      </c>
      <c r="S1829" s="201">
        <v>0</v>
      </c>
      <c r="T1829" s="202">
        <f>S1829*H1829</f>
        <v>0</v>
      </c>
      <c r="U1829" s="115"/>
      <c r="V1829" s="115"/>
      <c r="W1829" s="115"/>
      <c r="X1829" s="115"/>
      <c r="Y1829" s="115"/>
      <c r="Z1829" s="115"/>
      <c r="AA1829" s="115"/>
      <c r="AB1829" s="115"/>
      <c r="AC1829" s="115"/>
      <c r="AD1829" s="115"/>
      <c r="AE1829" s="115"/>
      <c r="AR1829" s="203" t="s">
        <v>283</v>
      </c>
      <c r="AT1829" s="203" t="s">
        <v>160</v>
      </c>
      <c r="AU1829" s="203" t="s">
        <v>84</v>
      </c>
      <c r="AY1829" s="106" t="s">
        <v>158</v>
      </c>
      <c r="BE1829" s="204">
        <f>IF(N1829="základní",J1829,0)</f>
        <v>0</v>
      </c>
      <c r="BF1829" s="204">
        <f>IF(N1829="snížená",J1829,0)</f>
        <v>0</v>
      </c>
      <c r="BG1829" s="204">
        <f>IF(N1829="zákl. přenesená",J1829,0)</f>
        <v>0</v>
      </c>
      <c r="BH1829" s="204">
        <f>IF(N1829="sníž. přenesená",J1829,0)</f>
        <v>0</v>
      </c>
      <c r="BI1829" s="204">
        <f>IF(N1829="nulová",J1829,0)</f>
        <v>0</v>
      </c>
      <c r="BJ1829" s="106" t="s">
        <v>82</v>
      </c>
      <c r="BK1829" s="204">
        <f>ROUND(I1829*H1829,1)</f>
        <v>0</v>
      </c>
      <c r="BL1829" s="106" t="s">
        <v>283</v>
      </c>
      <c r="BM1829" s="203" t="s">
        <v>2335</v>
      </c>
    </row>
    <row r="1830" spans="1:47" s="118" customFormat="1" ht="12">
      <c r="A1830" s="115"/>
      <c r="B1830" s="116"/>
      <c r="C1830" s="115"/>
      <c r="D1830" s="205" t="s">
        <v>167</v>
      </c>
      <c r="E1830" s="115"/>
      <c r="F1830" s="206" t="s">
        <v>2336</v>
      </c>
      <c r="G1830" s="115"/>
      <c r="H1830" s="115"/>
      <c r="I1830" s="7"/>
      <c r="J1830" s="115"/>
      <c r="K1830" s="115"/>
      <c r="L1830" s="116"/>
      <c r="M1830" s="207"/>
      <c r="N1830" s="208"/>
      <c r="O1830" s="200"/>
      <c r="P1830" s="200"/>
      <c r="Q1830" s="200"/>
      <c r="R1830" s="200"/>
      <c r="S1830" s="200"/>
      <c r="T1830" s="209"/>
      <c r="U1830" s="115"/>
      <c r="V1830" s="115"/>
      <c r="W1830" s="115"/>
      <c r="X1830" s="115"/>
      <c r="Y1830" s="115"/>
      <c r="Z1830" s="115"/>
      <c r="AA1830" s="115"/>
      <c r="AB1830" s="115"/>
      <c r="AC1830" s="115"/>
      <c r="AD1830" s="115"/>
      <c r="AE1830" s="115"/>
      <c r="AT1830" s="106" t="s">
        <v>167</v>
      </c>
      <c r="AU1830" s="106" t="s">
        <v>84</v>
      </c>
    </row>
    <row r="1831" spans="1:47" s="118" customFormat="1" ht="12">
      <c r="A1831" s="115"/>
      <c r="B1831" s="116"/>
      <c r="C1831" s="115"/>
      <c r="D1831" s="311" t="s">
        <v>169</v>
      </c>
      <c r="E1831" s="115"/>
      <c r="F1831" s="312" t="s">
        <v>2337</v>
      </c>
      <c r="G1831" s="115"/>
      <c r="H1831" s="115"/>
      <c r="I1831" s="7"/>
      <c r="J1831" s="115"/>
      <c r="K1831" s="115"/>
      <c r="L1831" s="116"/>
      <c r="M1831" s="207"/>
      <c r="N1831" s="208"/>
      <c r="O1831" s="200"/>
      <c r="P1831" s="200"/>
      <c r="Q1831" s="200"/>
      <c r="R1831" s="200"/>
      <c r="S1831" s="200"/>
      <c r="T1831" s="209"/>
      <c r="U1831" s="115"/>
      <c r="V1831" s="115"/>
      <c r="W1831" s="115"/>
      <c r="X1831" s="115"/>
      <c r="Y1831" s="115"/>
      <c r="Z1831" s="115"/>
      <c r="AA1831" s="115"/>
      <c r="AB1831" s="115"/>
      <c r="AC1831" s="115"/>
      <c r="AD1831" s="115"/>
      <c r="AE1831" s="115"/>
      <c r="AT1831" s="106" t="s">
        <v>169</v>
      </c>
      <c r="AU1831" s="106" t="s">
        <v>84</v>
      </c>
    </row>
    <row r="1832" spans="2:51" s="313" customFormat="1" ht="12">
      <c r="B1832" s="314"/>
      <c r="D1832" s="205" t="s">
        <v>171</v>
      </c>
      <c r="E1832" s="315" t="s">
        <v>3</v>
      </c>
      <c r="F1832" s="316" t="s">
        <v>2329</v>
      </c>
      <c r="H1832" s="317">
        <v>26.933</v>
      </c>
      <c r="I1832" s="8"/>
      <c r="L1832" s="314"/>
      <c r="M1832" s="318"/>
      <c r="N1832" s="319"/>
      <c r="O1832" s="319"/>
      <c r="P1832" s="319"/>
      <c r="Q1832" s="319"/>
      <c r="R1832" s="319"/>
      <c r="S1832" s="319"/>
      <c r="T1832" s="320"/>
      <c r="AT1832" s="315" t="s">
        <v>171</v>
      </c>
      <c r="AU1832" s="315" t="s">
        <v>84</v>
      </c>
      <c r="AV1832" s="313" t="s">
        <v>84</v>
      </c>
      <c r="AW1832" s="313" t="s">
        <v>36</v>
      </c>
      <c r="AX1832" s="313" t="s">
        <v>74</v>
      </c>
      <c r="AY1832" s="315" t="s">
        <v>158</v>
      </c>
    </row>
    <row r="1833" spans="2:51" s="313" customFormat="1" ht="12">
      <c r="B1833" s="314"/>
      <c r="D1833" s="205" t="s">
        <v>171</v>
      </c>
      <c r="E1833" s="315" t="s">
        <v>3</v>
      </c>
      <c r="F1833" s="316" t="s">
        <v>2330</v>
      </c>
      <c r="H1833" s="317">
        <v>11.5</v>
      </c>
      <c r="I1833" s="8"/>
      <c r="L1833" s="314"/>
      <c r="M1833" s="318"/>
      <c r="N1833" s="319"/>
      <c r="O1833" s="319"/>
      <c r="P1833" s="319"/>
      <c r="Q1833" s="319"/>
      <c r="R1833" s="319"/>
      <c r="S1833" s="319"/>
      <c r="T1833" s="320"/>
      <c r="AT1833" s="315" t="s">
        <v>171</v>
      </c>
      <c r="AU1833" s="315" t="s">
        <v>84</v>
      </c>
      <c r="AV1833" s="313" t="s">
        <v>84</v>
      </c>
      <c r="AW1833" s="313" t="s">
        <v>36</v>
      </c>
      <c r="AX1833" s="313" t="s">
        <v>74</v>
      </c>
      <c r="AY1833" s="315" t="s">
        <v>158</v>
      </c>
    </row>
    <row r="1834" spans="2:51" s="313" customFormat="1" ht="12">
      <c r="B1834" s="314"/>
      <c r="D1834" s="205" t="s">
        <v>171</v>
      </c>
      <c r="E1834" s="315" t="s">
        <v>3</v>
      </c>
      <c r="F1834" s="316" t="s">
        <v>2331</v>
      </c>
      <c r="H1834" s="317">
        <v>12.3</v>
      </c>
      <c r="I1834" s="8"/>
      <c r="L1834" s="314"/>
      <c r="M1834" s="318"/>
      <c r="N1834" s="319"/>
      <c r="O1834" s="319"/>
      <c r="P1834" s="319"/>
      <c r="Q1834" s="319"/>
      <c r="R1834" s="319"/>
      <c r="S1834" s="319"/>
      <c r="T1834" s="320"/>
      <c r="AT1834" s="315" t="s">
        <v>171</v>
      </c>
      <c r="AU1834" s="315" t="s">
        <v>84</v>
      </c>
      <c r="AV1834" s="313" t="s">
        <v>84</v>
      </c>
      <c r="AW1834" s="313" t="s">
        <v>36</v>
      </c>
      <c r="AX1834" s="313" t="s">
        <v>74</v>
      </c>
      <c r="AY1834" s="315" t="s">
        <v>158</v>
      </c>
    </row>
    <row r="1835" spans="2:51" s="321" customFormat="1" ht="12">
      <c r="B1835" s="322"/>
      <c r="D1835" s="205" t="s">
        <v>171</v>
      </c>
      <c r="E1835" s="323" t="s">
        <v>3</v>
      </c>
      <c r="F1835" s="324" t="s">
        <v>174</v>
      </c>
      <c r="H1835" s="325">
        <v>50.733</v>
      </c>
      <c r="I1835" s="9"/>
      <c r="L1835" s="322"/>
      <c r="M1835" s="326"/>
      <c r="N1835" s="327"/>
      <c r="O1835" s="327"/>
      <c r="P1835" s="327"/>
      <c r="Q1835" s="327"/>
      <c r="R1835" s="327"/>
      <c r="S1835" s="327"/>
      <c r="T1835" s="328"/>
      <c r="AT1835" s="323" t="s">
        <v>171</v>
      </c>
      <c r="AU1835" s="323" t="s">
        <v>84</v>
      </c>
      <c r="AV1835" s="321" t="s">
        <v>165</v>
      </c>
      <c r="AW1835" s="321" t="s">
        <v>36</v>
      </c>
      <c r="AX1835" s="321" t="s">
        <v>82</v>
      </c>
      <c r="AY1835" s="323" t="s">
        <v>158</v>
      </c>
    </row>
    <row r="1836" spans="1:65" s="118" customFormat="1" ht="24.2" customHeight="1">
      <c r="A1836" s="115"/>
      <c r="B1836" s="116"/>
      <c r="C1836" s="214" t="s">
        <v>2338</v>
      </c>
      <c r="D1836" s="214" t="s">
        <v>160</v>
      </c>
      <c r="E1836" s="215" t="s">
        <v>2339</v>
      </c>
      <c r="F1836" s="216" t="s">
        <v>2340</v>
      </c>
      <c r="G1836" s="217" t="s">
        <v>102</v>
      </c>
      <c r="H1836" s="218">
        <v>50.733</v>
      </c>
      <c r="I1836" s="6"/>
      <c r="J1836" s="219">
        <f>ROUND(I1836*H1836,1)</f>
        <v>0</v>
      </c>
      <c r="K1836" s="216" t="s">
        <v>164</v>
      </c>
      <c r="L1836" s="116"/>
      <c r="M1836" s="220" t="s">
        <v>3</v>
      </c>
      <c r="N1836" s="221" t="s">
        <v>45</v>
      </c>
      <c r="O1836" s="200"/>
      <c r="P1836" s="201">
        <f>O1836*H1836</f>
        <v>0</v>
      </c>
      <c r="Q1836" s="201">
        <v>0.00012305</v>
      </c>
      <c r="R1836" s="201">
        <f>Q1836*H1836</f>
        <v>0.00624269565</v>
      </c>
      <c r="S1836" s="201">
        <v>0</v>
      </c>
      <c r="T1836" s="202">
        <f>S1836*H1836</f>
        <v>0</v>
      </c>
      <c r="U1836" s="115"/>
      <c r="V1836" s="115"/>
      <c r="W1836" s="115"/>
      <c r="X1836" s="115"/>
      <c r="Y1836" s="115"/>
      <c r="Z1836" s="115"/>
      <c r="AA1836" s="115"/>
      <c r="AB1836" s="115"/>
      <c r="AC1836" s="115"/>
      <c r="AD1836" s="115"/>
      <c r="AE1836" s="115"/>
      <c r="AR1836" s="203" t="s">
        <v>283</v>
      </c>
      <c r="AT1836" s="203" t="s">
        <v>160</v>
      </c>
      <c r="AU1836" s="203" t="s">
        <v>84</v>
      </c>
      <c r="AY1836" s="106" t="s">
        <v>158</v>
      </c>
      <c r="BE1836" s="204">
        <f>IF(N1836="základní",J1836,0)</f>
        <v>0</v>
      </c>
      <c r="BF1836" s="204">
        <f>IF(N1836="snížená",J1836,0)</f>
        <v>0</v>
      </c>
      <c r="BG1836" s="204">
        <f>IF(N1836="zákl. přenesená",J1836,0)</f>
        <v>0</v>
      </c>
      <c r="BH1836" s="204">
        <f>IF(N1836="sníž. přenesená",J1836,0)</f>
        <v>0</v>
      </c>
      <c r="BI1836" s="204">
        <f>IF(N1836="nulová",J1836,0)</f>
        <v>0</v>
      </c>
      <c r="BJ1836" s="106" t="s">
        <v>82</v>
      </c>
      <c r="BK1836" s="204">
        <f>ROUND(I1836*H1836,1)</f>
        <v>0</v>
      </c>
      <c r="BL1836" s="106" t="s">
        <v>283</v>
      </c>
      <c r="BM1836" s="203" t="s">
        <v>2341</v>
      </c>
    </row>
    <row r="1837" spans="1:47" s="118" customFormat="1" ht="19.5">
      <c r="A1837" s="115"/>
      <c r="B1837" s="116"/>
      <c r="C1837" s="115"/>
      <c r="D1837" s="205" t="s">
        <v>167</v>
      </c>
      <c r="E1837" s="115"/>
      <c r="F1837" s="206" t="s">
        <v>2342</v>
      </c>
      <c r="G1837" s="115"/>
      <c r="H1837" s="115"/>
      <c r="I1837" s="7"/>
      <c r="J1837" s="115"/>
      <c r="K1837" s="115"/>
      <c r="L1837" s="116"/>
      <c r="M1837" s="207"/>
      <c r="N1837" s="208"/>
      <c r="O1837" s="200"/>
      <c r="P1837" s="200"/>
      <c r="Q1837" s="200"/>
      <c r="R1837" s="200"/>
      <c r="S1837" s="200"/>
      <c r="T1837" s="209"/>
      <c r="U1837" s="115"/>
      <c r="V1837" s="115"/>
      <c r="W1837" s="115"/>
      <c r="X1837" s="115"/>
      <c r="Y1837" s="115"/>
      <c r="Z1837" s="115"/>
      <c r="AA1837" s="115"/>
      <c r="AB1837" s="115"/>
      <c r="AC1837" s="115"/>
      <c r="AD1837" s="115"/>
      <c r="AE1837" s="115"/>
      <c r="AT1837" s="106" t="s">
        <v>167</v>
      </c>
      <c r="AU1837" s="106" t="s">
        <v>84</v>
      </c>
    </row>
    <row r="1838" spans="1:47" s="118" customFormat="1" ht="12">
      <c r="A1838" s="115"/>
      <c r="B1838" s="116"/>
      <c r="C1838" s="115"/>
      <c r="D1838" s="311" t="s">
        <v>169</v>
      </c>
      <c r="E1838" s="115"/>
      <c r="F1838" s="312" t="s">
        <v>2343</v>
      </c>
      <c r="G1838" s="115"/>
      <c r="H1838" s="115"/>
      <c r="I1838" s="7"/>
      <c r="J1838" s="115"/>
      <c r="K1838" s="115"/>
      <c r="L1838" s="116"/>
      <c r="M1838" s="207"/>
      <c r="N1838" s="208"/>
      <c r="O1838" s="200"/>
      <c r="P1838" s="200"/>
      <c r="Q1838" s="200"/>
      <c r="R1838" s="200"/>
      <c r="S1838" s="200"/>
      <c r="T1838" s="209"/>
      <c r="U1838" s="115"/>
      <c r="V1838" s="115"/>
      <c r="W1838" s="115"/>
      <c r="X1838" s="115"/>
      <c r="Y1838" s="115"/>
      <c r="Z1838" s="115"/>
      <c r="AA1838" s="115"/>
      <c r="AB1838" s="115"/>
      <c r="AC1838" s="115"/>
      <c r="AD1838" s="115"/>
      <c r="AE1838" s="115"/>
      <c r="AT1838" s="106" t="s">
        <v>169</v>
      </c>
      <c r="AU1838" s="106" t="s">
        <v>84</v>
      </c>
    </row>
    <row r="1839" spans="2:51" s="313" customFormat="1" ht="12">
      <c r="B1839" s="314"/>
      <c r="D1839" s="205" t="s">
        <v>171</v>
      </c>
      <c r="E1839" s="315" t="s">
        <v>3</v>
      </c>
      <c r="F1839" s="316" t="s">
        <v>2329</v>
      </c>
      <c r="H1839" s="317">
        <v>26.933</v>
      </c>
      <c r="I1839" s="8"/>
      <c r="L1839" s="314"/>
      <c r="M1839" s="318"/>
      <c r="N1839" s="319"/>
      <c r="O1839" s="319"/>
      <c r="P1839" s="319"/>
      <c r="Q1839" s="319"/>
      <c r="R1839" s="319"/>
      <c r="S1839" s="319"/>
      <c r="T1839" s="320"/>
      <c r="AT1839" s="315" t="s">
        <v>171</v>
      </c>
      <c r="AU1839" s="315" t="s">
        <v>84</v>
      </c>
      <c r="AV1839" s="313" t="s">
        <v>84</v>
      </c>
      <c r="AW1839" s="313" t="s">
        <v>36</v>
      </c>
      <c r="AX1839" s="313" t="s">
        <v>74</v>
      </c>
      <c r="AY1839" s="315" t="s">
        <v>158</v>
      </c>
    </row>
    <row r="1840" spans="2:51" s="313" customFormat="1" ht="12">
      <c r="B1840" s="314"/>
      <c r="D1840" s="205" t="s">
        <v>171</v>
      </c>
      <c r="E1840" s="315" t="s">
        <v>3</v>
      </c>
      <c r="F1840" s="316" t="s">
        <v>2330</v>
      </c>
      <c r="H1840" s="317">
        <v>11.5</v>
      </c>
      <c r="I1840" s="8"/>
      <c r="L1840" s="314"/>
      <c r="M1840" s="318"/>
      <c r="N1840" s="319"/>
      <c r="O1840" s="319"/>
      <c r="P1840" s="319"/>
      <c r="Q1840" s="319"/>
      <c r="R1840" s="319"/>
      <c r="S1840" s="319"/>
      <c r="T1840" s="320"/>
      <c r="AT1840" s="315" t="s">
        <v>171</v>
      </c>
      <c r="AU1840" s="315" t="s">
        <v>84</v>
      </c>
      <c r="AV1840" s="313" t="s">
        <v>84</v>
      </c>
      <c r="AW1840" s="313" t="s">
        <v>36</v>
      </c>
      <c r="AX1840" s="313" t="s">
        <v>74</v>
      </c>
      <c r="AY1840" s="315" t="s">
        <v>158</v>
      </c>
    </row>
    <row r="1841" spans="2:51" s="313" customFormat="1" ht="12">
      <c r="B1841" s="314"/>
      <c r="D1841" s="205" t="s">
        <v>171</v>
      </c>
      <c r="E1841" s="315" t="s">
        <v>3</v>
      </c>
      <c r="F1841" s="316" t="s">
        <v>2331</v>
      </c>
      <c r="H1841" s="317">
        <v>12.3</v>
      </c>
      <c r="I1841" s="8"/>
      <c r="L1841" s="314"/>
      <c r="M1841" s="318"/>
      <c r="N1841" s="319"/>
      <c r="O1841" s="319"/>
      <c r="P1841" s="319"/>
      <c r="Q1841" s="319"/>
      <c r="R1841" s="319"/>
      <c r="S1841" s="319"/>
      <c r="T1841" s="320"/>
      <c r="AT1841" s="315" t="s">
        <v>171</v>
      </c>
      <c r="AU1841" s="315" t="s">
        <v>84</v>
      </c>
      <c r="AV1841" s="313" t="s">
        <v>84</v>
      </c>
      <c r="AW1841" s="313" t="s">
        <v>36</v>
      </c>
      <c r="AX1841" s="313" t="s">
        <v>74</v>
      </c>
      <c r="AY1841" s="315" t="s">
        <v>158</v>
      </c>
    </row>
    <row r="1842" spans="2:51" s="321" customFormat="1" ht="12">
      <c r="B1842" s="322"/>
      <c r="D1842" s="205" t="s">
        <v>171</v>
      </c>
      <c r="E1842" s="323" t="s">
        <v>3</v>
      </c>
      <c r="F1842" s="324" t="s">
        <v>174</v>
      </c>
      <c r="H1842" s="325">
        <v>50.733</v>
      </c>
      <c r="I1842" s="9"/>
      <c r="L1842" s="322"/>
      <c r="M1842" s="326"/>
      <c r="N1842" s="327"/>
      <c r="O1842" s="327"/>
      <c r="P1842" s="327"/>
      <c r="Q1842" s="327"/>
      <c r="R1842" s="327"/>
      <c r="S1842" s="327"/>
      <c r="T1842" s="328"/>
      <c r="AT1842" s="323" t="s">
        <v>171</v>
      </c>
      <c r="AU1842" s="323" t="s">
        <v>84</v>
      </c>
      <c r="AV1842" s="321" t="s">
        <v>165</v>
      </c>
      <c r="AW1842" s="321" t="s">
        <v>36</v>
      </c>
      <c r="AX1842" s="321" t="s">
        <v>82</v>
      </c>
      <c r="AY1842" s="323" t="s">
        <v>158</v>
      </c>
    </row>
    <row r="1843" spans="1:65" s="118" customFormat="1" ht="24.2" customHeight="1">
      <c r="A1843" s="115"/>
      <c r="B1843" s="116"/>
      <c r="C1843" s="214" t="s">
        <v>2344</v>
      </c>
      <c r="D1843" s="214" t="s">
        <v>160</v>
      </c>
      <c r="E1843" s="215" t="s">
        <v>2345</v>
      </c>
      <c r="F1843" s="216" t="s">
        <v>2346</v>
      </c>
      <c r="G1843" s="217" t="s">
        <v>102</v>
      </c>
      <c r="H1843" s="218">
        <v>25.651</v>
      </c>
      <c r="I1843" s="6"/>
      <c r="J1843" s="219">
        <f>ROUND(I1843*H1843,1)</f>
        <v>0</v>
      </c>
      <c r="K1843" s="216" t="s">
        <v>164</v>
      </c>
      <c r="L1843" s="116"/>
      <c r="M1843" s="220" t="s">
        <v>3</v>
      </c>
      <c r="N1843" s="221" t="s">
        <v>45</v>
      </c>
      <c r="O1843" s="200"/>
      <c r="P1843" s="201">
        <f>O1843*H1843</f>
        <v>0</v>
      </c>
      <c r="Q1843" s="201">
        <v>8E-05</v>
      </c>
      <c r="R1843" s="201">
        <f>Q1843*H1843</f>
        <v>0.00205208</v>
      </c>
      <c r="S1843" s="201">
        <v>0</v>
      </c>
      <c r="T1843" s="202">
        <f>S1843*H1843</f>
        <v>0</v>
      </c>
      <c r="U1843" s="115"/>
      <c r="V1843" s="115"/>
      <c r="W1843" s="115"/>
      <c r="X1843" s="115"/>
      <c r="Y1843" s="115"/>
      <c r="Z1843" s="115"/>
      <c r="AA1843" s="115"/>
      <c r="AB1843" s="115"/>
      <c r="AC1843" s="115"/>
      <c r="AD1843" s="115"/>
      <c r="AE1843" s="115"/>
      <c r="AR1843" s="203" t="s">
        <v>283</v>
      </c>
      <c r="AT1843" s="203" t="s">
        <v>160</v>
      </c>
      <c r="AU1843" s="203" t="s">
        <v>84</v>
      </c>
      <c r="AY1843" s="106" t="s">
        <v>158</v>
      </c>
      <c r="BE1843" s="204">
        <f>IF(N1843="základní",J1843,0)</f>
        <v>0</v>
      </c>
      <c r="BF1843" s="204">
        <f>IF(N1843="snížená",J1843,0)</f>
        <v>0</v>
      </c>
      <c r="BG1843" s="204">
        <f>IF(N1843="zákl. přenesená",J1843,0)</f>
        <v>0</v>
      </c>
      <c r="BH1843" s="204">
        <f>IF(N1843="sníž. přenesená",J1843,0)</f>
        <v>0</v>
      </c>
      <c r="BI1843" s="204">
        <f>IF(N1843="nulová",J1843,0)</f>
        <v>0</v>
      </c>
      <c r="BJ1843" s="106" t="s">
        <v>82</v>
      </c>
      <c r="BK1843" s="204">
        <f>ROUND(I1843*H1843,1)</f>
        <v>0</v>
      </c>
      <c r="BL1843" s="106" t="s">
        <v>283</v>
      </c>
      <c r="BM1843" s="203" t="s">
        <v>2347</v>
      </c>
    </row>
    <row r="1844" spans="1:47" s="118" customFormat="1" ht="19.5">
      <c r="A1844" s="115"/>
      <c r="B1844" s="116"/>
      <c r="C1844" s="115"/>
      <c r="D1844" s="205" t="s">
        <v>167</v>
      </c>
      <c r="E1844" s="115"/>
      <c r="F1844" s="206" t="s">
        <v>2348</v>
      </c>
      <c r="G1844" s="115"/>
      <c r="H1844" s="115"/>
      <c r="I1844" s="7"/>
      <c r="J1844" s="115"/>
      <c r="K1844" s="115"/>
      <c r="L1844" s="116"/>
      <c r="M1844" s="207"/>
      <c r="N1844" s="208"/>
      <c r="O1844" s="200"/>
      <c r="P1844" s="200"/>
      <c r="Q1844" s="200"/>
      <c r="R1844" s="200"/>
      <c r="S1844" s="200"/>
      <c r="T1844" s="209"/>
      <c r="U1844" s="115"/>
      <c r="V1844" s="115"/>
      <c r="W1844" s="115"/>
      <c r="X1844" s="115"/>
      <c r="Y1844" s="115"/>
      <c r="Z1844" s="115"/>
      <c r="AA1844" s="115"/>
      <c r="AB1844" s="115"/>
      <c r="AC1844" s="115"/>
      <c r="AD1844" s="115"/>
      <c r="AE1844" s="115"/>
      <c r="AT1844" s="106" t="s">
        <v>167</v>
      </c>
      <c r="AU1844" s="106" t="s">
        <v>84</v>
      </c>
    </row>
    <row r="1845" spans="1:47" s="118" customFormat="1" ht="12">
      <c r="A1845" s="115"/>
      <c r="B1845" s="116"/>
      <c r="C1845" s="115"/>
      <c r="D1845" s="311" t="s">
        <v>169</v>
      </c>
      <c r="E1845" s="115"/>
      <c r="F1845" s="312" t="s">
        <v>2349</v>
      </c>
      <c r="G1845" s="115"/>
      <c r="H1845" s="115"/>
      <c r="I1845" s="7"/>
      <c r="J1845" s="115"/>
      <c r="K1845" s="115"/>
      <c r="L1845" s="116"/>
      <c r="M1845" s="207"/>
      <c r="N1845" s="208"/>
      <c r="O1845" s="200"/>
      <c r="P1845" s="200"/>
      <c r="Q1845" s="200"/>
      <c r="R1845" s="200"/>
      <c r="S1845" s="200"/>
      <c r="T1845" s="209"/>
      <c r="U1845" s="115"/>
      <c r="V1845" s="115"/>
      <c r="W1845" s="115"/>
      <c r="X1845" s="115"/>
      <c r="Y1845" s="115"/>
      <c r="Z1845" s="115"/>
      <c r="AA1845" s="115"/>
      <c r="AB1845" s="115"/>
      <c r="AC1845" s="115"/>
      <c r="AD1845" s="115"/>
      <c r="AE1845" s="115"/>
      <c r="AT1845" s="106" t="s">
        <v>169</v>
      </c>
      <c r="AU1845" s="106" t="s">
        <v>84</v>
      </c>
    </row>
    <row r="1846" spans="2:51" s="313" customFormat="1" ht="12">
      <c r="B1846" s="314"/>
      <c r="D1846" s="205" t="s">
        <v>171</v>
      </c>
      <c r="E1846" s="315" t="s">
        <v>3</v>
      </c>
      <c r="F1846" s="316" t="s">
        <v>2350</v>
      </c>
      <c r="H1846" s="317">
        <v>10.55</v>
      </c>
      <c r="I1846" s="8"/>
      <c r="L1846" s="314"/>
      <c r="M1846" s="318"/>
      <c r="N1846" s="319"/>
      <c r="O1846" s="319"/>
      <c r="P1846" s="319"/>
      <c r="Q1846" s="319"/>
      <c r="R1846" s="319"/>
      <c r="S1846" s="319"/>
      <c r="T1846" s="320"/>
      <c r="AT1846" s="315" t="s">
        <v>171</v>
      </c>
      <c r="AU1846" s="315" t="s">
        <v>84</v>
      </c>
      <c r="AV1846" s="313" t="s">
        <v>84</v>
      </c>
      <c r="AW1846" s="313" t="s">
        <v>36</v>
      </c>
      <c r="AX1846" s="313" t="s">
        <v>74</v>
      </c>
      <c r="AY1846" s="315" t="s">
        <v>158</v>
      </c>
    </row>
    <row r="1847" spans="2:51" s="313" customFormat="1" ht="12">
      <c r="B1847" s="314"/>
      <c r="D1847" s="205" t="s">
        <v>171</v>
      </c>
      <c r="E1847" s="315" t="s">
        <v>3</v>
      </c>
      <c r="F1847" s="316" t="s">
        <v>2351</v>
      </c>
      <c r="H1847" s="317">
        <v>4.038</v>
      </c>
      <c r="I1847" s="8"/>
      <c r="L1847" s="314"/>
      <c r="M1847" s="318"/>
      <c r="N1847" s="319"/>
      <c r="O1847" s="319"/>
      <c r="P1847" s="319"/>
      <c r="Q1847" s="319"/>
      <c r="R1847" s="319"/>
      <c r="S1847" s="319"/>
      <c r="T1847" s="320"/>
      <c r="AT1847" s="315" t="s">
        <v>171</v>
      </c>
      <c r="AU1847" s="315" t="s">
        <v>84</v>
      </c>
      <c r="AV1847" s="313" t="s">
        <v>84</v>
      </c>
      <c r="AW1847" s="313" t="s">
        <v>36</v>
      </c>
      <c r="AX1847" s="313" t="s">
        <v>74</v>
      </c>
      <c r="AY1847" s="315" t="s">
        <v>158</v>
      </c>
    </row>
    <row r="1848" spans="2:51" s="313" customFormat="1" ht="22.5">
      <c r="B1848" s="314"/>
      <c r="D1848" s="205" t="s">
        <v>171</v>
      </c>
      <c r="E1848" s="315" t="s">
        <v>3</v>
      </c>
      <c r="F1848" s="316" t="s">
        <v>2352</v>
      </c>
      <c r="H1848" s="317">
        <v>4.763</v>
      </c>
      <c r="I1848" s="8"/>
      <c r="L1848" s="314"/>
      <c r="M1848" s="318"/>
      <c r="N1848" s="319"/>
      <c r="O1848" s="319"/>
      <c r="P1848" s="319"/>
      <c r="Q1848" s="319"/>
      <c r="R1848" s="319"/>
      <c r="S1848" s="319"/>
      <c r="T1848" s="320"/>
      <c r="AT1848" s="315" t="s">
        <v>171</v>
      </c>
      <c r="AU1848" s="315" t="s">
        <v>84</v>
      </c>
      <c r="AV1848" s="313" t="s">
        <v>84</v>
      </c>
      <c r="AW1848" s="313" t="s">
        <v>36</v>
      </c>
      <c r="AX1848" s="313" t="s">
        <v>74</v>
      </c>
      <c r="AY1848" s="315" t="s">
        <v>158</v>
      </c>
    </row>
    <row r="1849" spans="2:51" s="313" customFormat="1" ht="12">
      <c r="B1849" s="314"/>
      <c r="D1849" s="205" t="s">
        <v>171</v>
      </c>
      <c r="E1849" s="315" t="s">
        <v>3</v>
      </c>
      <c r="F1849" s="316" t="s">
        <v>2353</v>
      </c>
      <c r="H1849" s="317">
        <v>6.3</v>
      </c>
      <c r="I1849" s="8"/>
      <c r="L1849" s="314"/>
      <c r="M1849" s="318"/>
      <c r="N1849" s="319"/>
      <c r="O1849" s="319"/>
      <c r="P1849" s="319"/>
      <c r="Q1849" s="319"/>
      <c r="R1849" s="319"/>
      <c r="S1849" s="319"/>
      <c r="T1849" s="320"/>
      <c r="AT1849" s="315" t="s">
        <v>171</v>
      </c>
      <c r="AU1849" s="315" t="s">
        <v>84</v>
      </c>
      <c r="AV1849" s="313" t="s">
        <v>84</v>
      </c>
      <c r="AW1849" s="313" t="s">
        <v>36</v>
      </c>
      <c r="AX1849" s="313" t="s">
        <v>74</v>
      </c>
      <c r="AY1849" s="315" t="s">
        <v>158</v>
      </c>
    </row>
    <row r="1850" spans="2:51" s="321" customFormat="1" ht="12">
      <c r="B1850" s="322"/>
      <c r="D1850" s="205" t="s">
        <v>171</v>
      </c>
      <c r="E1850" s="323" t="s">
        <v>3</v>
      </c>
      <c r="F1850" s="324" t="s">
        <v>174</v>
      </c>
      <c r="H1850" s="325">
        <v>25.651</v>
      </c>
      <c r="I1850" s="9"/>
      <c r="L1850" s="322"/>
      <c r="M1850" s="326"/>
      <c r="N1850" s="327"/>
      <c r="O1850" s="327"/>
      <c r="P1850" s="327"/>
      <c r="Q1850" s="327"/>
      <c r="R1850" s="327"/>
      <c r="S1850" s="327"/>
      <c r="T1850" s="328"/>
      <c r="AT1850" s="323" t="s">
        <v>171</v>
      </c>
      <c r="AU1850" s="323" t="s">
        <v>84</v>
      </c>
      <c r="AV1850" s="321" t="s">
        <v>165</v>
      </c>
      <c r="AW1850" s="321" t="s">
        <v>36</v>
      </c>
      <c r="AX1850" s="321" t="s">
        <v>82</v>
      </c>
      <c r="AY1850" s="323" t="s">
        <v>158</v>
      </c>
    </row>
    <row r="1851" spans="1:65" s="118" customFormat="1" ht="24.2" customHeight="1">
      <c r="A1851" s="115"/>
      <c r="B1851" s="116"/>
      <c r="C1851" s="214" t="s">
        <v>2354</v>
      </c>
      <c r="D1851" s="214" t="s">
        <v>160</v>
      </c>
      <c r="E1851" s="215" t="s">
        <v>2355</v>
      </c>
      <c r="F1851" s="216" t="s">
        <v>2356</v>
      </c>
      <c r="G1851" s="217" t="s">
        <v>102</v>
      </c>
      <c r="H1851" s="218">
        <v>25.651</v>
      </c>
      <c r="I1851" s="6"/>
      <c r="J1851" s="219">
        <f>ROUND(I1851*H1851,1)</f>
        <v>0</v>
      </c>
      <c r="K1851" s="216" t="s">
        <v>164</v>
      </c>
      <c r="L1851" s="116"/>
      <c r="M1851" s="220" t="s">
        <v>3</v>
      </c>
      <c r="N1851" s="221" t="s">
        <v>45</v>
      </c>
      <c r="O1851" s="200"/>
      <c r="P1851" s="201">
        <f>O1851*H1851</f>
        <v>0</v>
      </c>
      <c r="Q1851" s="201">
        <v>0.00014375</v>
      </c>
      <c r="R1851" s="201">
        <f>Q1851*H1851</f>
        <v>0.0036873312499999997</v>
      </c>
      <c r="S1851" s="201">
        <v>0</v>
      </c>
      <c r="T1851" s="202">
        <f>S1851*H1851</f>
        <v>0</v>
      </c>
      <c r="U1851" s="115"/>
      <c r="V1851" s="115"/>
      <c r="W1851" s="115"/>
      <c r="X1851" s="115"/>
      <c r="Y1851" s="115"/>
      <c r="Z1851" s="115"/>
      <c r="AA1851" s="115"/>
      <c r="AB1851" s="115"/>
      <c r="AC1851" s="115"/>
      <c r="AD1851" s="115"/>
      <c r="AE1851" s="115"/>
      <c r="AR1851" s="203" t="s">
        <v>283</v>
      </c>
      <c r="AT1851" s="203" t="s">
        <v>160</v>
      </c>
      <c r="AU1851" s="203" t="s">
        <v>84</v>
      </c>
      <c r="AY1851" s="106" t="s">
        <v>158</v>
      </c>
      <c r="BE1851" s="204">
        <f>IF(N1851="základní",J1851,0)</f>
        <v>0</v>
      </c>
      <c r="BF1851" s="204">
        <f>IF(N1851="snížená",J1851,0)</f>
        <v>0</v>
      </c>
      <c r="BG1851" s="204">
        <f>IF(N1851="zákl. přenesená",J1851,0)</f>
        <v>0</v>
      </c>
      <c r="BH1851" s="204">
        <f>IF(N1851="sníž. přenesená",J1851,0)</f>
        <v>0</v>
      </c>
      <c r="BI1851" s="204">
        <f>IF(N1851="nulová",J1851,0)</f>
        <v>0</v>
      </c>
      <c r="BJ1851" s="106" t="s">
        <v>82</v>
      </c>
      <c r="BK1851" s="204">
        <f>ROUND(I1851*H1851,1)</f>
        <v>0</v>
      </c>
      <c r="BL1851" s="106" t="s">
        <v>283</v>
      </c>
      <c r="BM1851" s="203" t="s">
        <v>2357</v>
      </c>
    </row>
    <row r="1852" spans="1:47" s="118" customFormat="1" ht="12">
      <c r="A1852" s="115"/>
      <c r="B1852" s="116"/>
      <c r="C1852" s="115"/>
      <c r="D1852" s="205" t="s">
        <v>167</v>
      </c>
      <c r="E1852" s="115"/>
      <c r="F1852" s="206" t="s">
        <v>2358</v>
      </c>
      <c r="G1852" s="115"/>
      <c r="H1852" s="115"/>
      <c r="I1852" s="7"/>
      <c r="J1852" s="115"/>
      <c r="K1852" s="115"/>
      <c r="L1852" s="116"/>
      <c r="M1852" s="207"/>
      <c r="N1852" s="208"/>
      <c r="O1852" s="200"/>
      <c r="P1852" s="200"/>
      <c r="Q1852" s="200"/>
      <c r="R1852" s="200"/>
      <c r="S1852" s="200"/>
      <c r="T1852" s="209"/>
      <c r="U1852" s="115"/>
      <c r="V1852" s="115"/>
      <c r="W1852" s="115"/>
      <c r="X1852" s="115"/>
      <c r="Y1852" s="115"/>
      <c r="Z1852" s="115"/>
      <c r="AA1852" s="115"/>
      <c r="AB1852" s="115"/>
      <c r="AC1852" s="115"/>
      <c r="AD1852" s="115"/>
      <c r="AE1852" s="115"/>
      <c r="AT1852" s="106" t="s">
        <v>167</v>
      </c>
      <c r="AU1852" s="106" t="s">
        <v>84</v>
      </c>
    </row>
    <row r="1853" spans="1:47" s="118" customFormat="1" ht="12">
      <c r="A1853" s="115"/>
      <c r="B1853" s="116"/>
      <c r="C1853" s="115"/>
      <c r="D1853" s="311" t="s">
        <v>169</v>
      </c>
      <c r="E1853" s="115"/>
      <c r="F1853" s="312" t="s">
        <v>2359</v>
      </c>
      <c r="G1853" s="115"/>
      <c r="H1853" s="115"/>
      <c r="I1853" s="7"/>
      <c r="J1853" s="115"/>
      <c r="K1853" s="115"/>
      <c r="L1853" s="116"/>
      <c r="M1853" s="207"/>
      <c r="N1853" s="208"/>
      <c r="O1853" s="200"/>
      <c r="P1853" s="200"/>
      <c r="Q1853" s="200"/>
      <c r="R1853" s="200"/>
      <c r="S1853" s="200"/>
      <c r="T1853" s="209"/>
      <c r="U1853" s="115"/>
      <c r="V1853" s="115"/>
      <c r="W1853" s="115"/>
      <c r="X1853" s="115"/>
      <c r="Y1853" s="115"/>
      <c r="Z1853" s="115"/>
      <c r="AA1853" s="115"/>
      <c r="AB1853" s="115"/>
      <c r="AC1853" s="115"/>
      <c r="AD1853" s="115"/>
      <c r="AE1853" s="115"/>
      <c r="AT1853" s="106" t="s">
        <v>169</v>
      </c>
      <c r="AU1853" s="106" t="s">
        <v>84</v>
      </c>
    </row>
    <row r="1854" spans="2:51" s="313" customFormat="1" ht="12">
      <c r="B1854" s="314"/>
      <c r="D1854" s="205" t="s">
        <v>171</v>
      </c>
      <c r="E1854" s="315" t="s">
        <v>3</v>
      </c>
      <c r="F1854" s="316" t="s">
        <v>2350</v>
      </c>
      <c r="H1854" s="317">
        <v>10.55</v>
      </c>
      <c r="I1854" s="8"/>
      <c r="L1854" s="314"/>
      <c r="M1854" s="318"/>
      <c r="N1854" s="319"/>
      <c r="O1854" s="319"/>
      <c r="P1854" s="319"/>
      <c r="Q1854" s="319"/>
      <c r="R1854" s="319"/>
      <c r="S1854" s="319"/>
      <c r="T1854" s="320"/>
      <c r="AT1854" s="315" t="s">
        <v>171</v>
      </c>
      <c r="AU1854" s="315" t="s">
        <v>84</v>
      </c>
      <c r="AV1854" s="313" t="s">
        <v>84</v>
      </c>
      <c r="AW1854" s="313" t="s">
        <v>36</v>
      </c>
      <c r="AX1854" s="313" t="s">
        <v>74</v>
      </c>
      <c r="AY1854" s="315" t="s">
        <v>158</v>
      </c>
    </row>
    <row r="1855" spans="2:51" s="313" customFormat="1" ht="12">
      <c r="B1855" s="314"/>
      <c r="D1855" s="205" t="s">
        <v>171</v>
      </c>
      <c r="E1855" s="315" t="s">
        <v>3</v>
      </c>
      <c r="F1855" s="316" t="s">
        <v>2351</v>
      </c>
      <c r="H1855" s="317">
        <v>4.038</v>
      </c>
      <c r="I1855" s="8"/>
      <c r="L1855" s="314"/>
      <c r="M1855" s="318"/>
      <c r="N1855" s="319"/>
      <c r="O1855" s="319"/>
      <c r="P1855" s="319"/>
      <c r="Q1855" s="319"/>
      <c r="R1855" s="319"/>
      <c r="S1855" s="319"/>
      <c r="T1855" s="320"/>
      <c r="AT1855" s="315" t="s">
        <v>171</v>
      </c>
      <c r="AU1855" s="315" t="s">
        <v>84</v>
      </c>
      <c r="AV1855" s="313" t="s">
        <v>84</v>
      </c>
      <c r="AW1855" s="313" t="s">
        <v>36</v>
      </c>
      <c r="AX1855" s="313" t="s">
        <v>74</v>
      </c>
      <c r="AY1855" s="315" t="s">
        <v>158</v>
      </c>
    </row>
    <row r="1856" spans="2:51" s="313" customFormat="1" ht="22.5">
      <c r="B1856" s="314"/>
      <c r="D1856" s="205" t="s">
        <v>171</v>
      </c>
      <c r="E1856" s="315" t="s">
        <v>3</v>
      </c>
      <c r="F1856" s="316" t="s">
        <v>2352</v>
      </c>
      <c r="H1856" s="317">
        <v>4.763</v>
      </c>
      <c r="I1856" s="8"/>
      <c r="L1856" s="314"/>
      <c r="M1856" s="318"/>
      <c r="N1856" s="319"/>
      <c r="O1856" s="319"/>
      <c r="P1856" s="319"/>
      <c r="Q1856" s="319"/>
      <c r="R1856" s="319"/>
      <c r="S1856" s="319"/>
      <c r="T1856" s="320"/>
      <c r="AT1856" s="315" t="s">
        <v>171</v>
      </c>
      <c r="AU1856" s="315" t="s">
        <v>84</v>
      </c>
      <c r="AV1856" s="313" t="s">
        <v>84</v>
      </c>
      <c r="AW1856" s="313" t="s">
        <v>36</v>
      </c>
      <c r="AX1856" s="313" t="s">
        <v>74</v>
      </c>
      <c r="AY1856" s="315" t="s">
        <v>158</v>
      </c>
    </row>
    <row r="1857" spans="2:51" s="313" customFormat="1" ht="12">
      <c r="B1857" s="314"/>
      <c r="D1857" s="205" t="s">
        <v>171</v>
      </c>
      <c r="E1857" s="315" t="s">
        <v>3</v>
      </c>
      <c r="F1857" s="316" t="s">
        <v>2353</v>
      </c>
      <c r="H1857" s="317">
        <v>6.3</v>
      </c>
      <c r="I1857" s="8"/>
      <c r="L1857" s="314"/>
      <c r="M1857" s="318"/>
      <c r="N1857" s="319"/>
      <c r="O1857" s="319"/>
      <c r="P1857" s="319"/>
      <c r="Q1857" s="319"/>
      <c r="R1857" s="319"/>
      <c r="S1857" s="319"/>
      <c r="T1857" s="320"/>
      <c r="AT1857" s="315" t="s">
        <v>171</v>
      </c>
      <c r="AU1857" s="315" t="s">
        <v>84</v>
      </c>
      <c r="AV1857" s="313" t="s">
        <v>84</v>
      </c>
      <c r="AW1857" s="313" t="s">
        <v>36</v>
      </c>
      <c r="AX1857" s="313" t="s">
        <v>74</v>
      </c>
      <c r="AY1857" s="315" t="s">
        <v>158</v>
      </c>
    </row>
    <row r="1858" spans="2:51" s="321" customFormat="1" ht="12">
      <c r="B1858" s="322"/>
      <c r="D1858" s="205" t="s">
        <v>171</v>
      </c>
      <c r="E1858" s="323" t="s">
        <v>3</v>
      </c>
      <c r="F1858" s="324" t="s">
        <v>174</v>
      </c>
      <c r="H1858" s="325">
        <v>25.651</v>
      </c>
      <c r="I1858" s="9"/>
      <c r="L1858" s="322"/>
      <c r="M1858" s="326"/>
      <c r="N1858" s="327"/>
      <c r="O1858" s="327"/>
      <c r="P1858" s="327"/>
      <c r="Q1858" s="327"/>
      <c r="R1858" s="327"/>
      <c r="S1858" s="327"/>
      <c r="T1858" s="328"/>
      <c r="AT1858" s="323" t="s">
        <v>171</v>
      </c>
      <c r="AU1858" s="323" t="s">
        <v>84</v>
      </c>
      <c r="AV1858" s="321" t="s">
        <v>165</v>
      </c>
      <c r="AW1858" s="321" t="s">
        <v>36</v>
      </c>
      <c r="AX1858" s="321" t="s">
        <v>82</v>
      </c>
      <c r="AY1858" s="323" t="s">
        <v>158</v>
      </c>
    </row>
    <row r="1859" spans="1:65" s="118" customFormat="1" ht="24.2" customHeight="1">
      <c r="A1859" s="115"/>
      <c r="B1859" s="116"/>
      <c r="C1859" s="214" t="s">
        <v>2360</v>
      </c>
      <c r="D1859" s="214" t="s">
        <v>160</v>
      </c>
      <c r="E1859" s="215" t="s">
        <v>2361</v>
      </c>
      <c r="F1859" s="216" t="s">
        <v>2362</v>
      </c>
      <c r="G1859" s="217" t="s">
        <v>102</v>
      </c>
      <c r="H1859" s="218">
        <v>25.651</v>
      </c>
      <c r="I1859" s="6"/>
      <c r="J1859" s="219">
        <f>ROUND(I1859*H1859,1)</f>
        <v>0</v>
      </c>
      <c r="K1859" s="216" t="s">
        <v>164</v>
      </c>
      <c r="L1859" s="116"/>
      <c r="M1859" s="220" t="s">
        <v>3</v>
      </c>
      <c r="N1859" s="221" t="s">
        <v>45</v>
      </c>
      <c r="O1859" s="200"/>
      <c r="P1859" s="201">
        <f>O1859*H1859</f>
        <v>0</v>
      </c>
      <c r="Q1859" s="201">
        <v>0.00012305</v>
      </c>
      <c r="R1859" s="201">
        <f>Q1859*H1859</f>
        <v>0.0031563555500000004</v>
      </c>
      <c r="S1859" s="201">
        <v>0</v>
      </c>
      <c r="T1859" s="202">
        <f>S1859*H1859</f>
        <v>0</v>
      </c>
      <c r="U1859" s="115"/>
      <c r="V1859" s="115"/>
      <c r="W1859" s="115"/>
      <c r="X1859" s="115"/>
      <c r="Y1859" s="115"/>
      <c r="Z1859" s="115"/>
      <c r="AA1859" s="115"/>
      <c r="AB1859" s="115"/>
      <c r="AC1859" s="115"/>
      <c r="AD1859" s="115"/>
      <c r="AE1859" s="115"/>
      <c r="AR1859" s="203" t="s">
        <v>283</v>
      </c>
      <c r="AT1859" s="203" t="s">
        <v>160</v>
      </c>
      <c r="AU1859" s="203" t="s">
        <v>84</v>
      </c>
      <c r="AY1859" s="106" t="s">
        <v>158</v>
      </c>
      <c r="BE1859" s="204">
        <f>IF(N1859="základní",J1859,0)</f>
        <v>0</v>
      </c>
      <c r="BF1859" s="204">
        <f>IF(N1859="snížená",J1859,0)</f>
        <v>0</v>
      </c>
      <c r="BG1859" s="204">
        <f>IF(N1859="zákl. přenesená",J1859,0)</f>
        <v>0</v>
      </c>
      <c r="BH1859" s="204">
        <f>IF(N1859="sníž. přenesená",J1859,0)</f>
        <v>0</v>
      </c>
      <c r="BI1859" s="204">
        <f>IF(N1859="nulová",J1859,0)</f>
        <v>0</v>
      </c>
      <c r="BJ1859" s="106" t="s">
        <v>82</v>
      </c>
      <c r="BK1859" s="204">
        <f>ROUND(I1859*H1859,1)</f>
        <v>0</v>
      </c>
      <c r="BL1859" s="106" t="s">
        <v>283</v>
      </c>
      <c r="BM1859" s="203" t="s">
        <v>2363</v>
      </c>
    </row>
    <row r="1860" spans="1:47" s="118" customFormat="1" ht="19.5">
      <c r="A1860" s="115"/>
      <c r="B1860" s="116"/>
      <c r="C1860" s="115"/>
      <c r="D1860" s="205" t="s">
        <v>167</v>
      </c>
      <c r="E1860" s="115"/>
      <c r="F1860" s="206" t="s">
        <v>2364</v>
      </c>
      <c r="G1860" s="115"/>
      <c r="H1860" s="115"/>
      <c r="I1860" s="7"/>
      <c r="J1860" s="115"/>
      <c r="K1860" s="115"/>
      <c r="L1860" s="116"/>
      <c r="M1860" s="207"/>
      <c r="N1860" s="208"/>
      <c r="O1860" s="200"/>
      <c r="P1860" s="200"/>
      <c r="Q1860" s="200"/>
      <c r="R1860" s="200"/>
      <c r="S1860" s="200"/>
      <c r="T1860" s="209"/>
      <c r="U1860" s="115"/>
      <c r="V1860" s="115"/>
      <c r="W1860" s="115"/>
      <c r="X1860" s="115"/>
      <c r="Y1860" s="115"/>
      <c r="Z1860" s="115"/>
      <c r="AA1860" s="115"/>
      <c r="AB1860" s="115"/>
      <c r="AC1860" s="115"/>
      <c r="AD1860" s="115"/>
      <c r="AE1860" s="115"/>
      <c r="AT1860" s="106" t="s">
        <v>167</v>
      </c>
      <c r="AU1860" s="106" t="s">
        <v>84</v>
      </c>
    </row>
    <row r="1861" spans="1:47" s="118" customFormat="1" ht="12">
      <c r="A1861" s="115"/>
      <c r="B1861" s="116"/>
      <c r="C1861" s="115"/>
      <c r="D1861" s="311" t="s">
        <v>169</v>
      </c>
      <c r="E1861" s="115"/>
      <c r="F1861" s="312" t="s">
        <v>2365</v>
      </c>
      <c r="G1861" s="115"/>
      <c r="H1861" s="115"/>
      <c r="I1861" s="7"/>
      <c r="J1861" s="115"/>
      <c r="K1861" s="115"/>
      <c r="L1861" s="116"/>
      <c r="M1861" s="207"/>
      <c r="N1861" s="208"/>
      <c r="O1861" s="200"/>
      <c r="P1861" s="200"/>
      <c r="Q1861" s="200"/>
      <c r="R1861" s="200"/>
      <c r="S1861" s="200"/>
      <c r="T1861" s="209"/>
      <c r="U1861" s="115"/>
      <c r="V1861" s="115"/>
      <c r="W1861" s="115"/>
      <c r="X1861" s="115"/>
      <c r="Y1861" s="115"/>
      <c r="Z1861" s="115"/>
      <c r="AA1861" s="115"/>
      <c r="AB1861" s="115"/>
      <c r="AC1861" s="115"/>
      <c r="AD1861" s="115"/>
      <c r="AE1861" s="115"/>
      <c r="AT1861" s="106" t="s">
        <v>169</v>
      </c>
      <c r="AU1861" s="106" t="s">
        <v>84</v>
      </c>
    </row>
    <row r="1862" spans="2:51" s="313" customFormat="1" ht="12">
      <c r="B1862" s="314"/>
      <c r="D1862" s="205" t="s">
        <v>171</v>
      </c>
      <c r="E1862" s="315" t="s">
        <v>3</v>
      </c>
      <c r="F1862" s="316" t="s">
        <v>2350</v>
      </c>
      <c r="H1862" s="317">
        <v>10.55</v>
      </c>
      <c r="I1862" s="8"/>
      <c r="L1862" s="314"/>
      <c r="M1862" s="318"/>
      <c r="N1862" s="319"/>
      <c r="O1862" s="319"/>
      <c r="P1862" s="319"/>
      <c r="Q1862" s="319"/>
      <c r="R1862" s="319"/>
      <c r="S1862" s="319"/>
      <c r="T1862" s="320"/>
      <c r="AT1862" s="315" t="s">
        <v>171</v>
      </c>
      <c r="AU1862" s="315" t="s">
        <v>84</v>
      </c>
      <c r="AV1862" s="313" t="s">
        <v>84</v>
      </c>
      <c r="AW1862" s="313" t="s">
        <v>36</v>
      </c>
      <c r="AX1862" s="313" t="s">
        <v>74</v>
      </c>
      <c r="AY1862" s="315" t="s">
        <v>158</v>
      </c>
    </row>
    <row r="1863" spans="2:51" s="313" customFormat="1" ht="12">
      <c r="B1863" s="314"/>
      <c r="D1863" s="205" t="s">
        <v>171</v>
      </c>
      <c r="E1863" s="315" t="s">
        <v>3</v>
      </c>
      <c r="F1863" s="316" t="s">
        <v>2351</v>
      </c>
      <c r="H1863" s="317">
        <v>4.038</v>
      </c>
      <c r="I1863" s="8"/>
      <c r="L1863" s="314"/>
      <c r="M1863" s="318"/>
      <c r="N1863" s="319"/>
      <c r="O1863" s="319"/>
      <c r="P1863" s="319"/>
      <c r="Q1863" s="319"/>
      <c r="R1863" s="319"/>
      <c r="S1863" s="319"/>
      <c r="T1863" s="320"/>
      <c r="AT1863" s="315" t="s">
        <v>171</v>
      </c>
      <c r="AU1863" s="315" t="s">
        <v>84</v>
      </c>
      <c r="AV1863" s="313" t="s">
        <v>84</v>
      </c>
      <c r="AW1863" s="313" t="s">
        <v>36</v>
      </c>
      <c r="AX1863" s="313" t="s">
        <v>74</v>
      </c>
      <c r="AY1863" s="315" t="s">
        <v>158</v>
      </c>
    </row>
    <row r="1864" spans="2:51" s="313" customFormat="1" ht="22.5">
      <c r="B1864" s="314"/>
      <c r="D1864" s="205" t="s">
        <v>171</v>
      </c>
      <c r="E1864" s="315" t="s">
        <v>3</v>
      </c>
      <c r="F1864" s="316" t="s">
        <v>2352</v>
      </c>
      <c r="H1864" s="317">
        <v>4.763</v>
      </c>
      <c r="I1864" s="8"/>
      <c r="L1864" s="314"/>
      <c r="M1864" s="318"/>
      <c r="N1864" s="319"/>
      <c r="O1864" s="319"/>
      <c r="P1864" s="319"/>
      <c r="Q1864" s="319"/>
      <c r="R1864" s="319"/>
      <c r="S1864" s="319"/>
      <c r="T1864" s="320"/>
      <c r="AT1864" s="315" t="s">
        <v>171</v>
      </c>
      <c r="AU1864" s="315" t="s">
        <v>84</v>
      </c>
      <c r="AV1864" s="313" t="s">
        <v>84</v>
      </c>
      <c r="AW1864" s="313" t="s">
        <v>36</v>
      </c>
      <c r="AX1864" s="313" t="s">
        <v>74</v>
      </c>
      <c r="AY1864" s="315" t="s">
        <v>158</v>
      </c>
    </row>
    <row r="1865" spans="2:51" s="313" customFormat="1" ht="12">
      <c r="B1865" s="314"/>
      <c r="D1865" s="205" t="s">
        <v>171</v>
      </c>
      <c r="E1865" s="315" t="s">
        <v>3</v>
      </c>
      <c r="F1865" s="316" t="s">
        <v>2353</v>
      </c>
      <c r="H1865" s="317">
        <v>6.3</v>
      </c>
      <c r="I1865" s="8"/>
      <c r="L1865" s="314"/>
      <c r="M1865" s="318"/>
      <c r="N1865" s="319"/>
      <c r="O1865" s="319"/>
      <c r="P1865" s="319"/>
      <c r="Q1865" s="319"/>
      <c r="R1865" s="319"/>
      <c r="S1865" s="319"/>
      <c r="T1865" s="320"/>
      <c r="AT1865" s="315" t="s">
        <v>171</v>
      </c>
      <c r="AU1865" s="315" t="s">
        <v>84</v>
      </c>
      <c r="AV1865" s="313" t="s">
        <v>84</v>
      </c>
      <c r="AW1865" s="313" t="s">
        <v>36</v>
      </c>
      <c r="AX1865" s="313" t="s">
        <v>74</v>
      </c>
      <c r="AY1865" s="315" t="s">
        <v>158</v>
      </c>
    </row>
    <row r="1866" spans="2:51" s="321" customFormat="1" ht="12">
      <c r="B1866" s="322"/>
      <c r="D1866" s="205" t="s">
        <v>171</v>
      </c>
      <c r="E1866" s="323" t="s">
        <v>3</v>
      </c>
      <c r="F1866" s="324" t="s">
        <v>174</v>
      </c>
      <c r="H1866" s="325">
        <v>25.651</v>
      </c>
      <c r="I1866" s="9"/>
      <c r="L1866" s="322"/>
      <c r="M1866" s="326"/>
      <c r="N1866" s="327"/>
      <c r="O1866" s="327"/>
      <c r="P1866" s="327"/>
      <c r="Q1866" s="327"/>
      <c r="R1866" s="327"/>
      <c r="S1866" s="327"/>
      <c r="T1866" s="328"/>
      <c r="AT1866" s="323" t="s">
        <v>171</v>
      </c>
      <c r="AU1866" s="323" t="s">
        <v>84</v>
      </c>
      <c r="AV1866" s="321" t="s">
        <v>165</v>
      </c>
      <c r="AW1866" s="321" t="s">
        <v>36</v>
      </c>
      <c r="AX1866" s="321" t="s">
        <v>82</v>
      </c>
      <c r="AY1866" s="323" t="s">
        <v>158</v>
      </c>
    </row>
    <row r="1867" spans="1:65" s="118" customFormat="1" ht="24.2" customHeight="1">
      <c r="A1867" s="115"/>
      <c r="B1867" s="116"/>
      <c r="C1867" s="214" t="s">
        <v>2366</v>
      </c>
      <c r="D1867" s="214" t="s">
        <v>160</v>
      </c>
      <c r="E1867" s="215" t="s">
        <v>2367</v>
      </c>
      <c r="F1867" s="216" t="s">
        <v>2368</v>
      </c>
      <c r="G1867" s="217" t="s">
        <v>102</v>
      </c>
      <c r="H1867" s="218">
        <v>25.651</v>
      </c>
      <c r="I1867" s="6"/>
      <c r="J1867" s="219">
        <f>ROUND(I1867*H1867,1)</f>
        <v>0</v>
      </c>
      <c r="K1867" s="216" t="s">
        <v>164</v>
      </c>
      <c r="L1867" s="116"/>
      <c r="M1867" s="220" t="s">
        <v>3</v>
      </c>
      <c r="N1867" s="221" t="s">
        <v>45</v>
      </c>
      <c r="O1867" s="200"/>
      <c r="P1867" s="201">
        <f>O1867*H1867</f>
        <v>0</v>
      </c>
      <c r="Q1867" s="201">
        <v>0.00012305</v>
      </c>
      <c r="R1867" s="201">
        <f>Q1867*H1867</f>
        <v>0.0031563555500000004</v>
      </c>
      <c r="S1867" s="201">
        <v>0</v>
      </c>
      <c r="T1867" s="202">
        <f>S1867*H1867</f>
        <v>0</v>
      </c>
      <c r="U1867" s="115"/>
      <c r="V1867" s="115"/>
      <c r="W1867" s="115"/>
      <c r="X1867" s="115"/>
      <c r="Y1867" s="115"/>
      <c r="Z1867" s="115"/>
      <c r="AA1867" s="115"/>
      <c r="AB1867" s="115"/>
      <c r="AC1867" s="115"/>
      <c r="AD1867" s="115"/>
      <c r="AE1867" s="115"/>
      <c r="AR1867" s="203" t="s">
        <v>283</v>
      </c>
      <c r="AT1867" s="203" t="s">
        <v>160</v>
      </c>
      <c r="AU1867" s="203" t="s">
        <v>84</v>
      </c>
      <c r="AY1867" s="106" t="s">
        <v>158</v>
      </c>
      <c r="BE1867" s="204">
        <f>IF(N1867="základní",J1867,0)</f>
        <v>0</v>
      </c>
      <c r="BF1867" s="204">
        <f>IF(N1867="snížená",J1867,0)</f>
        <v>0</v>
      </c>
      <c r="BG1867" s="204">
        <f>IF(N1867="zákl. přenesená",J1867,0)</f>
        <v>0</v>
      </c>
      <c r="BH1867" s="204">
        <f>IF(N1867="sníž. přenesená",J1867,0)</f>
        <v>0</v>
      </c>
      <c r="BI1867" s="204">
        <f>IF(N1867="nulová",J1867,0)</f>
        <v>0</v>
      </c>
      <c r="BJ1867" s="106" t="s">
        <v>82</v>
      </c>
      <c r="BK1867" s="204">
        <f>ROUND(I1867*H1867,1)</f>
        <v>0</v>
      </c>
      <c r="BL1867" s="106" t="s">
        <v>283</v>
      </c>
      <c r="BM1867" s="203" t="s">
        <v>2369</v>
      </c>
    </row>
    <row r="1868" spans="1:47" s="118" customFormat="1" ht="19.5">
      <c r="A1868" s="115"/>
      <c r="B1868" s="116"/>
      <c r="C1868" s="115"/>
      <c r="D1868" s="205" t="s">
        <v>167</v>
      </c>
      <c r="E1868" s="115"/>
      <c r="F1868" s="206" t="s">
        <v>2370</v>
      </c>
      <c r="G1868" s="115"/>
      <c r="H1868" s="115"/>
      <c r="I1868" s="7"/>
      <c r="J1868" s="115"/>
      <c r="K1868" s="115"/>
      <c r="L1868" s="116"/>
      <c r="M1868" s="207"/>
      <c r="N1868" s="208"/>
      <c r="O1868" s="200"/>
      <c r="P1868" s="200"/>
      <c r="Q1868" s="200"/>
      <c r="R1868" s="200"/>
      <c r="S1868" s="200"/>
      <c r="T1868" s="209"/>
      <c r="U1868" s="115"/>
      <c r="V1868" s="115"/>
      <c r="W1868" s="115"/>
      <c r="X1868" s="115"/>
      <c r="Y1868" s="115"/>
      <c r="Z1868" s="115"/>
      <c r="AA1868" s="115"/>
      <c r="AB1868" s="115"/>
      <c r="AC1868" s="115"/>
      <c r="AD1868" s="115"/>
      <c r="AE1868" s="115"/>
      <c r="AT1868" s="106" t="s">
        <v>167</v>
      </c>
      <c r="AU1868" s="106" t="s">
        <v>84</v>
      </c>
    </row>
    <row r="1869" spans="1:47" s="118" customFormat="1" ht="12">
      <c r="A1869" s="115"/>
      <c r="B1869" s="116"/>
      <c r="C1869" s="115"/>
      <c r="D1869" s="311" t="s">
        <v>169</v>
      </c>
      <c r="E1869" s="115"/>
      <c r="F1869" s="312" t="s">
        <v>2371</v>
      </c>
      <c r="G1869" s="115"/>
      <c r="H1869" s="115"/>
      <c r="I1869" s="7"/>
      <c r="J1869" s="115"/>
      <c r="K1869" s="115"/>
      <c r="L1869" s="116"/>
      <c r="M1869" s="207"/>
      <c r="N1869" s="208"/>
      <c r="O1869" s="200"/>
      <c r="P1869" s="200"/>
      <c r="Q1869" s="200"/>
      <c r="R1869" s="200"/>
      <c r="S1869" s="200"/>
      <c r="T1869" s="209"/>
      <c r="U1869" s="115"/>
      <c r="V1869" s="115"/>
      <c r="W1869" s="115"/>
      <c r="X1869" s="115"/>
      <c r="Y1869" s="115"/>
      <c r="Z1869" s="115"/>
      <c r="AA1869" s="115"/>
      <c r="AB1869" s="115"/>
      <c r="AC1869" s="115"/>
      <c r="AD1869" s="115"/>
      <c r="AE1869" s="115"/>
      <c r="AT1869" s="106" t="s">
        <v>169</v>
      </c>
      <c r="AU1869" s="106" t="s">
        <v>84</v>
      </c>
    </row>
    <row r="1870" spans="2:51" s="313" customFormat="1" ht="12">
      <c r="B1870" s="314"/>
      <c r="D1870" s="205" t="s">
        <v>171</v>
      </c>
      <c r="E1870" s="315" t="s">
        <v>3</v>
      </c>
      <c r="F1870" s="316" t="s">
        <v>2350</v>
      </c>
      <c r="H1870" s="317">
        <v>10.55</v>
      </c>
      <c r="I1870" s="8"/>
      <c r="L1870" s="314"/>
      <c r="M1870" s="318"/>
      <c r="N1870" s="319"/>
      <c r="O1870" s="319"/>
      <c r="P1870" s="319"/>
      <c r="Q1870" s="319"/>
      <c r="R1870" s="319"/>
      <c r="S1870" s="319"/>
      <c r="T1870" s="320"/>
      <c r="AT1870" s="315" t="s">
        <v>171</v>
      </c>
      <c r="AU1870" s="315" t="s">
        <v>84</v>
      </c>
      <c r="AV1870" s="313" t="s">
        <v>84</v>
      </c>
      <c r="AW1870" s="313" t="s">
        <v>36</v>
      </c>
      <c r="AX1870" s="313" t="s">
        <v>74</v>
      </c>
      <c r="AY1870" s="315" t="s">
        <v>158</v>
      </c>
    </row>
    <row r="1871" spans="2:51" s="313" customFormat="1" ht="12">
      <c r="B1871" s="314"/>
      <c r="D1871" s="205" t="s">
        <v>171</v>
      </c>
      <c r="E1871" s="315" t="s">
        <v>3</v>
      </c>
      <c r="F1871" s="316" t="s">
        <v>2351</v>
      </c>
      <c r="H1871" s="317">
        <v>4.038</v>
      </c>
      <c r="I1871" s="8"/>
      <c r="L1871" s="314"/>
      <c r="M1871" s="318"/>
      <c r="N1871" s="319"/>
      <c r="O1871" s="319"/>
      <c r="P1871" s="319"/>
      <c r="Q1871" s="319"/>
      <c r="R1871" s="319"/>
      <c r="S1871" s="319"/>
      <c r="T1871" s="320"/>
      <c r="AT1871" s="315" t="s">
        <v>171</v>
      </c>
      <c r="AU1871" s="315" t="s">
        <v>84</v>
      </c>
      <c r="AV1871" s="313" t="s">
        <v>84</v>
      </c>
      <c r="AW1871" s="313" t="s">
        <v>36</v>
      </c>
      <c r="AX1871" s="313" t="s">
        <v>74</v>
      </c>
      <c r="AY1871" s="315" t="s">
        <v>158</v>
      </c>
    </row>
    <row r="1872" spans="2:51" s="313" customFormat="1" ht="22.5">
      <c r="B1872" s="314"/>
      <c r="D1872" s="205" t="s">
        <v>171</v>
      </c>
      <c r="E1872" s="315" t="s">
        <v>3</v>
      </c>
      <c r="F1872" s="316" t="s">
        <v>2352</v>
      </c>
      <c r="H1872" s="317">
        <v>4.763</v>
      </c>
      <c r="I1872" s="8"/>
      <c r="L1872" s="314"/>
      <c r="M1872" s="318"/>
      <c r="N1872" s="319"/>
      <c r="O1872" s="319"/>
      <c r="P1872" s="319"/>
      <c r="Q1872" s="319"/>
      <c r="R1872" s="319"/>
      <c r="S1872" s="319"/>
      <c r="T1872" s="320"/>
      <c r="AT1872" s="315" t="s">
        <v>171</v>
      </c>
      <c r="AU1872" s="315" t="s">
        <v>84</v>
      </c>
      <c r="AV1872" s="313" t="s">
        <v>84</v>
      </c>
      <c r="AW1872" s="313" t="s">
        <v>36</v>
      </c>
      <c r="AX1872" s="313" t="s">
        <v>74</v>
      </c>
      <c r="AY1872" s="315" t="s">
        <v>158</v>
      </c>
    </row>
    <row r="1873" spans="2:51" s="313" customFormat="1" ht="12">
      <c r="B1873" s="314"/>
      <c r="D1873" s="205" t="s">
        <v>171</v>
      </c>
      <c r="E1873" s="315" t="s">
        <v>3</v>
      </c>
      <c r="F1873" s="316" t="s">
        <v>2353</v>
      </c>
      <c r="H1873" s="317">
        <v>6.3</v>
      </c>
      <c r="I1873" s="8"/>
      <c r="L1873" s="314"/>
      <c r="M1873" s="318"/>
      <c r="N1873" s="319"/>
      <c r="O1873" s="319"/>
      <c r="P1873" s="319"/>
      <c r="Q1873" s="319"/>
      <c r="R1873" s="319"/>
      <c r="S1873" s="319"/>
      <c r="T1873" s="320"/>
      <c r="AT1873" s="315" t="s">
        <v>171</v>
      </c>
      <c r="AU1873" s="315" t="s">
        <v>84</v>
      </c>
      <c r="AV1873" s="313" t="s">
        <v>84</v>
      </c>
      <c r="AW1873" s="313" t="s">
        <v>36</v>
      </c>
      <c r="AX1873" s="313" t="s">
        <v>74</v>
      </c>
      <c r="AY1873" s="315" t="s">
        <v>158</v>
      </c>
    </row>
    <row r="1874" spans="2:51" s="321" customFormat="1" ht="12">
      <c r="B1874" s="322"/>
      <c r="D1874" s="205" t="s">
        <v>171</v>
      </c>
      <c r="E1874" s="323" t="s">
        <v>3</v>
      </c>
      <c r="F1874" s="324" t="s">
        <v>174</v>
      </c>
      <c r="H1874" s="325">
        <v>25.651</v>
      </c>
      <c r="I1874" s="9"/>
      <c r="L1874" s="322"/>
      <c r="M1874" s="326"/>
      <c r="N1874" s="327"/>
      <c r="O1874" s="327"/>
      <c r="P1874" s="327"/>
      <c r="Q1874" s="327"/>
      <c r="R1874" s="327"/>
      <c r="S1874" s="327"/>
      <c r="T1874" s="328"/>
      <c r="AT1874" s="323" t="s">
        <v>171</v>
      </c>
      <c r="AU1874" s="323" t="s">
        <v>84</v>
      </c>
      <c r="AV1874" s="321" t="s">
        <v>165</v>
      </c>
      <c r="AW1874" s="321" t="s">
        <v>36</v>
      </c>
      <c r="AX1874" s="321" t="s">
        <v>82</v>
      </c>
      <c r="AY1874" s="323" t="s">
        <v>158</v>
      </c>
    </row>
    <row r="1875" spans="2:63" s="180" customFormat="1" ht="22.9" customHeight="1">
      <c r="B1875" s="181"/>
      <c r="D1875" s="182" t="s">
        <v>73</v>
      </c>
      <c r="E1875" s="212" t="s">
        <v>2372</v>
      </c>
      <c r="F1875" s="212" t="s">
        <v>2373</v>
      </c>
      <c r="I1875" s="5"/>
      <c r="J1875" s="213">
        <f>BK1875</f>
        <v>0</v>
      </c>
      <c r="L1875" s="181"/>
      <c r="M1875" s="185"/>
      <c r="N1875" s="186"/>
      <c r="O1875" s="186"/>
      <c r="P1875" s="187">
        <f>SUM(P1876:P1981)</f>
        <v>0</v>
      </c>
      <c r="Q1875" s="186"/>
      <c r="R1875" s="187">
        <f>SUM(R1876:R1981)</f>
        <v>0.570880786</v>
      </c>
      <c r="S1875" s="186"/>
      <c r="T1875" s="188">
        <f>SUM(T1876:T1981)</f>
        <v>0</v>
      </c>
      <c r="AR1875" s="182" t="s">
        <v>84</v>
      </c>
      <c r="AT1875" s="189" t="s">
        <v>73</v>
      </c>
      <c r="AU1875" s="189" t="s">
        <v>82</v>
      </c>
      <c r="AY1875" s="182" t="s">
        <v>158</v>
      </c>
      <c r="BK1875" s="190">
        <f>SUM(BK1876:BK1981)</f>
        <v>0</v>
      </c>
    </row>
    <row r="1876" spans="1:65" s="118" customFormat="1" ht="24.2" customHeight="1">
      <c r="A1876" s="115"/>
      <c r="B1876" s="116"/>
      <c r="C1876" s="214" t="s">
        <v>2374</v>
      </c>
      <c r="D1876" s="214" t="s">
        <v>160</v>
      </c>
      <c r="E1876" s="215" t="s">
        <v>2375</v>
      </c>
      <c r="F1876" s="216" t="s">
        <v>2376</v>
      </c>
      <c r="G1876" s="217" t="s">
        <v>102</v>
      </c>
      <c r="H1876" s="218">
        <v>470.564</v>
      </c>
      <c r="I1876" s="6"/>
      <c r="J1876" s="219">
        <f>ROUND(I1876*H1876,1)</f>
        <v>0</v>
      </c>
      <c r="K1876" s="216" t="s">
        <v>164</v>
      </c>
      <c r="L1876" s="116"/>
      <c r="M1876" s="220" t="s">
        <v>3</v>
      </c>
      <c r="N1876" s="221" t="s">
        <v>45</v>
      </c>
      <c r="O1876" s="200"/>
      <c r="P1876" s="201">
        <f>O1876*H1876</f>
        <v>0</v>
      </c>
      <c r="Q1876" s="201">
        <v>0.0002012</v>
      </c>
      <c r="R1876" s="201">
        <f>Q1876*H1876</f>
        <v>0.09467747680000001</v>
      </c>
      <c r="S1876" s="201">
        <v>0</v>
      </c>
      <c r="T1876" s="202">
        <f>S1876*H1876</f>
        <v>0</v>
      </c>
      <c r="U1876" s="115"/>
      <c r="V1876" s="115"/>
      <c r="W1876" s="115"/>
      <c r="X1876" s="115"/>
      <c r="Y1876" s="115"/>
      <c r="Z1876" s="115"/>
      <c r="AA1876" s="115"/>
      <c r="AB1876" s="115"/>
      <c r="AC1876" s="115"/>
      <c r="AD1876" s="115"/>
      <c r="AE1876" s="115"/>
      <c r="AR1876" s="203" t="s">
        <v>283</v>
      </c>
      <c r="AT1876" s="203" t="s">
        <v>160</v>
      </c>
      <c r="AU1876" s="203" t="s">
        <v>84</v>
      </c>
      <c r="AY1876" s="106" t="s">
        <v>158</v>
      </c>
      <c r="BE1876" s="204">
        <f>IF(N1876="základní",J1876,0)</f>
        <v>0</v>
      </c>
      <c r="BF1876" s="204">
        <f>IF(N1876="snížená",J1876,0)</f>
        <v>0</v>
      </c>
      <c r="BG1876" s="204">
        <f>IF(N1876="zákl. přenesená",J1876,0)</f>
        <v>0</v>
      </c>
      <c r="BH1876" s="204">
        <f>IF(N1876="sníž. přenesená",J1876,0)</f>
        <v>0</v>
      </c>
      <c r="BI1876" s="204">
        <f>IF(N1876="nulová",J1876,0)</f>
        <v>0</v>
      </c>
      <c r="BJ1876" s="106" t="s">
        <v>82</v>
      </c>
      <c r="BK1876" s="204">
        <f>ROUND(I1876*H1876,1)</f>
        <v>0</v>
      </c>
      <c r="BL1876" s="106" t="s">
        <v>283</v>
      </c>
      <c r="BM1876" s="203" t="s">
        <v>2377</v>
      </c>
    </row>
    <row r="1877" spans="1:47" s="118" customFormat="1" ht="19.5">
      <c r="A1877" s="115"/>
      <c r="B1877" s="116"/>
      <c r="C1877" s="115"/>
      <c r="D1877" s="205" t="s">
        <v>167</v>
      </c>
      <c r="E1877" s="115"/>
      <c r="F1877" s="206" t="s">
        <v>2378</v>
      </c>
      <c r="G1877" s="115"/>
      <c r="H1877" s="115"/>
      <c r="I1877" s="7"/>
      <c r="J1877" s="115"/>
      <c r="K1877" s="115"/>
      <c r="L1877" s="116"/>
      <c r="M1877" s="207"/>
      <c r="N1877" s="208"/>
      <c r="O1877" s="200"/>
      <c r="P1877" s="200"/>
      <c r="Q1877" s="200"/>
      <c r="R1877" s="200"/>
      <c r="S1877" s="200"/>
      <c r="T1877" s="209"/>
      <c r="U1877" s="115"/>
      <c r="V1877" s="115"/>
      <c r="W1877" s="115"/>
      <c r="X1877" s="115"/>
      <c r="Y1877" s="115"/>
      <c r="Z1877" s="115"/>
      <c r="AA1877" s="115"/>
      <c r="AB1877" s="115"/>
      <c r="AC1877" s="115"/>
      <c r="AD1877" s="115"/>
      <c r="AE1877" s="115"/>
      <c r="AT1877" s="106" t="s">
        <v>167</v>
      </c>
      <c r="AU1877" s="106" t="s">
        <v>84</v>
      </c>
    </row>
    <row r="1878" spans="1:47" s="118" customFormat="1" ht="12">
      <c r="A1878" s="115"/>
      <c r="B1878" s="116"/>
      <c r="C1878" s="115"/>
      <c r="D1878" s="311" t="s">
        <v>169</v>
      </c>
      <c r="E1878" s="115"/>
      <c r="F1878" s="312" t="s">
        <v>2379</v>
      </c>
      <c r="G1878" s="115"/>
      <c r="H1878" s="115"/>
      <c r="I1878" s="7"/>
      <c r="J1878" s="115"/>
      <c r="K1878" s="115"/>
      <c r="L1878" s="116"/>
      <c r="M1878" s="207"/>
      <c r="N1878" s="208"/>
      <c r="O1878" s="200"/>
      <c r="P1878" s="200"/>
      <c r="Q1878" s="200"/>
      <c r="R1878" s="200"/>
      <c r="S1878" s="200"/>
      <c r="T1878" s="209"/>
      <c r="U1878" s="115"/>
      <c r="V1878" s="115"/>
      <c r="W1878" s="115"/>
      <c r="X1878" s="115"/>
      <c r="Y1878" s="115"/>
      <c r="Z1878" s="115"/>
      <c r="AA1878" s="115"/>
      <c r="AB1878" s="115"/>
      <c r="AC1878" s="115"/>
      <c r="AD1878" s="115"/>
      <c r="AE1878" s="115"/>
      <c r="AT1878" s="106" t="s">
        <v>169</v>
      </c>
      <c r="AU1878" s="106" t="s">
        <v>84</v>
      </c>
    </row>
    <row r="1879" spans="2:51" s="313" customFormat="1" ht="22.5">
      <c r="B1879" s="314"/>
      <c r="D1879" s="205" t="s">
        <v>171</v>
      </c>
      <c r="E1879" s="315" t="s">
        <v>3</v>
      </c>
      <c r="F1879" s="316" t="s">
        <v>2380</v>
      </c>
      <c r="H1879" s="317">
        <v>52.82</v>
      </c>
      <c r="I1879" s="8"/>
      <c r="L1879" s="314"/>
      <c r="M1879" s="318"/>
      <c r="N1879" s="319"/>
      <c r="O1879" s="319"/>
      <c r="P1879" s="319"/>
      <c r="Q1879" s="319"/>
      <c r="R1879" s="319"/>
      <c r="S1879" s="319"/>
      <c r="T1879" s="320"/>
      <c r="AT1879" s="315" t="s">
        <v>171</v>
      </c>
      <c r="AU1879" s="315" t="s">
        <v>84</v>
      </c>
      <c r="AV1879" s="313" t="s">
        <v>84</v>
      </c>
      <c r="AW1879" s="313" t="s">
        <v>36</v>
      </c>
      <c r="AX1879" s="313" t="s">
        <v>74</v>
      </c>
      <c r="AY1879" s="315" t="s">
        <v>158</v>
      </c>
    </row>
    <row r="1880" spans="2:51" s="313" customFormat="1" ht="12">
      <c r="B1880" s="314"/>
      <c r="D1880" s="205" t="s">
        <v>171</v>
      </c>
      <c r="E1880" s="315" t="s">
        <v>3</v>
      </c>
      <c r="F1880" s="316" t="s">
        <v>2381</v>
      </c>
      <c r="H1880" s="317">
        <v>8.06</v>
      </c>
      <c r="I1880" s="8"/>
      <c r="L1880" s="314"/>
      <c r="M1880" s="318"/>
      <c r="N1880" s="319"/>
      <c r="O1880" s="319"/>
      <c r="P1880" s="319"/>
      <c r="Q1880" s="319"/>
      <c r="R1880" s="319"/>
      <c r="S1880" s="319"/>
      <c r="T1880" s="320"/>
      <c r="AT1880" s="315" t="s">
        <v>171</v>
      </c>
      <c r="AU1880" s="315" t="s">
        <v>84</v>
      </c>
      <c r="AV1880" s="313" t="s">
        <v>84</v>
      </c>
      <c r="AW1880" s="313" t="s">
        <v>36</v>
      </c>
      <c r="AX1880" s="313" t="s">
        <v>74</v>
      </c>
      <c r="AY1880" s="315" t="s">
        <v>158</v>
      </c>
    </row>
    <row r="1881" spans="2:51" s="330" customFormat="1" ht="12">
      <c r="B1881" s="331"/>
      <c r="D1881" s="205" t="s">
        <v>171</v>
      </c>
      <c r="E1881" s="332" t="s">
        <v>3</v>
      </c>
      <c r="F1881" s="333" t="s">
        <v>530</v>
      </c>
      <c r="H1881" s="334">
        <v>60.88</v>
      </c>
      <c r="I1881" s="10"/>
      <c r="L1881" s="331"/>
      <c r="M1881" s="335"/>
      <c r="N1881" s="336"/>
      <c r="O1881" s="336"/>
      <c r="P1881" s="336"/>
      <c r="Q1881" s="336"/>
      <c r="R1881" s="336"/>
      <c r="S1881" s="336"/>
      <c r="T1881" s="337"/>
      <c r="AT1881" s="332" t="s">
        <v>171</v>
      </c>
      <c r="AU1881" s="332" t="s">
        <v>84</v>
      </c>
      <c r="AV1881" s="330" t="s">
        <v>104</v>
      </c>
      <c r="AW1881" s="330" t="s">
        <v>36</v>
      </c>
      <c r="AX1881" s="330" t="s">
        <v>74</v>
      </c>
      <c r="AY1881" s="332" t="s">
        <v>158</v>
      </c>
    </row>
    <row r="1882" spans="2:51" s="313" customFormat="1" ht="12">
      <c r="B1882" s="314"/>
      <c r="D1882" s="205" t="s">
        <v>171</v>
      </c>
      <c r="E1882" s="315" t="s">
        <v>3</v>
      </c>
      <c r="F1882" s="316" t="s">
        <v>2382</v>
      </c>
      <c r="H1882" s="317">
        <v>105.39</v>
      </c>
      <c r="I1882" s="8"/>
      <c r="L1882" s="314"/>
      <c r="M1882" s="318"/>
      <c r="N1882" s="319"/>
      <c r="O1882" s="319"/>
      <c r="P1882" s="319"/>
      <c r="Q1882" s="319"/>
      <c r="R1882" s="319"/>
      <c r="S1882" s="319"/>
      <c r="T1882" s="320"/>
      <c r="AT1882" s="315" t="s">
        <v>171</v>
      </c>
      <c r="AU1882" s="315" t="s">
        <v>84</v>
      </c>
      <c r="AV1882" s="313" t="s">
        <v>84</v>
      </c>
      <c r="AW1882" s="313" t="s">
        <v>36</v>
      </c>
      <c r="AX1882" s="313" t="s">
        <v>74</v>
      </c>
      <c r="AY1882" s="315" t="s">
        <v>158</v>
      </c>
    </row>
    <row r="1883" spans="2:51" s="313" customFormat="1" ht="12">
      <c r="B1883" s="314"/>
      <c r="D1883" s="205" t="s">
        <v>171</v>
      </c>
      <c r="E1883" s="315" t="s">
        <v>3</v>
      </c>
      <c r="F1883" s="316" t="s">
        <v>2383</v>
      </c>
      <c r="H1883" s="317">
        <v>56.465</v>
      </c>
      <c r="I1883" s="8"/>
      <c r="L1883" s="314"/>
      <c r="M1883" s="318"/>
      <c r="N1883" s="319"/>
      <c r="O1883" s="319"/>
      <c r="P1883" s="319"/>
      <c r="Q1883" s="319"/>
      <c r="R1883" s="319"/>
      <c r="S1883" s="319"/>
      <c r="T1883" s="320"/>
      <c r="AT1883" s="315" t="s">
        <v>171</v>
      </c>
      <c r="AU1883" s="315" t="s">
        <v>84</v>
      </c>
      <c r="AV1883" s="313" t="s">
        <v>84</v>
      </c>
      <c r="AW1883" s="313" t="s">
        <v>36</v>
      </c>
      <c r="AX1883" s="313" t="s">
        <v>74</v>
      </c>
      <c r="AY1883" s="315" t="s">
        <v>158</v>
      </c>
    </row>
    <row r="1884" spans="2:51" s="313" customFormat="1" ht="12">
      <c r="B1884" s="314"/>
      <c r="D1884" s="205" t="s">
        <v>171</v>
      </c>
      <c r="E1884" s="315" t="s">
        <v>3</v>
      </c>
      <c r="F1884" s="316" t="s">
        <v>2384</v>
      </c>
      <c r="H1884" s="317">
        <v>38.87</v>
      </c>
      <c r="I1884" s="8"/>
      <c r="L1884" s="314"/>
      <c r="M1884" s="318"/>
      <c r="N1884" s="319"/>
      <c r="O1884" s="319"/>
      <c r="P1884" s="319"/>
      <c r="Q1884" s="319"/>
      <c r="R1884" s="319"/>
      <c r="S1884" s="319"/>
      <c r="T1884" s="320"/>
      <c r="AT1884" s="315" t="s">
        <v>171</v>
      </c>
      <c r="AU1884" s="315" t="s">
        <v>84</v>
      </c>
      <c r="AV1884" s="313" t="s">
        <v>84</v>
      </c>
      <c r="AW1884" s="313" t="s">
        <v>36</v>
      </c>
      <c r="AX1884" s="313" t="s">
        <v>74</v>
      </c>
      <c r="AY1884" s="315" t="s">
        <v>158</v>
      </c>
    </row>
    <row r="1885" spans="2:51" s="313" customFormat="1" ht="22.5">
      <c r="B1885" s="314"/>
      <c r="D1885" s="205" t="s">
        <v>171</v>
      </c>
      <c r="E1885" s="315" t="s">
        <v>3</v>
      </c>
      <c r="F1885" s="316" t="s">
        <v>744</v>
      </c>
      <c r="H1885" s="317">
        <v>8.275</v>
      </c>
      <c r="I1885" s="8"/>
      <c r="L1885" s="314"/>
      <c r="M1885" s="318"/>
      <c r="N1885" s="319"/>
      <c r="O1885" s="319"/>
      <c r="P1885" s="319"/>
      <c r="Q1885" s="319"/>
      <c r="R1885" s="319"/>
      <c r="S1885" s="319"/>
      <c r="T1885" s="320"/>
      <c r="AT1885" s="315" t="s">
        <v>171</v>
      </c>
      <c r="AU1885" s="315" t="s">
        <v>84</v>
      </c>
      <c r="AV1885" s="313" t="s">
        <v>84</v>
      </c>
      <c r="AW1885" s="313" t="s">
        <v>36</v>
      </c>
      <c r="AX1885" s="313" t="s">
        <v>74</v>
      </c>
      <c r="AY1885" s="315" t="s">
        <v>158</v>
      </c>
    </row>
    <row r="1886" spans="2:51" s="313" customFormat="1" ht="22.5">
      <c r="B1886" s="314"/>
      <c r="D1886" s="205" t="s">
        <v>171</v>
      </c>
      <c r="E1886" s="315" t="s">
        <v>3</v>
      </c>
      <c r="F1886" s="316" t="s">
        <v>745</v>
      </c>
      <c r="H1886" s="317">
        <v>7.025</v>
      </c>
      <c r="I1886" s="8"/>
      <c r="L1886" s="314"/>
      <c r="M1886" s="318"/>
      <c r="N1886" s="319"/>
      <c r="O1886" s="319"/>
      <c r="P1886" s="319"/>
      <c r="Q1886" s="319"/>
      <c r="R1886" s="319"/>
      <c r="S1886" s="319"/>
      <c r="T1886" s="320"/>
      <c r="AT1886" s="315" t="s">
        <v>171</v>
      </c>
      <c r="AU1886" s="315" t="s">
        <v>84</v>
      </c>
      <c r="AV1886" s="313" t="s">
        <v>84</v>
      </c>
      <c r="AW1886" s="313" t="s">
        <v>36</v>
      </c>
      <c r="AX1886" s="313" t="s">
        <v>74</v>
      </c>
      <c r="AY1886" s="315" t="s">
        <v>158</v>
      </c>
    </row>
    <row r="1887" spans="2:51" s="313" customFormat="1" ht="12">
      <c r="B1887" s="314"/>
      <c r="D1887" s="205" t="s">
        <v>171</v>
      </c>
      <c r="E1887" s="315" t="s">
        <v>3</v>
      </c>
      <c r="F1887" s="316" t="s">
        <v>2385</v>
      </c>
      <c r="H1887" s="317">
        <v>61.225</v>
      </c>
      <c r="I1887" s="8"/>
      <c r="L1887" s="314"/>
      <c r="M1887" s="318"/>
      <c r="N1887" s="319"/>
      <c r="O1887" s="319"/>
      <c r="P1887" s="319"/>
      <c r="Q1887" s="319"/>
      <c r="R1887" s="319"/>
      <c r="S1887" s="319"/>
      <c r="T1887" s="320"/>
      <c r="AT1887" s="315" t="s">
        <v>171</v>
      </c>
      <c r="AU1887" s="315" t="s">
        <v>84</v>
      </c>
      <c r="AV1887" s="313" t="s">
        <v>84</v>
      </c>
      <c r="AW1887" s="313" t="s">
        <v>36</v>
      </c>
      <c r="AX1887" s="313" t="s">
        <v>74</v>
      </c>
      <c r="AY1887" s="315" t="s">
        <v>158</v>
      </c>
    </row>
    <row r="1888" spans="2:51" s="313" customFormat="1" ht="12">
      <c r="B1888" s="314"/>
      <c r="D1888" s="205" t="s">
        <v>171</v>
      </c>
      <c r="E1888" s="315" t="s">
        <v>3</v>
      </c>
      <c r="F1888" s="316" t="s">
        <v>729</v>
      </c>
      <c r="H1888" s="317">
        <v>27.265</v>
      </c>
      <c r="I1888" s="8"/>
      <c r="L1888" s="314"/>
      <c r="M1888" s="318"/>
      <c r="N1888" s="319"/>
      <c r="O1888" s="319"/>
      <c r="P1888" s="319"/>
      <c r="Q1888" s="319"/>
      <c r="R1888" s="319"/>
      <c r="S1888" s="319"/>
      <c r="T1888" s="320"/>
      <c r="AT1888" s="315" t="s">
        <v>171</v>
      </c>
      <c r="AU1888" s="315" t="s">
        <v>84</v>
      </c>
      <c r="AV1888" s="313" t="s">
        <v>84</v>
      </c>
      <c r="AW1888" s="313" t="s">
        <v>36</v>
      </c>
      <c r="AX1888" s="313" t="s">
        <v>74</v>
      </c>
      <c r="AY1888" s="315" t="s">
        <v>158</v>
      </c>
    </row>
    <row r="1889" spans="2:51" s="313" customFormat="1" ht="22.5">
      <c r="B1889" s="314"/>
      <c r="D1889" s="205" t="s">
        <v>171</v>
      </c>
      <c r="E1889" s="315" t="s">
        <v>3</v>
      </c>
      <c r="F1889" s="316" t="s">
        <v>2386</v>
      </c>
      <c r="H1889" s="317">
        <v>7.9</v>
      </c>
      <c r="I1889" s="8"/>
      <c r="L1889" s="314"/>
      <c r="M1889" s="318"/>
      <c r="N1889" s="319"/>
      <c r="O1889" s="319"/>
      <c r="P1889" s="319"/>
      <c r="Q1889" s="319"/>
      <c r="R1889" s="319"/>
      <c r="S1889" s="319"/>
      <c r="T1889" s="320"/>
      <c r="AT1889" s="315" t="s">
        <v>171</v>
      </c>
      <c r="AU1889" s="315" t="s">
        <v>84</v>
      </c>
      <c r="AV1889" s="313" t="s">
        <v>84</v>
      </c>
      <c r="AW1889" s="313" t="s">
        <v>36</v>
      </c>
      <c r="AX1889" s="313" t="s">
        <v>74</v>
      </c>
      <c r="AY1889" s="315" t="s">
        <v>158</v>
      </c>
    </row>
    <row r="1890" spans="2:51" s="313" customFormat="1" ht="12">
      <c r="B1890" s="314"/>
      <c r="D1890" s="205" t="s">
        <v>171</v>
      </c>
      <c r="E1890" s="315" t="s">
        <v>3</v>
      </c>
      <c r="F1890" s="316" t="s">
        <v>2387</v>
      </c>
      <c r="H1890" s="317">
        <v>6.1</v>
      </c>
      <c r="I1890" s="8"/>
      <c r="L1890" s="314"/>
      <c r="M1890" s="318"/>
      <c r="N1890" s="319"/>
      <c r="O1890" s="319"/>
      <c r="P1890" s="319"/>
      <c r="Q1890" s="319"/>
      <c r="R1890" s="319"/>
      <c r="S1890" s="319"/>
      <c r="T1890" s="320"/>
      <c r="AT1890" s="315" t="s">
        <v>171</v>
      </c>
      <c r="AU1890" s="315" t="s">
        <v>84</v>
      </c>
      <c r="AV1890" s="313" t="s">
        <v>84</v>
      </c>
      <c r="AW1890" s="313" t="s">
        <v>36</v>
      </c>
      <c r="AX1890" s="313" t="s">
        <v>74</v>
      </c>
      <c r="AY1890" s="315" t="s">
        <v>158</v>
      </c>
    </row>
    <row r="1891" spans="2:51" s="313" customFormat="1" ht="12">
      <c r="B1891" s="314"/>
      <c r="D1891" s="205" t="s">
        <v>171</v>
      </c>
      <c r="E1891" s="315" t="s">
        <v>3</v>
      </c>
      <c r="F1891" s="316" t="s">
        <v>2388</v>
      </c>
      <c r="H1891" s="317">
        <v>61.225</v>
      </c>
      <c r="I1891" s="8"/>
      <c r="L1891" s="314"/>
      <c r="M1891" s="318"/>
      <c r="N1891" s="319"/>
      <c r="O1891" s="319"/>
      <c r="P1891" s="319"/>
      <c r="Q1891" s="319"/>
      <c r="R1891" s="319"/>
      <c r="S1891" s="319"/>
      <c r="T1891" s="320"/>
      <c r="AT1891" s="315" t="s">
        <v>171</v>
      </c>
      <c r="AU1891" s="315" t="s">
        <v>84</v>
      </c>
      <c r="AV1891" s="313" t="s">
        <v>84</v>
      </c>
      <c r="AW1891" s="313" t="s">
        <v>36</v>
      </c>
      <c r="AX1891" s="313" t="s">
        <v>74</v>
      </c>
      <c r="AY1891" s="315" t="s">
        <v>158</v>
      </c>
    </row>
    <row r="1892" spans="2:51" s="313" customFormat="1" ht="12">
      <c r="B1892" s="314"/>
      <c r="D1892" s="205" t="s">
        <v>171</v>
      </c>
      <c r="E1892" s="315" t="s">
        <v>3</v>
      </c>
      <c r="F1892" s="316" t="s">
        <v>733</v>
      </c>
      <c r="H1892" s="317">
        <v>54.38</v>
      </c>
      <c r="I1892" s="8"/>
      <c r="L1892" s="314"/>
      <c r="M1892" s="318"/>
      <c r="N1892" s="319"/>
      <c r="O1892" s="319"/>
      <c r="P1892" s="319"/>
      <c r="Q1892" s="319"/>
      <c r="R1892" s="319"/>
      <c r="S1892" s="319"/>
      <c r="T1892" s="320"/>
      <c r="AT1892" s="315" t="s">
        <v>171</v>
      </c>
      <c r="AU1892" s="315" t="s">
        <v>84</v>
      </c>
      <c r="AV1892" s="313" t="s">
        <v>84</v>
      </c>
      <c r="AW1892" s="313" t="s">
        <v>36</v>
      </c>
      <c r="AX1892" s="313" t="s">
        <v>74</v>
      </c>
      <c r="AY1892" s="315" t="s">
        <v>158</v>
      </c>
    </row>
    <row r="1893" spans="2:51" s="330" customFormat="1" ht="12">
      <c r="B1893" s="331"/>
      <c r="D1893" s="205" t="s">
        <v>171</v>
      </c>
      <c r="E1893" s="332" t="s">
        <v>3</v>
      </c>
      <c r="F1893" s="333" t="s">
        <v>377</v>
      </c>
      <c r="H1893" s="334">
        <v>434.12</v>
      </c>
      <c r="I1893" s="10"/>
      <c r="L1893" s="331"/>
      <c r="M1893" s="335"/>
      <c r="N1893" s="336"/>
      <c r="O1893" s="336"/>
      <c r="P1893" s="336"/>
      <c r="Q1893" s="336"/>
      <c r="R1893" s="336"/>
      <c r="S1893" s="336"/>
      <c r="T1893" s="337"/>
      <c r="AT1893" s="332" t="s">
        <v>171</v>
      </c>
      <c r="AU1893" s="332" t="s">
        <v>84</v>
      </c>
      <c r="AV1893" s="330" t="s">
        <v>104</v>
      </c>
      <c r="AW1893" s="330" t="s">
        <v>36</v>
      </c>
      <c r="AX1893" s="330" t="s">
        <v>74</v>
      </c>
      <c r="AY1893" s="332" t="s">
        <v>158</v>
      </c>
    </row>
    <row r="1894" spans="2:51" s="313" customFormat="1" ht="12">
      <c r="B1894" s="314"/>
      <c r="D1894" s="205" t="s">
        <v>171</v>
      </c>
      <c r="E1894" s="315" t="s">
        <v>3</v>
      </c>
      <c r="F1894" s="316" t="s">
        <v>2389</v>
      </c>
      <c r="H1894" s="317">
        <v>-231.536</v>
      </c>
      <c r="I1894" s="8"/>
      <c r="L1894" s="314"/>
      <c r="M1894" s="318"/>
      <c r="N1894" s="319"/>
      <c r="O1894" s="319"/>
      <c r="P1894" s="319"/>
      <c r="Q1894" s="319"/>
      <c r="R1894" s="319"/>
      <c r="S1894" s="319"/>
      <c r="T1894" s="320"/>
      <c r="AT1894" s="315" t="s">
        <v>171</v>
      </c>
      <c r="AU1894" s="315" t="s">
        <v>84</v>
      </c>
      <c r="AV1894" s="313" t="s">
        <v>84</v>
      </c>
      <c r="AW1894" s="313" t="s">
        <v>36</v>
      </c>
      <c r="AX1894" s="313" t="s">
        <v>74</v>
      </c>
      <c r="AY1894" s="315" t="s">
        <v>158</v>
      </c>
    </row>
    <row r="1895" spans="2:51" s="330" customFormat="1" ht="12">
      <c r="B1895" s="331"/>
      <c r="D1895" s="205" t="s">
        <v>171</v>
      </c>
      <c r="E1895" s="332" t="s">
        <v>3</v>
      </c>
      <c r="F1895" s="333" t="s">
        <v>2390</v>
      </c>
      <c r="H1895" s="334">
        <v>-231.536</v>
      </c>
      <c r="I1895" s="10"/>
      <c r="L1895" s="331"/>
      <c r="M1895" s="335"/>
      <c r="N1895" s="336"/>
      <c r="O1895" s="336"/>
      <c r="P1895" s="336"/>
      <c r="Q1895" s="336"/>
      <c r="R1895" s="336"/>
      <c r="S1895" s="336"/>
      <c r="T1895" s="337"/>
      <c r="AT1895" s="332" t="s">
        <v>171</v>
      </c>
      <c r="AU1895" s="332" t="s">
        <v>84</v>
      </c>
      <c r="AV1895" s="330" t="s">
        <v>104</v>
      </c>
      <c r="AW1895" s="330" t="s">
        <v>36</v>
      </c>
      <c r="AX1895" s="330" t="s">
        <v>74</v>
      </c>
      <c r="AY1895" s="332" t="s">
        <v>158</v>
      </c>
    </row>
    <row r="1896" spans="2:51" s="313" customFormat="1" ht="12">
      <c r="B1896" s="314"/>
      <c r="D1896" s="205" t="s">
        <v>171</v>
      </c>
      <c r="E1896" s="315" t="s">
        <v>3</v>
      </c>
      <c r="F1896" s="316" t="s">
        <v>2391</v>
      </c>
      <c r="H1896" s="317">
        <v>94.06</v>
      </c>
      <c r="I1896" s="8"/>
      <c r="L1896" s="314"/>
      <c r="M1896" s="318"/>
      <c r="N1896" s="319"/>
      <c r="O1896" s="319"/>
      <c r="P1896" s="319"/>
      <c r="Q1896" s="319"/>
      <c r="R1896" s="319"/>
      <c r="S1896" s="319"/>
      <c r="T1896" s="320"/>
      <c r="AT1896" s="315" t="s">
        <v>171</v>
      </c>
      <c r="AU1896" s="315" t="s">
        <v>84</v>
      </c>
      <c r="AV1896" s="313" t="s">
        <v>84</v>
      </c>
      <c r="AW1896" s="313" t="s">
        <v>36</v>
      </c>
      <c r="AX1896" s="313" t="s">
        <v>74</v>
      </c>
      <c r="AY1896" s="315" t="s">
        <v>158</v>
      </c>
    </row>
    <row r="1897" spans="2:51" s="313" customFormat="1" ht="12">
      <c r="B1897" s="314"/>
      <c r="D1897" s="205" t="s">
        <v>171</v>
      </c>
      <c r="E1897" s="315" t="s">
        <v>3</v>
      </c>
      <c r="F1897" s="316" t="s">
        <v>2133</v>
      </c>
      <c r="H1897" s="317">
        <v>45.85</v>
      </c>
      <c r="I1897" s="8"/>
      <c r="L1897" s="314"/>
      <c r="M1897" s="318"/>
      <c r="N1897" s="319"/>
      <c r="O1897" s="319"/>
      <c r="P1897" s="319"/>
      <c r="Q1897" s="319"/>
      <c r="R1897" s="319"/>
      <c r="S1897" s="319"/>
      <c r="T1897" s="320"/>
      <c r="AT1897" s="315" t="s">
        <v>171</v>
      </c>
      <c r="AU1897" s="315" t="s">
        <v>84</v>
      </c>
      <c r="AV1897" s="313" t="s">
        <v>84</v>
      </c>
      <c r="AW1897" s="313" t="s">
        <v>36</v>
      </c>
      <c r="AX1897" s="313" t="s">
        <v>74</v>
      </c>
      <c r="AY1897" s="315" t="s">
        <v>158</v>
      </c>
    </row>
    <row r="1898" spans="2:51" s="313" customFormat="1" ht="12">
      <c r="B1898" s="314"/>
      <c r="D1898" s="205" t="s">
        <v>171</v>
      </c>
      <c r="E1898" s="315" t="s">
        <v>3</v>
      </c>
      <c r="F1898" s="316" t="s">
        <v>2392</v>
      </c>
      <c r="H1898" s="317">
        <v>5.18</v>
      </c>
      <c r="I1898" s="8"/>
      <c r="L1898" s="314"/>
      <c r="M1898" s="318"/>
      <c r="N1898" s="319"/>
      <c r="O1898" s="319"/>
      <c r="P1898" s="319"/>
      <c r="Q1898" s="319"/>
      <c r="R1898" s="319"/>
      <c r="S1898" s="319"/>
      <c r="T1898" s="320"/>
      <c r="AT1898" s="315" t="s">
        <v>171</v>
      </c>
      <c r="AU1898" s="315" t="s">
        <v>84</v>
      </c>
      <c r="AV1898" s="313" t="s">
        <v>84</v>
      </c>
      <c r="AW1898" s="313" t="s">
        <v>36</v>
      </c>
      <c r="AX1898" s="313" t="s">
        <v>74</v>
      </c>
      <c r="AY1898" s="315" t="s">
        <v>158</v>
      </c>
    </row>
    <row r="1899" spans="2:51" s="313" customFormat="1" ht="12">
      <c r="B1899" s="314"/>
      <c r="D1899" s="205" t="s">
        <v>171</v>
      </c>
      <c r="E1899" s="315" t="s">
        <v>3</v>
      </c>
      <c r="F1899" s="316" t="s">
        <v>2393</v>
      </c>
      <c r="H1899" s="317">
        <v>4.17</v>
      </c>
      <c r="I1899" s="8"/>
      <c r="L1899" s="314"/>
      <c r="M1899" s="318"/>
      <c r="N1899" s="319"/>
      <c r="O1899" s="319"/>
      <c r="P1899" s="319"/>
      <c r="Q1899" s="319"/>
      <c r="R1899" s="319"/>
      <c r="S1899" s="319"/>
      <c r="T1899" s="320"/>
      <c r="AT1899" s="315" t="s">
        <v>171</v>
      </c>
      <c r="AU1899" s="315" t="s">
        <v>84</v>
      </c>
      <c r="AV1899" s="313" t="s">
        <v>84</v>
      </c>
      <c r="AW1899" s="313" t="s">
        <v>36</v>
      </c>
      <c r="AX1899" s="313" t="s">
        <v>74</v>
      </c>
      <c r="AY1899" s="315" t="s">
        <v>158</v>
      </c>
    </row>
    <row r="1900" spans="2:51" s="330" customFormat="1" ht="12">
      <c r="B1900" s="331"/>
      <c r="D1900" s="205" t="s">
        <v>171</v>
      </c>
      <c r="E1900" s="332" t="s">
        <v>3</v>
      </c>
      <c r="F1900" s="333" t="s">
        <v>2394</v>
      </c>
      <c r="H1900" s="334">
        <v>149.26</v>
      </c>
      <c r="I1900" s="10"/>
      <c r="L1900" s="331"/>
      <c r="M1900" s="335"/>
      <c r="N1900" s="336"/>
      <c r="O1900" s="336"/>
      <c r="P1900" s="336"/>
      <c r="Q1900" s="336"/>
      <c r="R1900" s="336"/>
      <c r="S1900" s="336"/>
      <c r="T1900" s="337"/>
      <c r="AT1900" s="332" t="s">
        <v>171</v>
      </c>
      <c r="AU1900" s="332" t="s">
        <v>84</v>
      </c>
      <c r="AV1900" s="330" t="s">
        <v>104</v>
      </c>
      <c r="AW1900" s="330" t="s">
        <v>36</v>
      </c>
      <c r="AX1900" s="330" t="s">
        <v>74</v>
      </c>
      <c r="AY1900" s="332" t="s">
        <v>158</v>
      </c>
    </row>
    <row r="1901" spans="2:51" s="313" customFormat="1" ht="12">
      <c r="B1901" s="314"/>
      <c r="D1901" s="205" t="s">
        <v>171</v>
      </c>
      <c r="E1901" s="315" t="s">
        <v>3</v>
      </c>
      <c r="F1901" s="316" t="s">
        <v>2395</v>
      </c>
      <c r="H1901" s="317">
        <v>8.49</v>
      </c>
      <c r="I1901" s="8"/>
      <c r="L1901" s="314"/>
      <c r="M1901" s="318"/>
      <c r="N1901" s="319"/>
      <c r="O1901" s="319"/>
      <c r="P1901" s="319"/>
      <c r="Q1901" s="319"/>
      <c r="R1901" s="319"/>
      <c r="S1901" s="319"/>
      <c r="T1901" s="320"/>
      <c r="AT1901" s="315" t="s">
        <v>171</v>
      </c>
      <c r="AU1901" s="315" t="s">
        <v>84</v>
      </c>
      <c r="AV1901" s="313" t="s">
        <v>84</v>
      </c>
      <c r="AW1901" s="313" t="s">
        <v>36</v>
      </c>
      <c r="AX1901" s="313" t="s">
        <v>74</v>
      </c>
      <c r="AY1901" s="315" t="s">
        <v>158</v>
      </c>
    </row>
    <row r="1902" spans="2:51" s="313" customFormat="1" ht="12">
      <c r="B1902" s="314"/>
      <c r="D1902" s="205" t="s">
        <v>171</v>
      </c>
      <c r="E1902" s="315" t="s">
        <v>3</v>
      </c>
      <c r="F1902" s="316" t="s">
        <v>2396</v>
      </c>
      <c r="H1902" s="317">
        <v>5.99</v>
      </c>
      <c r="I1902" s="8"/>
      <c r="L1902" s="314"/>
      <c r="M1902" s="318"/>
      <c r="N1902" s="319"/>
      <c r="O1902" s="319"/>
      <c r="P1902" s="319"/>
      <c r="Q1902" s="319"/>
      <c r="R1902" s="319"/>
      <c r="S1902" s="319"/>
      <c r="T1902" s="320"/>
      <c r="AT1902" s="315" t="s">
        <v>171</v>
      </c>
      <c r="AU1902" s="315" t="s">
        <v>84</v>
      </c>
      <c r="AV1902" s="313" t="s">
        <v>84</v>
      </c>
      <c r="AW1902" s="313" t="s">
        <v>36</v>
      </c>
      <c r="AX1902" s="313" t="s">
        <v>74</v>
      </c>
      <c r="AY1902" s="315" t="s">
        <v>158</v>
      </c>
    </row>
    <row r="1903" spans="2:51" s="313" customFormat="1" ht="12">
      <c r="B1903" s="314"/>
      <c r="D1903" s="205" t="s">
        <v>171</v>
      </c>
      <c r="E1903" s="315" t="s">
        <v>3</v>
      </c>
      <c r="F1903" s="316" t="s">
        <v>2397</v>
      </c>
      <c r="H1903" s="317">
        <v>3.87</v>
      </c>
      <c r="I1903" s="8"/>
      <c r="L1903" s="314"/>
      <c r="M1903" s="318"/>
      <c r="N1903" s="319"/>
      <c r="O1903" s="319"/>
      <c r="P1903" s="319"/>
      <c r="Q1903" s="319"/>
      <c r="R1903" s="319"/>
      <c r="S1903" s="319"/>
      <c r="T1903" s="320"/>
      <c r="AT1903" s="315" t="s">
        <v>171</v>
      </c>
      <c r="AU1903" s="315" t="s">
        <v>84</v>
      </c>
      <c r="AV1903" s="313" t="s">
        <v>84</v>
      </c>
      <c r="AW1903" s="313" t="s">
        <v>36</v>
      </c>
      <c r="AX1903" s="313" t="s">
        <v>74</v>
      </c>
      <c r="AY1903" s="315" t="s">
        <v>158</v>
      </c>
    </row>
    <row r="1904" spans="2:51" s="313" customFormat="1" ht="12">
      <c r="B1904" s="314"/>
      <c r="D1904" s="205" t="s">
        <v>171</v>
      </c>
      <c r="E1904" s="315" t="s">
        <v>3</v>
      </c>
      <c r="F1904" s="316" t="s">
        <v>2398</v>
      </c>
      <c r="H1904" s="317">
        <v>2.25</v>
      </c>
      <c r="I1904" s="8"/>
      <c r="L1904" s="314"/>
      <c r="M1904" s="318"/>
      <c r="N1904" s="319"/>
      <c r="O1904" s="319"/>
      <c r="P1904" s="319"/>
      <c r="Q1904" s="319"/>
      <c r="R1904" s="319"/>
      <c r="S1904" s="319"/>
      <c r="T1904" s="320"/>
      <c r="AT1904" s="315" t="s">
        <v>171</v>
      </c>
      <c r="AU1904" s="315" t="s">
        <v>84</v>
      </c>
      <c r="AV1904" s="313" t="s">
        <v>84</v>
      </c>
      <c r="AW1904" s="313" t="s">
        <v>36</v>
      </c>
      <c r="AX1904" s="313" t="s">
        <v>74</v>
      </c>
      <c r="AY1904" s="315" t="s">
        <v>158</v>
      </c>
    </row>
    <row r="1905" spans="2:51" s="313" customFormat="1" ht="12">
      <c r="B1905" s="314"/>
      <c r="D1905" s="205" t="s">
        <v>171</v>
      </c>
      <c r="E1905" s="315" t="s">
        <v>3</v>
      </c>
      <c r="F1905" s="316" t="s">
        <v>2399</v>
      </c>
      <c r="H1905" s="317">
        <v>37.24</v>
      </c>
      <c r="I1905" s="8"/>
      <c r="L1905" s="314"/>
      <c r="M1905" s="318"/>
      <c r="N1905" s="319"/>
      <c r="O1905" s="319"/>
      <c r="P1905" s="319"/>
      <c r="Q1905" s="319"/>
      <c r="R1905" s="319"/>
      <c r="S1905" s="319"/>
      <c r="T1905" s="320"/>
      <c r="AT1905" s="315" t="s">
        <v>171</v>
      </c>
      <c r="AU1905" s="315" t="s">
        <v>84</v>
      </c>
      <c r="AV1905" s="313" t="s">
        <v>84</v>
      </c>
      <c r="AW1905" s="313" t="s">
        <v>36</v>
      </c>
      <c r="AX1905" s="313" t="s">
        <v>74</v>
      </c>
      <c r="AY1905" s="315" t="s">
        <v>158</v>
      </c>
    </row>
    <row r="1906" spans="2:51" s="330" customFormat="1" ht="12">
      <c r="B1906" s="331"/>
      <c r="D1906" s="205" t="s">
        <v>171</v>
      </c>
      <c r="E1906" s="332" t="s">
        <v>3</v>
      </c>
      <c r="F1906" s="333" t="s">
        <v>2400</v>
      </c>
      <c r="H1906" s="334">
        <v>57.84</v>
      </c>
      <c r="I1906" s="10"/>
      <c r="L1906" s="331"/>
      <c r="M1906" s="335"/>
      <c r="N1906" s="336"/>
      <c r="O1906" s="336"/>
      <c r="P1906" s="336"/>
      <c r="Q1906" s="336"/>
      <c r="R1906" s="336"/>
      <c r="S1906" s="336"/>
      <c r="T1906" s="337"/>
      <c r="AT1906" s="332" t="s">
        <v>171</v>
      </c>
      <c r="AU1906" s="332" t="s">
        <v>84</v>
      </c>
      <c r="AV1906" s="330" t="s">
        <v>104</v>
      </c>
      <c r="AW1906" s="330" t="s">
        <v>36</v>
      </c>
      <c r="AX1906" s="330" t="s">
        <v>74</v>
      </c>
      <c r="AY1906" s="332" t="s">
        <v>158</v>
      </c>
    </row>
    <row r="1907" spans="2:51" s="321" customFormat="1" ht="12">
      <c r="B1907" s="322"/>
      <c r="D1907" s="205" t="s">
        <v>171</v>
      </c>
      <c r="E1907" s="323" t="s">
        <v>3</v>
      </c>
      <c r="F1907" s="324" t="s">
        <v>174</v>
      </c>
      <c r="H1907" s="325">
        <v>470.564</v>
      </c>
      <c r="I1907" s="9"/>
      <c r="L1907" s="322"/>
      <c r="M1907" s="326"/>
      <c r="N1907" s="327"/>
      <c r="O1907" s="327"/>
      <c r="P1907" s="327"/>
      <c r="Q1907" s="327"/>
      <c r="R1907" s="327"/>
      <c r="S1907" s="327"/>
      <c r="T1907" s="328"/>
      <c r="AT1907" s="323" t="s">
        <v>171</v>
      </c>
      <c r="AU1907" s="323" t="s">
        <v>84</v>
      </c>
      <c r="AV1907" s="321" t="s">
        <v>165</v>
      </c>
      <c r="AW1907" s="321" t="s">
        <v>36</v>
      </c>
      <c r="AX1907" s="321" t="s">
        <v>82</v>
      </c>
      <c r="AY1907" s="323" t="s">
        <v>158</v>
      </c>
    </row>
    <row r="1908" spans="1:65" s="118" customFormat="1" ht="33" customHeight="1">
      <c r="A1908" s="115"/>
      <c r="B1908" s="116"/>
      <c r="C1908" s="214" t="s">
        <v>2401</v>
      </c>
      <c r="D1908" s="214" t="s">
        <v>160</v>
      </c>
      <c r="E1908" s="215" t="s">
        <v>2402</v>
      </c>
      <c r="F1908" s="216" t="s">
        <v>2403</v>
      </c>
      <c r="G1908" s="217" t="s">
        <v>102</v>
      </c>
      <c r="H1908" s="218">
        <v>649.491</v>
      </c>
      <c r="I1908" s="6"/>
      <c r="J1908" s="219">
        <f>ROUND(I1908*H1908,1)</f>
        <v>0</v>
      </c>
      <c r="K1908" s="216" t="s">
        <v>164</v>
      </c>
      <c r="L1908" s="116"/>
      <c r="M1908" s="220" t="s">
        <v>3</v>
      </c>
      <c r="N1908" s="221" t="s">
        <v>45</v>
      </c>
      <c r="O1908" s="200"/>
      <c r="P1908" s="201">
        <f>O1908*H1908</f>
        <v>0</v>
      </c>
      <c r="Q1908" s="201">
        <v>0.0002012</v>
      </c>
      <c r="R1908" s="201">
        <f>Q1908*H1908</f>
        <v>0.1306775892</v>
      </c>
      <c r="S1908" s="201">
        <v>0</v>
      </c>
      <c r="T1908" s="202">
        <f>S1908*H1908</f>
        <v>0</v>
      </c>
      <c r="U1908" s="115"/>
      <c r="V1908" s="115"/>
      <c r="W1908" s="115"/>
      <c r="X1908" s="115"/>
      <c r="Y1908" s="115"/>
      <c r="Z1908" s="115"/>
      <c r="AA1908" s="115"/>
      <c r="AB1908" s="115"/>
      <c r="AC1908" s="115"/>
      <c r="AD1908" s="115"/>
      <c r="AE1908" s="115"/>
      <c r="AR1908" s="203" t="s">
        <v>283</v>
      </c>
      <c r="AT1908" s="203" t="s">
        <v>160</v>
      </c>
      <c r="AU1908" s="203" t="s">
        <v>84</v>
      </c>
      <c r="AY1908" s="106" t="s">
        <v>158</v>
      </c>
      <c r="BE1908" s="204">
        <f>IF(N1908="základní",J1908,0)</f>
        <v>0</v>
      </c>
      <c r="BF1908" s="204">
        <f>IF(N1908="snížená",J1908,0)</f>
        <v>0</v>
      </c>
      <c r="BG1908" s="204">
        <f>IF(N1908="zákl. přenesená",J1908,0)</f>
        <v>0</v>
      </c>
      <c r="BH1908" s="204">
        <f>IF(N1908="sníž. přenesená",J1908,0)</f>
        <v>0</v>
      </c>
      <c r="BI1908" s="204">
        <f>IF(N1908="nulová",J1908,0)</f>
        <v>0</v>
      </c>
      <c r="BJ1908" s="106" t="s">
        <v>82</v>
      </c>
      <c r="BK1908" s="204">
        <f>ROUND(I1908*H1908,1)</f>
        <v>0</v>
      </c>
      <c r="BL1908" s="106" t="s">
        <v>283</v>
      </c>
      <c r="BM1908" s="203" t="s">
        <v>2404</v>
      </c>
    </row>
    <row r="1909" spans="1:47" s="118" customFormat="1" ht="19.5">
      <c r="A1909" s="115"/>
      <c r="B1909" s="116"/>
      <c r="C1909" s="115"/>
      <c r="D1909" s="205" t="s">
        <v>167</v>
      </c>
      <c r="E1909" s="115"/>
      <c r="F1909" s="206" t="s">
        <v>2405</v>
      </c>
      <c r="G1909" s="115"/>
      <c r="H1909" s="115"/>
      <c r="I1909" s="7"/>
      <c r="J1909" s="115"/>
      <c r="K1909" s="115"/>
      <c r="L1909" s="116"/>
      <c r="M1909" s="207"/>
      <c r="N1909" s="208"/>
      <c r="O1909" s="200"/>
      <c r="P1909" s="200"/>
      <c r="Q1909" s="200"/>
      <c r="R1909" s="200"/>
      <c r="S1909" s="200"/>
      <c r="T1909" s="209"/>
      <c r="U1909" s="115"/>
      <c r="V1909" s="115"/>
      <c r="W1909" s="115"/>
      <c r="X1909" s="115"/>
      <c r="Y1909" s="115"/>
      <c r="Z1909" s="115"/>
      <c r="AA1909" s="115"/>
      <c r="AB1909" s="115"/>
      <c r="AC1909" s="115"/>
      <c r="AD1909" s="115"/>
      <c r="AE1909" s="115"/>
      <c r="AT1909" s="106" t="s">
        <v>167</v>
      </c>
      <c r="AU1909" s="106" t="s">
        <v>84</v>
      </c>
    </row>
    <row r="1910" spans="1:47" s="118" customFormat="1" ht="12">
      <c r="A1910" s="115"/>
      <c r="B1910" s="116"/>
      <c r="C1910" s="115"/>
      <c r="D1910" s="311" t="s">
        <v>169</v>
      </c>
      <c r="E1910" s="115"/>
      <c r="F1910" s="312" t="s">
        <v>2406</v>
      </c>
      <c r="G1910" s="115"/>
      <c r="H1910" s="115"/>
      <c r="I1910" s="7"/>
      <c r="J1910" s="115"/>
      <c r="K1910" s="115"/>
      <c r="L1910" s="116"/>
      <c r="M1910" s="207"/>
      <c r="N1910" s="208"/>
      <c r="O1910" s="200"/>
      <c r="P1910" s="200"/>
      <c r="Q1910" s="200"/>
      <c r="R1910" s="200"/>
      <c r="S1910" s="200"/>
      <c r="T1910" s="209"/>
      <c r="U1910" s="115"/>
      <c r="V1910" s="115"/>
      <c r="W1910" s="115"/>
      <c r="X1910" s="115"/>
      <c r="Y1910" s="115"/>
      <c r="Z1910" s="115"/>
      <c r="AA1910" s="115"/>
      <c r="AB1910" s="115"/>
      <c r="AC1910" s="115"/>
      <c r="AD1910" s="115"/>
      <c r="AE1910" s="115"/>
      <c r="AT1910" s="106" t="s">
        <v>169</v>
      </c>
      <c r="AU1910" s="106" t="s">
        <v>84</v>
      </c>
    </row>
    <row r="1911" spans="2:51" s="313" customFormat="1" ht="12">
      <c r="B1911" s="314"/>
      <c r="D1911" s="205" t="s">
        <v>171</v>
      </c>
      <c r="E1911" s="315" t="s">
        <v>3</v>
      </c>
      <c r="F1911" s="316" t="s">
        <v>2407</v>
      </c>
      <c r="H1911" s="317">
        <v>9.94</v>
      </c>
      <c r="I1911" s="8"/>
      <c r="L1911" s="314"/>
      <c r="M1911" s="318"/>
      <c r="N1911" s="319"/>
      <c r="O1911" s="319"/>
      <c r="P1911" s="319"/>
      <c r="Q1911" s="319"/>
      <c r="R1911" s="319"/>
      <c r="S1911" s="319"/>
      <c r="T1911" s="320"/>
      <c r="AT1911" s="315" t="s">
        <v>171</v>
      </c>
      <c r="AU1911" s="315" t="s">
        <v>84</v>
      </c>
      <c r="AV1911" s="313" t="s">
        <v>84</v>
      </c>
      <c r="AW1911" s="313" t="s">
        <v>36</v>
      </c>
      <c r="AX1911" s="313" t="s">
        <v>74</v>
      </c>
      <c r="AY1911" s="315" t="s">
        <v>158</v>
      </c>
    </row>
    <row r="1912" spans="2:51" s="313" customFormat="1" ht="12">
      <c r="B1912" s="314"/>
      <c r="D1912" s="205" t="s">
        <v>171</v>
      </c>
      <c r="E1912" s="315" t="s">
        <v>3</v>
      </c>
      <c r="F1912" s="316" t="s">
        <v>2408</v>
      </c>
      <c r="H1912" s="317">
        <v>26.785</v>
      </c>
      <c r="I1912" s="8"/>
      <c r="L1912" s="314"/>
      <c r="M1912" s="318"/>
      <c r="N1912" s="319"/>
      <c r="O1912" s="319"/>
      <c r="P1912" s="319"/>
      <c r="Q1912" s="319"/>
      <c r="R1912" s="319"/>
      <c r="S1912" s="319"/>
      <c r="T1912" s="320"/>
      <c r="AT1912" s="315" t="s">
        <v>171</v>
      </c>
      <c r="AU1912" s="315" t="s">
        <v>84</v>
      </c>
      <c r="AV1912" s="313" t="s">
        <v>84</v>
      </c>
      <c r="AW1912" s="313" t="s">
        <v>36</v>
      </c>
      <c r="AX1912" s="313" t="s">
        <v>74</v>
      </c>
      <c r="AY1912" s="315" t="s">
        <v>158</v>
      </c>
    </row>
    <row r="1913" spans="2:51" s="313" customFormat="1" ht="12">
      <c r="B1913" s="314"/>
      <c r="D1913" s="205" t="s">
        <v>171</v>
      </c>
      <c r="E1913" s="315" t="s">
        <v>3</v>
      </c>
      <c r="F1913" s="316" t="s">
        <v>2409</v>
      </c>
      <c r="H1913" s="317">
        <v>24.18</v>
      </c>
      <c r="I1913" s="8"/>
      <c r="L1913" s="314"/>
      <c r="M1913" s="318"/>
      <c r="N1913" s="319"/>
      <c r="O1913" s="319"/>
      <c r="P1913" s="319"/>
      <c r="Q1913" s="319"/>
      <c r="R1913" s="319"/>
      <c r="S1913" s="319"/>
      <c r="T1913" s="320"/>
      <c r="AT1913" s="315" t="s">
        <v>171</v>
      </c>
      <c r="AU1913" s="315" t="s">
        <v>84</v>
      </c>
      <c r="AV1913" s="313" t="s">
        <v>84</v>
      </c>
      <c r="AW1913" s="313" t="s">
        <v>36</v>
      </c>
      <c r="AX1913" s="313" t="s">
        <v>74</v>
      </c>
      <c r="AY1913" s="315" t="s">
        <v>158</v>
      </c>
    </row>
    <row r="1914" spans="2:51" s="313" customFormat="1" ht="12">
      <c r="B1914" s="314"/>
      <c r="D1914" s="205" t="s">
        <v>171</v>
      </c>
      <c r="E1914" s="315" t="s">
        <v>3</v>
      </c>
      <c r="F1914" s="316" t="s">
        <v>2410</v>
      </c>
      <c r="H1914" s="317">
        <v>46.563</v>
      </c>
      <c r="I1914" s="8"/>
      <c r="L1914" s="314"/>
      <c r="M1914" s="318"/>
      <c r="N1914" s="319"/>
      <c r="O1914" s="319"/>
      <c r="P1914" s="319"/>
      <c r="Q1914" s="319"/>
      <c r="R1914" s="319"/>
      <c r="S1914" s="319"/>
      <c r="T1914" s="320"/>
      <c r="AT1914" s="315" t="s">
        <v>171</v>
      </c>
      <c r="AU1914" s="315" t="s">
        <v>84</v>
      </c>
      <c r="AV1914" s="313" t="s">
        <v>84</v>
      </c>
      <c r="AW1914" s="313" t="s">
        <v>36</v>
      </c>
      <c r="AX1914" s="313" t="s">
        <v>74</v>
      </c>
      <c r="AY1914" s="315" t="s">
        <v>158</v>
      </c>
    </row>
    <row r="1915" spans="2:51" s="313" customFormat="1" ht="12">
      <c r="B1915" s="314"/>
      <c r="D1915" s="205" t="s">
        <v>171</v>
      </c>
      <c r="E1915" s="315" t="s">
        <v>3</v>
      </c>
      <c r="F1915" s="316" t="s">
        <v>2411</v>
      </c>
      <c r="H1915" s="317">
        <v>23.125</v>
      </c>
      <c r="I1915" s="8"/>
      <c r="L1915" s="314"/>
      <c r="M1915" s="318"/>
      <c r="N1915" s="319"/>
      <c r="O1915" s="319"/>
      <c r="P1915" s="319"/>
      <c r="Q1915" s="319"/>
      <c r="R1915" s="319"/>
      <c r="S1915" s="319"/>
      <c r="T1915" s="320"/>
      <c r="AT1915" s="315" t="s">
        <v>171</v>
      </c>
      <c r="AU1915" s="315" t="s">
        <v>84</v>
      </c>
      <c r="AV1915" s="313" t="s">
        <v>84</v>
      </c>
      <c r="AW1915" s="313" t="s">
        <v>36</v>
      </c>
      <c r="AX1915" s="313" t="s">
        <v>74</v>
      </c>
      <c r="AY1915" s="315" t="s">
        <v>158</v>
      </c>
    </row>
    <row r="1916" spans="2:51" s="313" customFormat="1" ht="12">
      <c r="B1916" s="314"/>
      <c r="D1916" s="205" t="s">
        <v>171</v>
      </c>
      <c r="E1916" s="315" t="s">
        <v>3</v>
      </c>
      <c r="F1916" s="316" t="s">
        <v>2412</v>
      </c>
      <c r="H1916" s="317">
        <v>46.563</v>
      </c>
      <c r="I1916" s="8"/>
      <c r="L1916" s="314"/>
      <c r="M1916" s="318"/>
      <c r="N1916" s="319"/>
      <c r="O1916" s="319"/>
      <c r="P1916" s="319"/>
      <c r="Q1916" s="319"/>
      <c r="R1916" s="319"/>
      <c r="S1916" s="319"/>
      <c r="T1916" s="320"/>
      <c r="AT1916" s="315" t="s">
        <v>171</v>
      </c>
      <c r="AU1916" s="315" t="s">
        <v>84</v>
      </c>
      <c r="AV1916" s="313" t="s">
        <v>84</v>
      </c>
      <c r="AW1916" s="313" t="s">
        <v>36</v>
      </c>
      <c r="AX1916" s="313" t="s">
        <v>74</v>
      </c>
      <c r="AY1916" s="315" t="s">
        <v>158</v>
      </c>
    </row>
    <row r="1917" spans="2:51" s="313" customFormat="1" ht="12">
      <c r="B1917" s="314"/>
      <c r="D1917" s="205" t="s">
        <v>171</v>
      </c>
      <c r="E1917" s="315" t="s">
        <v>3</v>
      </c>
      <c r="F1917" s="316" t="s">
        <v>2413</v>
      </c>
      <c r="H1917" s="317">
        <v>54.38</v>
      </c>
      <c r="I1917" s="8"/>
      <c r="L1917" s="314"/>
      <c r="M1917" s="318"/>
      <c r="N1917" s="319"/>
      <c r="O1917" s="319"/>
      <c r="P1917" s="319"/>
      <c r="Q1917" s="319"/>
      <c r="R1917" s="319"/>
      <c r="S1917" s="319"/>
      <c r="T1917" s="320"/>
      <c r="AT1917" s="315" t="s">
        <v>171</v>
      </c>
      <c r="AU1917" s="315" t="s">
        <v>84</v>
      </c>
      <c r="AV1917" s="313" t="s">
        <v>84</v>
      </c>
      <c r="AW1917" s="313" t="s">
        <v>36</v>
      </c>
      <c r="AX1917" s="313" t="s">
        <v>74</v>
      </c>
      <c r="AY1917" s="315" t="s">
        <v>158</v>
      </c>
    </row>
    <row r="1918" spans="2:51" s="330" customFormat="1" ht="12">
      <c r="B1918" s="331"/>
      <c r="D1918" s="205" t="s">
        <v>171</v>
      </c>
      <c r="E1918" s="332" t="s">
        <v>3</v>
      </c>
      <c r="F1918" s="333" t="s">
        <v>377</v>
      </c>
      <c r="H1918" s="334">
        <v>231.536</v>
      </c>
      <c r="I1918" s="10"/>
      <c r="L1918" s="331"/>
      <c r="M1918" s="335"/>
      <c r="N1918" s="336"/>
      <c r="O1918" s="336"/>
      <c r="P1918" s="336"/>
      <c r="Q1918" s="336"/>
      <c r="R1918" s="336"/>
      <c r="S1918" s="336"/>
      <c r="T1918" s="337"/>
      <c r="AT1918" s="332" t="s">
        <v>171</v>
      </c>
      <c r="AU1918" s="332" t="s">
        <v>84</v>
      </c>
      <c r="AV1918" s="330" t="s">
        <v>104</v>
      </c>
      <c r="AW1918" s="330" t="s">
        <v>36</v>
      </c>
      <c r="AX1918" s="330" t="s">
        <v>74</v>
      </c>
      <c r="AY1918" s="332" t="s">
        <v>158</v>
      </c>
    </row>
    <row r="1919" spans="2:51" s="313" customFormat="1" ht="12">
      <c r="B1919" s="314"/>
      <c r="D1919" s="205" t="s">
        <v>171</v>
      </c>
      <c r="E1919" s="315" t="s">
        <v>3</v>
      </c>
      <c r="F1919" s="316" t="s">
        <v>2414</v>
      </c>
      <c r="H1919" s="317">
        <v>147.03</v>
      </c>
      <c r="I1919" s="8"/>
      <c r="L1919" s="314"/>
      <c r="M1919" s="318"/>
      <c r="N1919" s="319"/>
      <c r="O1919" s="319"/>
      <c r="P1919" s="319"/>
      <c r="Q1919" s="319"/>
      <c r="R1919" s="319"/>
      <c r="S1919" s="319"/>
      <c r="T1919" s="320"/>
      <c r="AT1919" s="315" t="s">
        <v>171</v>
      </c>
      <c r="AU1919" s="315" t="s">
        <v>84</v>
      </c>
      <c r="AV1919" s="313" t="s">
        <v>84</v>
      </c>
      <c r="AW1919" s="313" t="s">
        <v>36</v>
      </c>
      <c r="AX1919" s="313" t="s">
        <v>74</v>
      </c>
      <c r="AY1919" s="315" t="s">
        <v>158</v>
      </c>
    </row>
    <row r="1920" spans="2:51" s="313" customFormat="1" ht="22.5">
      <c r="B1920" s="314"/>
      <c r="D1920" s="205" t="s">
        <v>171</v>
      </c>
      <c r="E1920" s="315" t="s">
        <v>3</v>
      </c>
      <c r="F1920" s="316" t="s">
        <v>2415</v>
      </c>
      <c r="H1920" s="317">
        <v>82.557</v>
      </c>
      <c r="I1920" s="8"/>
      <c r="L1920" s="314"/>
      <c r="M1920" s="318"/>
      <c r="N1920" s="319"/>
      <c r="O1920" s="319"/>
      <c r="P1920" s="319"/>
      <c r="Q1920" s="319"/>
      <c r="R1920" s="319"/>
      <c r="S1920" s="319"/>
      <c r="T1920" s="320"/>
      <c r="AT1920" s="315" t="s">
        <v>171</v>
      </c>
      <c r="AU1920" s="315" t="s">
        <v>84</v>
      </c>
      <c r="AV1920" s="313" t="s">
        <v>84</v>
      </c>
      <c r="AW1920" s="313" t="s">
        <v>36</v>
      </c>
      <c r="AX1920" s="313" t="s">
        <v>74</v>
      </c>
      <c r="AY1920" s="315" t="s">
        <v>158</v>
      </c>
    </row>
    <row r="1921" spans="2:51" s="313" customFormat="1" ht="12">
      <c r="B1921" s="314"/>
      <c r="D1921" s="205" t="s">
        <v>171</v>
      </c>
      <c r="E1921" s="315" t="s">
        <v>3</v>
      </c>
      <c r="F1921" s="316" t="s">
        <v>2416</v>
      </c>
      <c r="H1921" s="317">
        <v>20.47</v>
      </c>
      <c r="I1921" s="8"/>
      <c r="L1921" s="314"/>
      <c r="M1921" s="318"/>
      <c r="N1921" s="319"/>
      <c r="O1921" s="319"/>
      <c r="P1921" s="319"/>
      <c r="Q1921" s="319"/>
      <c r="R1921" s="319"/>
      <c r="S1921" s="319"/>
      <c r="T1921" s="320"/>
      <c r="AT1921" s="315" t="s">
        <v>171</v>
      </c>
      <c r="AU1921" s="315" t="s">
        <v>84</v>
      </c>
      <c r="AV1921" s="313" t="s">
        <v>84</v>
      </c>
      <c r="AW1921" s="313" t="s">
        <v>36</v>
      </c>
      <c r="AX1921" s="313" t="s">
        <v>74</v>
      </c>
      <c r="AY1921" s="315" t="s">
        <v>158</v>
      </c>
    </row>
    <row r="1922" spans="2:51" s="313" customFormat="1" ht="12">
      <c r="B1922" s="314"/>
      <c r="D1922" s="205" t="s">
        <v>171</v>
      </c>
      <c r="E1922" s="315" t="s">
        <v>3</v>
      </c>
      <c r="F1922" s="316" t="s">
        <v>2417</v>
      </c>
      <c r="H1922" s="317">
        <v>57.694</v>
      </c>
      <c r="I1922" s="8"/>
      <c r="L1922" s="314"/>
      <c r="M1922" s="318"/>
      <c r="N1922" s="319"/>
      <c r="O1922" s="319"/>
      <c r="P1922" s="319"/>
      <c r="Q1922" s="319"/>
      <c r="R1922" s="319"/>
      <c r="S1922" s="319"/>
      <c r="T1922" s="320"/>
      <c r="AT1922" s="315" t="s">
        <v>171</v>
      </c>
      <c r="AU1922" s="315" t="s">
        <v>84</v>
      </c>
      <c r="AV1922" s="313" t="s">
        <v>84</v>
      </c>
      <c r="AW1922" s="313" t="s">
        <v>36</v>
      </c>
      <c r="AX1922" s="313" t="s">
        <v>74</v>
      </c>
      <c r="AY1922" s="315" t="s">
        <v>158</v>
      </c>
    </row>
    <row r="1923" spans="2:51" s="313" customFormat="1" ht="12">
      <c r="B1923" s="314"/>
      <c r="D1923" s="205" t="s">
        <v>171</v>
      </c>
      <c r="E1923" s="315" t="s">
        <v>3</v>
      </c>
      <c r="F1923" s="316" t="s">
        <v>2418</v>
      </c>
      <c r="H1923" s="317">
        <v>52.51</v>
      </c>
      <c r="I1923" s="8"/>
      <c r="L1923" s="314"/>
      <c r="M1923" s="318"/>
      <c r="N1923" s="319"/>
      <c r="O1923" s="319"/>
      <c r="P1923" s="319"/>
      <c r="Q1923" s="319"/>
      <c r="R1923" s="319"/>
      <c r="S1923" s="319"/>
      <c r="T1923" s="320"/>
      <c r="AT1923" s="315" t="s">
        <v>171</v>
      </c>
      <c r="AU1923" s="315" t="s">
        <v>84</v>
      </c>
      <c r="AV1923" s="313" t="s">
        <v>84</v>
      </c>
      <c r="AW1923" s="313" t="s">
        <v>36</v>
      </c>
      <c r="AX1923" s="313" t="s">
        <v>74</v>
      </c>
      <c r="AY1923" s="315" t="s">
        <v>158</v>
      </c>
    </row>
    <row r="1924" spans="2:51" s="313" customFormat="1" ht="12">
      <c r="B1924" s="314"/>
      <c r="D1924" s="205" t="s">
        <v>171</v>
      </c>
      <c r="E1924" s="315" t="s">
        <v>3</v>
      </c>
      <c r="F1924" s="316" t="s">
        <v>2419</v>
      </c>
      <c r="H1924" s="317">
        <v>57.694</v>
      </c>
      <c r="I1924" s="8"/>
      <c r="L1924" s="314"/>
      <c r="M1924" s="318"/>
      <c r="N1924" s="319"/>
      <c r="O1924" s="319"/>
      <c r="P1924" s="319"/>
      <c r="Q1924" s="319"/>
      <c r="R1924" s="319"/>
      <c r="S1924" s="319"/>
      <c r="T1924" s="320"/>
      <c r="AT1924" s="315" t="s">
        <v>171</v>
      </c>
      <c r="AU1924" s="315" t="s">
        <v>84</v>
      </c>
      <c r="AV1924" s="313" t="s">
        <v>84</v>
      </c>
      <c r="AW1924" s="313" t="s">
        <v>36</v>
      </c>
      <c r="AX1924" s="313" t="s">
        <v>74</v>
      </c>
      <c r="AY1924" s="315" t="s">
        <v>158</v>
      </c>
    </row>
    <row r="1925" spans="2:51" s="330" customFormat="1" ht="12">
      <c r="B1925" s="331"/>
      <c r="D1925" s="205" t="s">
        <v>171</v>
      </c>
      <c r="E1925" s="332" t="s">
        <v>3</v>
      </c>
      <c r="F1925" s="333" t="s">
        <v>2400</v>
      </c>
      <c r="H1925" s="334">
        <v>417.955</v>
      </c>
      <c r="I1925" s="10"/>
      <c r="L1925" s="331"/>
      <c r="M1925" s="335"/>
      <c r="N1925" s="336"/>
      <c r="O1925" s="336"/>
      <c r="P1925" s="336"/>
      <c r="Q1925" s="336"/>
      <c r="R1925" s="336"/>
      <c r="S1925" s="336"/>
      <c r="T1925" s="337"/>
      <c r="AT1925" s="332" t="s">
        <v>171</v>
      </c>
      <c r="AU1925" s="332" t="s">
        <v>84</v>
      </c>
      <c r="AV1925" s="330" t="s">
        <v>104</v>
      </c>
      <c r="AW1925" s="330" t="s">
        <v>36</v>
      </c>
      <c r="AX1925" s="330" t="s">
        <v>74</v>
      </c>
      <c r="AY1925" s="332" t="s">
        <v>158</v>
      </c>
    </row>
    <row r="1926" spans="2:51" s="321" customFormat="1" ht="12">
      <c r="B1926" s="322"/>
      <c r="D1926" s="205" t="s">
        <v>171</v>
      </c>
      <c r="E1926" s="323" t="s">
        <v>3</v>
      </c>
      <c r="F1926" s="324" t="s">
        <v>174</v>
      </c>
      <c r="H1926" s="325">
        <v>649.491</v>
      </c>
      <c r="I1926" s="9"/>
      <c r="L1926" s="322"/>
      <c r="M1926" s="326"/>
      <c r="N1926" s="327"/>
      <c r="O1926" s="327"/>
      <c r="P1926" s="327"/>
      <c r="Q1926" s="327"/>
      <c r="R1926" s="327"/>
      <c r="S1926" s="327"/>
      <c r="T1926" s="328"/>
      <c r="AT1926" s="323" t="s">
        <v>171</v>
      </c>
      <c r="AU1926" s="323" t="s">
        <v>84</v>
      </c>
      <c r="AV1926" s="321" t="s">
        <v>165</v>
      </c>
      <c r="AW1926" s="321" t="s">
        <v>36</v>
      </c>
      <c r="AX1926" s="321" t="s">
        <v>82</v>
      </c>
      <c r="AY1926" s="323" t="s">
        <v>158</v>
      </c>
    </row>
    <row r="1927" spans="1:65" s="118" customFormat="1" ht="33" customHeight="1">
      <c r="A1927" s="115"/>
      <c r="B1927" s="116"/>
      <c r="C1927" s="214" t="s">
        <v>2420</v>
      </c>
      <c r="D1927" s="214" t="s">
        <v>160</v>
      </c>
      <c r="E1927" s="215" t="s">
        <v>2421</v>
      </c>
      <c r="F1927" s="216" t="s">
        <v>2422</v>
      </c>
      <c r="G1927" s="217" t="s">
        <v>102</v>
      </c>
      <c r="H1927" s="218">
        <v>158.6</v>
      </c>
      <c r="I1927" s="6"/>
      <c r="J1927" s="219">
        <f>ROUND(I1927*H1927,1)</f>
        <v>0</v>
      </c>
      <c r="K1927" s="216" t="s">
        <v>164</v>
      </c>
      <c r="L1927" s="116"/>
      <c r="M1927" s="220" t="s">
        <v>3</v>
      </c>
      <c r="N1927" s="221" t="s">
        <v>45</v>
      </c>
      <c r="O1927" s="200"/>
      <c r="P1927" s="201">
        <f>O1927*H1927</f>
        <v>0</v>
      </c>
      <c r="Q1927" s="201">
        <v>0.0002012</v>
      </c>
      <c r="R1927" s="201">
        <f>Q1927*H1927</f>
        <v>0.03191032</v>
      </c>
      <c r="S1927" s="201">
        <v>0</v>
      </c>
      <c r="T1927" s="202">
        <f>S1927*H1927</f>
        <v>0</v>
      </c>
      <c r="U1927" s="115"/>
      <c r="V1927" s="115"/>
      <c r="W1927" s="115"/>
      <c r="X1927" s="115"/>
      <c r="Y1927" s="115"/>
      <c r="Z1927" s="115"/>
      <c r="AA1927" s="115"/>
      <c r="AB1927" s="115"/>
      <c r="AC1927" s="115"/>
      <c r="AD1927" s="115"/>
      <c r="AE1927" s="115"/>
      <c r="AR1927" s="203" t="s">
        <v>283</v>
      </c>
      <c r="AT1927" s="203" t="s">
        <v>160</v>
      </c>
      <c r="AU1927" s="203" t="s">
        <v>84</v>
      </c>
      <c r="AY1927" s="106" t="s">
        <v>158</v>
      </c>
      <c r="BE1927" s="204">
        <f>IF(N1927="základní",J1927,0)</f>
        <v>0</v>
      </c>
      <c r="BF1927" s="204">
        <f>IF(N1927="snížená",J1927,0)</f>
        <v>0</v>
      </c>
      <c r="BG1927" s="204">
        <f>IF(N1927="zákl. přenesená",J1927,0)</f>
        <v>0</v>
      </c>
      <c r="BH1927" s="204">
        <f>IF(N1927="sníž. přenesená",J1927,0)</f>
        <v>0</v>
      </c>
      <c r="BI1927" s="204">
        <f>IF(N1927="nulová",J1927,0)</f>
        <v>0</v>
      </c>
      <c r="BJ1927" s="106" t="s">
        <v>82</v>
      </c>
      <c r="BK1927" s="204">
        <f>ROUND(I1927*H1927,1)</f>
        <v>0</v>
      </c>
      <c r="BL1927" s="106" t="s">
        <v>283</v>
      </c>
      <c r="BM1927" s="203" t="s">
        <v>2423</v>
      </c>
    </row>
    <row r="1928" spans="1:47" s="118" customFormat="1" ht="19.5">
      <c r="A1928" s="115"/>
      <c r="B1928" s="116"/>
      <c r="C1928" s="115"/>
      <c r="D1928" s="205" t="s">
        <v>167</v>
      </c>
      <c r="E1928" s="115"/>
      <c r="F1928" s="206" t="s">
        <v>2424</v>
      </c>
      <c r="G1928" s="115"/>
      <c r="H1928" s="115"/>
      <c r="I1928" s="7"/>
      <c r="J1928" s="115"/>
      <c r="K1928" s="115"/>
      <c r="L1928" s="116"/>
      <c r="M1928" s="207"/>
      <c r="N1928" s="208"/>
      <c r="O1928" s="200"/>
      <c r="P1928" s="200"/>
      <c r="Q1928" s="200"/>
      <c r="R1928" s="200"/>
      <c r="S1928" s="200"/>
      <c r="T1928" s="209"/>
      <c r="U1928" s="115"/>
      <c r="V1928" s="115"/>
      <c r="W1928" s="115"/>
      <c r="X1928" s="115"/>
      <c r="Y1928" s="115"/>
      <c r="Z1928" s="115"/>
      <c r="AA1928" s="115"/>
      <c r="AB1928" s="115"/>
      <c r="AC1928" s="115"/>
      <c r="AD1928" s="115"/>
      <c r="AE1928" s="115"/>
      <c r="AT1928" s="106" t="s">
        <v>167</v>
      </c>
      <c r="AU1928" s="106" t="s">
        <v>84</v>
      </c>
    </row>
    <row r="1929" spans="1:47" s="118" customFormat="1" ht="12">
      <c r="A1929" s="115"/>
      <c r="B1929" s="116"/>
      <c r="C1929" s="115"/>
      <c r="D1929" s="311" t="s">
        <v>169</v>
      </c>
      <c r="E1929" s="115"/>
      <c r="F1929" s="312" t="s">
        <v>2425</v>
      </c>
      <c r="G1929" s="115"/>
      <c r="H1929" s="115"/>
      <c r="I1929" s="7"/>
      <c r="J1929" s="115"/>
      <c r="K1929" s="115"/>
      <c r="L1929" s="116"/>
      <c r="M1929" s="207"/>
      <c r="N1929" s="208"/>
      <c r="O1929" s="200"/>
      <c r="P1929" s="200"/>
      <c r="Q1929" s="200"/>
      <c r="R1929" s="200"/>
      <c r="S1929" s="200"/>
      <c r="T1929" s="209"/>
      <c r="U1929" s="115"/>
      <c r="V1929" s="115"/>
      <c r="W1929" s="115"/>
      <c r="X1929" s="115"/>
      <c r="Y1929" s="115"/>
      <c r="Z1929" s="115"/>
      <c r="AA1929" s="115"/>
      <c r="AB1929" s="115"/>
      <c r="AC1929" s="115"/>
      <c r="AD1929" s="115"/>
      <c r="AE1929" s="115"/>
      <c r="AT1929" s="106" t="s">
        <v>169</v>
      </c>
      <c r="AU1929" s="106" t="s">
        <v>84</v>
      </c>
    </row>
    <row r="1930" spans="2:51" s="313" customFormat="1" ht="22.5">
      <c r="B1930" s="314"/>
      <c r="D1930" s="205" t="s">
        <v>171</v>
      </c>
      <c r="E1930" s="315" t="s">
        <v>3</v>
      </c>
      <c r="F1930" s="316" t="s">
        <v>2426</v>
      </c>
      <c r="H1930" s="317">
        <v>158.6</v>
      </c>
      <c r="I1930" s="8"/>
      <c r="L1930" s="314"/>
      <c r="M1930" s="318"/>
      <c r="N1930" s="319"/>
      <c r="O1930" s="319"/>
      <c r="P1930" s="319"/>
      <c r="Q1930" s="319"/>
      <c r="R1930" s="319"/>
      <c r="S1930" s="319"/>
      <c r="T1930" s="320"/>
      <c r="AT1930" s="315" t="s">
        <v>171</v>
      </c>
      <c r="AU1930" s="315" t="s">
        <v>84</v>
      </c>
      <c r="AV1930" s="313" t="s">
        <v>84</v>
      </c>
      <c r="AW1930" s="313" t="s">
        <v>36</v>
      </c>
      <c r="AX1930" s="313" t="s">
        <v>82</v>
      </c>
      <c r="AY1930" s="315" t="s">
        <v>158</v>
      </c>
    </row>
    <row r="1931" spans="1:65" s="118" customFormat="1" ht="33" customHeight="1">
      <c r="A1931" s="115"/>
      <c r="B1931" s="116"/>
      <c r="C1931" s="214" t="s">
        <v>2427</v>
      </c>
      <c r="D1931" s="214" t="s">
        <v>160</v>
      </c>
      <c r="E1931" s="215" t="s">
        <v>2428</v>
      </c>
      <c r="F1931" s="216" t="s">
        <v>2429</v>
      </c>
      <c r="G1931" s="217" t="s">
        <v>102</v>
      </c>
      <c r="H1931" s="218">
        <v>470.564</v>
      </c>
      <c r="I1931" s="6"/>
      <c r="J1931" s="219">
        <f>ROUND(I1931*H1931,1)</f>
        <v>0</v>
      </c>
      <c r="K1931" s="216" t="s">
        <v>164</v>
      </c>
      <c r="L1931" s="116"/>
      <c r="M1931" s="220" t="s">
        <v>3</v>
      </c>
      <c r="N1931" s="221" t="s">
        <v>45</v>
      </c>
      <c r="O1931" s="200"/>
      <c r="P1931" s="201">
        <f>O1931*H1931</f>
        <v>0</v>
      </c>
      <c r="Q1931" s="201">
        <v>0.00028</v>
      </c>
      <c r="R1931" s="201">
        <f>Q1931*H1931</f>
        <v>0.13175792</v>
      </c>
      <c r="S1931" s="201">
        <v>0</v>
      </c>
      <c r="T1931" s="202">
        <f>S1931*H1931</f>
        <v>0</v>
      </c>
      <c r="U1931" s="115"/>
      <c r="V1931" s="115"/>
      <c r="W1931" s="115"/>
      <c r="X1931" s="115"/>
      <c r="Y1931" s="115"/>
      <c r="Z1931" s="115"/>
      <c r="AA1931" s="115"/>
      <c r="AB1931" s="115"/>
      <c r="AC1931" s="115"/>
      <c r="AD1931" s="115"/>
      <c r="AE1931" s="115"/>
      <c r="AR1931" s="203" t="s">
        <v>283</v>
      </c>
      <c r="AT1931" s="203" t="s">
        <v>160</v>
      </c>
      <c r="AU1931" s="203" t="s">
        <v>84</v>
      </c>
      <c r="AY1931" s="106" t="s">
        <v>158</v>
      </c>
      <c r="BE1931" s="204">
        <f>IF(N1931="základní",J1931,0)</f>
        <v>0</v>
      </c>
      <c r="BF1931" s="204">
        <f>IF(N1931="snížená",J1931,0)</f>
        <v>0</v>
      </c>
      <c r="BG1931" s="204">
        <f>IF(N1931="zákl. přenesená",J1931,0)</f>
        <v>0</v>
      </c>
      <c r="BH1931" s="204">
        <f>IF(N1931="sníž. přenesená",J1931,0)</f>
        <v>0</v>
      </c>
      <c r="BI1931" s="204">
        <f>IF(N1931="nulová",J1931,0)</f>
        <v>0</v>
      </c>
      <c r="BJ1931" s="106" t="s">
        <v>82</v>
      </c>
      <c r="BK1931" s="204">
        <f>ROUND(I1931*H1931,1)</f>
        <v>0</v>
      </c>
      <c r="BL1931" s="106" t="s">
        <v>283</v>
      </c>
      <c r="BM1931" s="203" t="s">
        <v>2430</v>
      </c>
    </row>
    <row r="1932" spans="1:47" s="118" customFormat="1" ht="29.25">
      <c r="A1932" s="115"/>
      <c r="B1932" s="116"/>
      <c r="C1932" s="115"/>
      <c r="D1932" s="205" t="s">
        <v>167</v>
      </c>
      <c r="E1932" s="115"/>
      <c r="F1932" s="206" t="s">
        <v>2431</v>
      </c>
      <c r="G1932" s="115"/>
      <c r="H1932" s="115"/>
      <c r="I1932" s="7"/>
      <c r="J1932" s="115"/>
      <c r="K1932" s="115"/>
      <c r="L1932" s="116"/>
      <c r="M1932" s="207"/>
      <c r="N1932" s="208"/>
      <c r="O1932" s="200"/>
      <c r="P1932" s="200"/>
      <c r="Q1932" s="200"/>
      <c r="R1932" s="200"/>
      <c r="S1932" s="200"/>
      <c r="T1932" s="209"/>
      <c r="U1932" s="115"/>
      <c r="V1932" s="115"/>
      <c r="W1932" s="115"/>
      <c r="X1932" s="115"/>
      <c r="Y1932" s="115"/>
      <c r="Z1932" s="115"/>
      <c r="AA1932" s="115"/>
      <c r="AB1932" s="115"/>
      <c r="AC1932" s="115"/>
      <c r="AD1932" s="115"/>
      <c r="AE1932" s="115"/>
      <c r="AT1932" s="106" t="s">
        <v>167</v>
      </c>
      <c r="AU1932" s="106" t="s">
        <v>84</v>
      </c>
    </row>
    <row r="1933" spans="1:47" s="118" customFormat="1" ht="12">
      <c r="A1933" s="115"/>
      <c r="B1933" s="116"/>
      <c r="C1933" s="115"/>
      <c r="D1933" s="311" t="s">
        <v>169</v>
      </c>
      <c r="E1933" s="115"/>
      <c r="F1933" s="312" t="s">
        <v>2432</v>
      </c>
      <c r="G1933" s="115"/>
      <c r="H1933" s="115"/>
      <c r="I1933" s="7"/>
      <c r="J1933" s="115"/>
      <c r="K1933" s="115"/>
      <c r="L1933" s="116"/>
      <c r="M1933" s="207"/>
      <c r="N1933" s="208"/>
      <c r="O1933" s="200"/>
      <c r="P1933" s="200"/>
      <c r="Q1933" s="200"/>
      <c r="R1933" s="200"/>
      <c r="S1933" s="200"/>
      <c r="T1933" s="209"/>
      <c r="U1933" s="115"/>
      <c r="V1933" s="115"/>
      <c r="W1933" s="115"/>
      <c r="X1933" s="115"/>
      <c r="Y1933" s="115"/>
      <c r="Z1933" s="115"/>
      <c r="AA1933" s="115"/>
      <c r="AB1933" s="115"/>
      <c r="AC1933" s="115"/>
      <c r="AD1933" s="115"/>
      <c r="AE1933" s="115"/>
      <c r="AT1933" s="106" t="s">
        <v>169</v>
      </c>
      <c r="AU1933" s="106" t="s">
        <v>84</v>
      </c>
    </row>
    <row r="1934" spans="2:51" s="313" customFormat="1" ht="22.5">
      <c r="B1934" s="314"/>
      <c r="D1934" s="205" t="s">
        <v>171</v>
      </c>
      <c r="E1934" s="315" t="s">
        <v>3</v>
      </c>
      <c r="F1934" s="316" t="s">
        <v>2433</v>
      </c>
      <c r="H1934" s="317">
        <v>52.82</v>
      </c>
      <c r="I1934" s="8"/>
      <c r="L1934" s="314"/>
      <c r="M1934" s="318"/>
      <c r="N1934" s="319"/>
      <c r="O1934" s="319"/>
      <c r="P1934" s="319"/>
      <c r="Q1934" s="319"/>
      <c r="R1934" s="319"/>
      <c r="S1934" s="319"/>
      <c r="T1934" s="320"/>
      <c r="AT1934" s="315" t="s">
        <v>171</v>
      </c>
      <c r="AU1934" s="315" t="s">
        <v>84</v>
      </c>
      <c r="AV1934" s="313" t="s">
        <v>84</v>
      </c>
      <c r="AW1934" s="313" t="s">
        <v>36</v>
      </c>
      <c r="AX1934" s="313" t="s">
        <v>74</v>
      </c>
      <c r="AY1934" s="315" t="s">
        <v>158</v>
      </c>
    </row>
    <row r="1935" spans="2:51" s="313" customFormat="1" ht="12">
      <c r="B1935" s="314"/>
      <c r="D1935" s="205" t="s">
        <v>171</v>
      </c>
      <c r="E1935" s="315" t="s">
        <v>3</v>
      </c>
      <c r="F1935" s="316" t="s">
        <v>2434</v>
      </c>
      <c r="H1935" s="317">
        <v>8.06</v>
      </c>
      <c r="I1935" s="8"/>
      <c r="L1935" s="314"/>
      <c r="M1935" s="318"/>
      <c r="N1935" s="319"/>
      <c r="O1935" s="319"/>
      <c r="P1935" s="319"/>
      <c r="Q1935" s="319"/>
      <c r="R1935" s="319"/>
      <c r="S1935" s="319"/>
      <c r="T1935" s="320"/>
      <c r="AT1935" s="315" t="s">
        <v>171</v>
      </c>
      <c r="AU1935" s="315" t="s">
        <v>84</v>
      </c>
      <c r="AV1935" s="313" t="s">
        <v>84</v>
      </c>
      <c r="AW1935" s="313" t="s">
        <v>36</v>
      </c>
      <c r="AX1935" s="313" t="s">
        <v>74</v>
      </c>
      <c r="AY1935" s="315" t="s">
        <v>158</v>
      </c>
    </row>
    <row r="1936" spans="2:51" s="330" customFormat="1" ht="12">
      <c r="B1936" s="331"/>
      <c r="D1936" s="205" t="s">
        <v>171</v>
      </c>
      <c r="E1936" s="332" t="s">
        <v>3</v>
      </c>
      <c r="F1936" s="333" t="s">
        <v>530</v>
      </c>
      <c r="H1936" s="334">
        <v>60.88</v>
      </c>
      <c r="I1936" s="10"/>
      <c r="L1936" s="331"/>
      <c r="M1936" s="335"/>
      <c r="N1936" s="336"/>
      <c r="O1936" s="336"/>
      <c r="P1936" s="336"/>
      <c r="Q1936" s="336"/>
      <c r="R1936" s="336"/>
      <c r="S1936" s="336"/>
      <c r="T1936" s="337"/>
      <c r="AT1936" s="332" t="s">
        <v>171</v>
      </c>
      <c r="AU1936" s="332" t="s">
        <v>84</v>
      </c>
      <c r="AV1936" s="330" t="s">
        <v>104</v>
      </c>
      <c r="AW1936" s="330" t="s">
        <v>36</v>
      </c>
      <c r="AX1936" s="330" t="s">
        <v>74</v>
      </c>
      <c r="AY1936" s="332" t="s">
        <v>158</v>
      </c>
    </row>
    <row r="1937" spans="2:51" s="313" customFormat="1" ht="12">
      <c r="B1937" s="314"/>
      <c r="D1937" s="205" t="s">
        <v>171</v>
      </c>
      <c r="E1937" s="315" t="s">
        <v>3</v>
      </c>
      <c r="F1937" s="316" t="s">
        <v>2382</v>
      </c>
      <c r="H1937" s="317">
        <v>105.39</v>
      </c>
      <c r="I1937" s="8"/>
      <c r="L1937" s="314"/>
      <c r="M1937" s="318"/>
      <c r="N1937" s="319"/>
      <c r="O1937" s="319"/>
      <c r="P1937" s="319"/>
      <c r="Q1937" s="319"/>
      <c r="R1937" s="319"/>
      <c r="S1937" s="319"/>
      <c r="T1937" s="320"/>
      <c r="AT1937" s="315" t="s">
        <v>171</v>
      </c>
      <c r="AU1937" s="315" t="s">
        <v>84</v>
      </c>
      <c r="AV1937" s="313" t="s">
        <v>84</v>
      </c>
      <c r="AW1937" s="313" t="s">
        <v>36</v>
      </c>
      <c r="AX1937" s="313" t="s">
        <v>74</v>
      </c>
      <c r="AY1937" s="315" t="s">
        <v>158</v>
      </c>
    </row>
    <row r="1938" spans="2:51" s="313" customFormat="1" ht="12">
      <c r="B1938" s="314"/>
      <c r="D1938" s="205" t="s">
        <v>171</v>
      </c>
      <c r="E1938" s="315" t="s">
        <v>3</v>
      </c>
      <c r="F1938" s="316" t="s">
        <v>2383</v>
      </c>
      <c r="H1938" s="317">
        <v>56.465</v>
      </c>
      <c r="I1938" s="8"/>
      <c r="L1938" s="314"/>
      <c r="M1938" s="318"/>
      <c r="N1938" s="319"/>
      <c r="O1938" s="319"/>
      <c r="P1938" s="319"/>
      <c r="Q1938" s="319"/>
      <c r="R1938" s="319"/>
      <c r="S1938" s="319"/>
      <c r="T1938" s="320"/>
      <c r="AT1938" s="315" t="s">
        <v>171</v>
      </c>
      <c r="AU1938" s="315" t="s">
        <v>84</v>
      </c>
      <c r="AV1938" s="313" t="s">
        <v>84</v>
      </c>
      <c r="AW1938" s="313" t="s">
        <v>36</v>
      </c>
      <c r="AX1938" s="313" t="s">
        <v>74</v>
      </c>
      <c r="AY1938" s="315" t="s">
        <v>158</v>
      </c>
    </row>
    <row r="1939" spans="2:51" s="313" customFormat="1" ht="12">
      <c r="B1939" s="314"/>
      <c r="D1939" s="205" t="s">
        <v>171</v>
      </c>
      <c r="E1939" s="315" t="s">
        <v>3</v>
      </c>
      <c r="F1939" s="316" t="s">
        <v>2384</v>
      </c>
      <c r="H1939" s="317">
        <v>38.87</v>
      </c>
      <c r="I1939" s="8"/>
      <c r="L1939" s="314"/>
      <c r="M1939" s="318"/>
      <c r="N1939" s="319"/>
      <c r="O1939" s="319"/>
      <c r="P1939" s="319"/>
      <c r="Q1939" s="319"/>
      <c r="R1939" s="319"/>
      <c r="S1939" s="319"/>
      <c r="T1939" s="320"/>
      <c r="AT1939" s="315" t="s">
        <v>171</v>
      </c>
      <c r="AU1939" s="315" t="s">
        <v>84</v>
      </c>
      <c r="AV1939" s="313" t="s">
        <v>84</v>
      </c>
      <c r="AW1939" s="313" t="s">
        <v>36</v>
      </c>
      <c r="AX1939" s="313" t="s">
        <v>74</v>
      </c>
      <c r="AY1939" s="315" t="s">
        <v>158</v>
      </c>
    </row>
    <row r="1940" spans="2:51" s="313" customFormat="1" ht="22.5">
      <c r="B1940" s="314"/>
      <c r="D1940" s="205" t="s">
        <v>171</v>
      </c>
      <c r="E1940" s="315" t="s">
        <v>3</v>
      </c>
      <c r="F1940" s="316" t="s">
        <v>744</v>
      </c>
      <c r="H1940" s="317">
        <v>8.275</v>
      </c>
      <c r="I1940" s="8"/>
      <c r="L1940" s="314"/>
      <c r="M1940" s="318"/>
      <c r="N1940" s="319"/>
      <c r="O1940" s="319"/>
      <c r="P1940" s="319"/>
      <c r="Q1940" s="319"/>
      <c r="R1940" s="319"/>
      <c r="S1940" s="319"/>
      <c r="T1940" s="320"/>
      <c r="AT1940" s="315" t="s">
        <v>171</v>
      </c>
      <c r="AU1940" s="315" t="s">
        <v>84</v>
      </c>
      <c r="AV1940" s="313" t="s">
        <v>84</v>
      </c>
      <c r="AW1940" s="313" t="s">
        <v>36</v>
      </c>
      <c r="AX1940" s="313" t="s">
        <v>74</v>
      </c>
      <c r="AY1940" s="315" t="s">
        <v>158</v>
      </c>
    </row>
    <row r="1941" spans="2:51" s="313" customFormat="1" ht="22.5">
      <c r="B1941" s="314"/>
      <c r="D1941" s="205" t="s">
        <v>171</v>
      </c>
      <c r="E1941" s="315" t="s">
        <v>3</v>
      </c>
      <c r="F1941" s="316" t="s">
        <v>745</v>
      </c>
      <c r="H1941" s="317">
        <v>7.025</v>
      </c>
      <c r="I1941" s="8"/>
      <c r="L1941" s="314"/>
      <c r="M1941" s="318"/>
      <c r="N1941" s="319"/>
      <c r="O1941" s="319"/>
      <c r="P1941" s="319"/>
      <c r="Q1941" s="319"/>
      <c r="R1941" s="319"/>
      <c r="S1941" s="319"/>
      <c r="T1941" s="320"/>
      <c r="AT1941" s="315" t="s">
        <v>171</v>
      </c>
      <c r="AU1941" s="315" t="s">
        <v>84</v>
      </c>
      <c r="AV1941" s="313" t="s">
        <v>84</v>
      </c>
      <c r="AW1941" s="313" t="s">
        <v>36</v>
      </c>
      <c r="AX1941" s="313" t="s">
        <v>74</v>
      </c>
      <c r="AY1941" s="315" t="s">
        <v>158</v>
      </c>
    </row>
    <row r="1942" spans="2:51" s="313" customFormat="1" ht="12">
      <c r="B1942" s="314"/>
      <c r="D1942" s="205" t="s">
        <v>171</v>
      </c>
      <c r="E1942" s="315" t="s">
        <v>3</v>
      </c>
      <c r="F1942" s="316" t="s">
        <v>2385</v>
      </c>
      <c r="H1942" s="317">
        <v>61.225</v>
      </c>
      <c r="I1942" s="8"/>
      <c r="L1942" s="314"/>
      <c r="M1942" s="318"/>
      <c r="N1942" s="319"/>
      <c r="O1942" s="319"/>
      <c r="P1942" s="319"/>
      <c r="Q1942" s="319"/>
      <c r="R1942" s="319"/>
      <c r="S1942" s="319"/>
      <c r="T1942" s="320"/>
      <c r="AT1942" s="315" t="s">
        <v>171</v>
      </c>
      <c r="AU1942" s="315" t="s">
        <v>84</v>
      </c>
      <c r="AV1942" s="313" t="s">
        <v>84</v>
      </c>
      <c r="AW1942" s="313" t="s">
        <v>36</v>
      </c>
      <c r="AX1942" s="313" t="s">
        <v>74</v>
      </c>
      <c r="AY1942" s="315" t="s">
        <v>158</v>
      </c>
    </row>
    <row r="1943" spans="2:51" s="313" customFormat="1" ht="12">
      <c r="B1943" s="314"/>
      <c r="D1943" s="205" t="s">
        <v>171</v>
      </c>
      <c r="E1943" s="315" t="s">
        <v>3</v>
      </c>
      <c r="F1943" s="316" t="s">
        <v>729</v>
      </c>
      <c r="H1943" s="317">
        <v>27.265</v>
      </c>
      <c r="I1943" s="8"/>
      <c r="L1943" s="314"/>
      <c r="M1943" s="318"/>
      <c r="N1943" s="319"/>
      <c r="O1943" s="319"/>
      <c r="P1943" s="319"/>
      <c r="Q1943" s="319"/>
      <c r="R1943" s="319"/>
      <c r="S1943" s="319"/>
      <c r="T1943" s="320"/>
      <c r="AT1943" s="315" t="s">
        <v>171</v>
      </c>
      <c r="AU1943" s="315" t="s">
        <v>84</v>
      </c>
      <c r="AV1943" s="313" t="s">
        <v>84</v>
      </c>
      <c r="AW1943" s="313" t="s">
        <v>36</v>
      </c>
      <c r="AX1943" s="313" t="s">
        <v>74</v>
      </c>
      <c r="AY1943" s="315" t="s">
        <v>158</v>
      </c>
    </row>
    <row r="1944" spans="2:51" s="313" customFormat="1" ht="22.5">
      <c r="B1944" s="314"/>
      <c r="D1944" s="205" t="s">
        <v>171</v>
      </c>
      <c r="E1944" s="315" t="s">
        <v>3</v>
      </c>
      <c r="F1944" s="316" t="s">
        <v>2386</v>
      </c>
      <c r="H1944" s="317">
        <v>7.9</v>
      </c>
      <c r="I1944" s="8"/>
      <c r="L1944" s="314"/>
      <c r="M1944" s="318"/>
      <c r="N1944" s="319"/>
      <c r="O1944" s="319"/>
      <c r="P1944" s="319"/>
      <c r="Q1944" s="319"/>
      <c r="R1944" s="319"/>
      <c r="S1944" s="319"/>
      <c r="T1944" s="320"/>
      <c r="AT1944" s="315" t="s">
        <v>171</v>
      </c>
      <c r="AU1944" s="315" t="s">
        <v>84</v>
      </c>
      <c r="AV1944" s="313" t="s">
        <v>84</v>
      </c>
      <c r="AW1944" s="313" t="s">
        <v>36</v>
      </c>
      <c r="AX1944" s="313" t="s">
        <v>74</v>
      </c>
      <c r="AY1944" s="315" t="s">
        <v>158</v>
      </c>
    </row>
    <row r="1945" spans="2:51" s="313" customFormat="1" ht="12">
      <c r="B1945" s="314"/>
      <c r="D1945" s="205" t="s">
        <v>171</v>
      </c>
      <c r="E1945" s="315" t="s">
        <v>3</v>
      </c>
      <c r="F1945" s="316" t="s">
        <v>2387</v>
      </c>
      <c r="H1945" s="317">
        <v>6.1</v>
      </c>
      <c r="I1945" s="8"/>
      <c r="L1945" s="314"/>
      <c r="M1945" s="318"/>
      <c r="N1945" s="319"/>
      <c r="O1945" s="319"/>
      <c r="P1945" s="319"/>
      <c r="Q1945" s="319"/>
      <c r="R1945" s="319"/>
      <c r="S1945" s="319"/>
      <c r="T1945" s="320"/>
      <c r="AT1945" s="315" t="s">
        <v>171</v>
      </c>
      <c r="AU1945" s="315" t="s">
        <v>84</v>
      </c>
      <c r="AV1945" s="313" t="s">
        <v>84</v>
      </c>
      <c r="AW1945" s="313" t="s">
        <v>36</v>
      </c>
      <c r="AX1945" s="313" t="s">
        <v>74</v>
      </c>
      <c r="AY1945" s="315" t="s">
        <v>158</v>
      </c>
    </row>
    <row r="1946" spans="2:51" s="313" customFormat="1" ht="12">
      <c r="B1946" s="314"/>
      <c r="D1946" s="205" t="s">
        <v>171</v>
      </c>
      <c r="E1946" s="315" t="s">
        <v>3</v>
      </c>
      <c r="F1946" s="316" t="s">
        <v>2388</v>
      </c>
      <c r="H1946" s="317">
        <v>61.225</v>
      </c>
      <c r="I1946" s="8"/>
      <c r="L1946" s="314"/>
      <c r="M1946" s="318"/>
      <c r="N1946" s="319"/>
      <c r="O1946" s="319"/>
      <c r="P1946" s="319"/>
      <c r="Q1946" s="319"/>
      <c r="R1946" s="319"/>
      <c r="S1946" s="319"/>
      <c r="T1946" s="320"/>
      <c r="AT1946" s="315" t="s">
        <v>171</v>
      </c>
      <c r="AU1946" s="315" t="s">
        <v>84</v>
      </c>
      <c r="AV1946" s="313" t="s">
        <v>84</v>
      </c>
      <c r="AW1946" s="313" t="s">
        <v>36</v>
      </c>
      <c r="AX1946" s="313" t="s">
        <v>74</v>
      </c>
      <c r="AY1946" s="315" t="s">
        <v>158</v>
      </c>
    </row>
    <row r="1947" spans="2:51" s="313" customFormat="1" ht="12">
      <c r="B1947" s="314"/>
      <c r="D1947" s="205" t="s">
        <v>171</v>
      </c>
      <c r="E1947" s="315" t="s">
        <v>3</v>
      </c>
      <c r="F1947" s="316" t="s">
        <v>733</v>
      </c>
      <c r="H1947" s="317">
        <v>54.38</v>
      </c>
      <c r="I1947" s="8"/>
      <c r="L1947" s="314"/>
      <c r="M1947" s="318"/>
      <c r="N1947" s="319"/>
      <c r="O1947" s="319"/>
      <c r="P1947" s="319"/>
      <c r="Q1947" s="319"/>
      <c r="R1947" s="319"/>
      <c r="S1947" s="319"/>
      <c r="T1947" s="320"/>
      <c r="AT1947" s="315" t="s">
        <v>171</v>
      </c>
      <c r="AU1947" s="315" t="s">
        <v>84</v>
      </c>
      <c r="AV1947" s="313" t="s">
        <v>84</v>
      </c>
      <c r="AW1947" s="313" t="s">
        <v>36</v>
      </c>
      <c r="AX1947" s="313" t="s">
        <v>74</v>
      </c>
      <c r="AY1947" s="315" t="s">
        <v>158</v>
      </c>
    </row>
    <row r="1948" spans="2:51" s="330" customFormat="1" ht="12">
      <c r="B1948" s="331"/>
      <c r="D1948" s="205" t="s">
        <v>171</v>
      </c>
      <c r="E1948" s="332" t="s">
        <v>3</v>
      </c>
      <c r="F1948" s="333" t="s">
        <v>377</v>
      </c>
      <c r="H1948" s="334">
        <v>434.12</v>
      </c>
      <c r="I1948" s="10"/>
      <c r="L1948" s="331"/>
      <c r="M1948" s="335"/>
      <c r="N1948" s="336"/>
      <c r="O1948" s="336"/>
      <c r="P1948" s="336"/>
      <c r="Q1948" s="336"/>
      <c r="R1948" s="336"/>
      <c r="S1948" s="336"/>
      <c r="T1948" s="337"/>
      <c r="AT1948" s="332" t="s">
        <v>171</v>
      </c>
      <c r="AU1948" s="332" t="s">
        <v>84</v>
      </c>
      <c r="AV1948" s="330" t="s">
        <v>104</v>
      </c>
      <c r="AW1948" s="330" t="s">
        <v>36</v>
      </c>
      <c r="AX1948" s="330" t="s">
        <v>74</v>
      </c>
      <c r="AY1948" s="332" t="s">
        <v>158</v>
      </c>
    </row>
    <row r="1949" spans="2:51" s="313" customFormat="1" ht="12">
      <c r="B1949" s="314"/>
      <c r="D1949" s="205" t="s">
        <v>171</v>
      </c>
      <c r="E1949" s="315" t="s">
        <v>3</v>
      </c>
      <c r="F1949" s="316" t="s">
        <v>2389</v>
      </c>
      <c r="H1949" s="317">
        <v>-231.536</v>
      </c>
      <c r="I1949" s="8"/>
      <c r="L1949" s="314"/>
      <c r="M1949" s="318"/>
      <c r="N1949" s="319"/>
      <c r="O1949" s="319"/>
      <c r="P1949" s="319"/>
      <c r="Q1949" s="319"/>
      <c r="R1949" s="319"/>
      <c r="S1949" s="319"/>
      <c r="T1949" s="320"/>
      <c r="AT1949" s="315" t="s">
        <v>171</v>
      </c>
      <c r="AU1949" s="315" t="s">
        <v>84</v>
      </c>
      <c r="AV1949" s="313" t="s">
        <v>84</v>
      </c>
      <c r="AW1949" s="313" t="s">
        <v>36</v>
      </c>
      <c r="AX1949" s="313" t="s">
        <v>74</v>
      </c>
      <c r="AY1949" s="315" t="s">
        <v>158</v>
      </c>
    </row>
    <row r="1950" spans="2:51" s="330" customFormat="1" ht="12">
      <c r="B1950" s="331"/>
      <c r="D1950" s="205" t="s">
        <v>171</v>
      </c>
      <c r="E1950" s="332" t="s">
        <v>3</v>
      </c>
      <c r="F1950" s="333" t="s">
        <v>2435</v>
      </c>
      <c r="H1950" s="334">
        <v>-231.536</v>
      </c>
      <c r="I1950" s="10"/>
      <c r="L1950" s="331"/>
      <c r="M1950" s="335"/>
      <c r="N1950" s="336"/>
      <c r="O1950" s="336"/>
      <c r="P1950" s="336"/>
      <c r="Q1950" s="336"/>
      <c r="R1950" s="336"/>
      <c r="S1950" s="336"/>
      <c r="T1950" s="337"/>
      <c r="AT1950" s="332" t="s">
        <v>171</v>
      </c>
      <c r="AU1950" s="332" t="s">
        <v>84</v>
      </c>
      <c r="AV1950" s="330" t="s">
        <v>104</v>
      </c>
      <c r="AW1950" s="330" t="s">
        <v>36</v>
      </c>
      <c r="AX1950" s="330" t="s">
        <v>74</v>
      </c>
      <c r="AY1950" s="332" t="s">
        <v>158</v>
      </c>
    </row>
    <row r="1951" spans="2:51" s="313" customFormat="1" ht="12">
      <c r="B1951" s="314"/>
      <c r="D1951" s="205" t="s">
        <v>171</v>
      </c>
      <c r="E1951" s="315" t="s">
        <v>3</v>
      </c>
      <c r="F1951" s="316" t="s">
        <v>2391</v>
      </c>
      <c r="H1951" s="317">
        <v>94.06</v>
      </c>
      <c r="I1951" s="8"/>
      <c r="L1951" s="314"/>
      <c r="M1951" s="318"/>
      <c r="N1951" s="319"/>
      <c r="O1951" s="319"/>
      <c r="P1951" s="319"/>
      <c r="Q1951" s="319"/>
      <c r="R1951" s="319"/>
      <c r="S1951" s="319"/>
      <c r="T1951" s="320"/>
      <c r="AT1951" s="315" t="s">
        <v>171</v>
      </c>
      <c r="AU1951" s="315" t="s">
        <v>84</v>
      </c>
      <c r="AV1951" s="313" t="s">
        <v>84</v>
      </c>
      <c r="AW1951" s="313" t="s">
        <v>36</v>
      </c>
      <c r="AX1951" s="313" t="s">
        <v>74</v>
      </c>
      <c r="AY1951" s="315" t="s">
        <v>158</v>
      </c>
    </row>
    <row r="1952" spans="2:51" s="313" customFormat="1" ht="12">
      <c r="B1952" s="314"/>
      <c r="D1952" s="205" t="s">
        <v>171</v>
      </c>
      <c r="E1952" s="315" t="s">
        <v>3</v>
      </c>
      <c r="F1952" s="316" t="s">
        <v>2133</v>
      </c>
      <c r="H1952" s="317">
        <v>45.85</v>
      </c>
      <c r="I1952" s="8"/>
      <c r="L1952" s="314"/>
      <c r="M1952" s="318"/>
      <c r="N1952" s="319"/>
      <c r="O1952" s="319"/>
      <c r="P1952" s="319"/>
      <c r="Q1952" s="319"/>
      <c r="R1952" s="319"/>
      <c r="S1952" s="319"/>
      <c r="T1952" s="320"/>
      <c r="AT1952" s="315" t="s">
        <v>171</v>
      </c>
      <c r="AU1952" s="315" t="s">
        <v>84</v>
      </c>
      <c r="AV1952" s="313" t="s">
        <v>84</v>
      </c>
      <c r="AW1952" s="313" t="s">
        <v>36</v>
      </c>
      <c r="AX1952" s="313" t="s">
        <v>74</v>
      </c>
      <c r="AY1952" s="315" t="s">
        <v>158</v>
      </c>
    </row>
    <row r="1953" spans="2:51" s="313" customFormat="1" ht="12">
      <c r="B1953" s="314"/>
      <c r="D1953" s="205" t="s">
        <v>171</v>
      </c>
      <c r="E1953" s="315" t="s">
        <v>3</v>
      </c>
      <c r="F1953" s="316" t="s">
        <v>2392</v>
      </c>
      <c r="H1953" s="317">
        <v>5.18</v>
      </c>
      <c r="I1953" s="8"/>
      <c r="L1953" s="314"/>
      <c r="M1953" s="318"/>
      <c r="N1953" s="319"/>
      <c r="O1953" s="319"/>
      <c r="P1953" s="319"/>
      <c r="Q1953" s="319"/>
      <c r="R1953" s="319"/>
      <c r="S1953" s="319"/>
      <c r="T1953" s="320"/>
      <c r="AT1953" s="315" t="s">
        <v>171</v>
      </c>
      <c r="AU1953" s="315" t="s">
        <v>84</v>
      </c>
      <c r="AV1953" s="313" t="s">
        <v>84</v>
      </c>
      <c r="AW1953" s="313" t="s">
        <v>36</v>
      </c>
      <c r="AX1953" s="313" t="s">
        <v>74</v>
      </c>
      <c r="AY1953" s="315" t="s">
        <v>158</v>
      </c>
    </row>
    <row r="1954" spans="2:51" s="313" customFormat="1" ht="12">
      <c r="B1954" s="314"/>
      <c r="D1954" s="205" t="s">
        <v>171</v>
      </c>
      <c r="E1954" s="315" t="s">
        <v>3</v>
      </c>
      <c r="F1954" s="316" t="s">
        <v>2393</v>
      </c>
      <c r="H1954" s="317">
        <v>4.17</v>
      </c>
      <c r="I1954" s="8"/>
      <c r="L1954" s="314"/>
      <c r="M1954" s="318"/>
      <c r="N1954" s="319"/>
      <c r="O1954" s="319"/>
      <c r="P1954" s="319"/>
      <c r="Q1954" s="319"/>
      <c r="R1954" s="319"/>
      <c r="S1954" s="319"/>
      <c r="T1954" s="320"/>
      <c r="AT1954" s="315" t="s">
        <v>171</v>
      </c>
      <c r="AU1954" s="315" t="s">
        <v>84</v>
      </c>
      <c r="AV1954" s="313" t="s">
        <v>84</v>
      </c>
      <c r="AW1954" s="313" t="s">
        <v>36</v>
      </c>
      <c r="AX1954" s="313" t="s">
        <v>74</v>
      </c>
      <c r="AY1954" s="315" t="s">
        <v>158</v>
      </c>
    </row>
    <row r="1955" spans="2:51" s="330" customFormat="1" ht="12">
      <c r="B1955" s="331"/>
      <c r="D1955" s="205" t="s">
        <v>171</v>
      </c>
      <c r="E1955" s="332" t="s">
        <v>3</v>
      </c>
      <c r="F1955" s="333" t="s">
        <v>2394</v>
      </c>
      <c r="H1955" s="334">
        <v>149.26</v>
      </c>
      <c r="I1955" s="10"/>
      <c r="L1955" s="331"/>
      <c r="M1955" s="335"/>
      <c r="N1955" s="336"/>
      <c r="O1955" s="336"/>
      <c r="P1955" s="336"/>
      <c r="Q1955" s="336"/>
      <c r="R1955" s="336"/>
      <c r="S1955" s="336"/>
      <c r="T1955" s="337"/>
      <c r="AT1955" s="332" t="s">
        <v>171</v>
      </c>
      <c r="AU1955" s="332" t="s">
        <v>84</v>
      </c>
      <c r="AV1955" s="330" t="s">
        <v>104</v>
      </c>
      <c r="AW1955" s="330" t="s">
        <v>36</v>
      </c>
      <c r="AX1955" s="330" t="s">
        <v>74</v>
      </c>
      <c r="AY1955" s="332" t="s">
        <v>158</v>
      </c>
    </row>
    <row r="1956" spans="2:51" s="313" customFormat="1" ht="12">
      <c r="B1956" s="314"/>
      <c r="D1956" s="205" t="s">
        <v>171</v>
      </c>
      <c r="E1956" s="315" t="s">
        <v>3</v>
      </c>
      <c r="F1956" s="316" t="s">
        <v>2395</v>
      </c>
      <c r="H1956" s="317">
        <v>8.49</v>
      </c>
      <c r="I1956" s="8"/>
      <c r="L1956" s="314"/>
      <c r="M1956" s="318"/>
      <c r="N1956" s="319"/>
      <c r="O1956" s="319"/>
      <c r="P1956" s="319"/>
      <c r="Q1956" s="319"/>
      <c r="R1956" s="319"/>
      <c r="S1956" s="319"/>
      <c r="T1956" s="320"/>
      <c r="AT1956" s="315" t="s">
        <v>171</v>
      </c>
      <c r="AU1956" s="315" t="s">
        <v>84</v>
      </c>
      <c r="AV1956" s="313" t="s">
        <v>84</v>
      </c>
      <c r="AW1956" s="313" t="s">
        <v>36</v>
      </c>
      <c r="AX1956" s="313" t="s">
        <v>74</v>
      </c>
      <c r="AY1956" s="315" t="s">
        <v>158</v>
      </c>
    </row>
    <row r="1957" spans="2:51" s="313" customFormat="1" ht="12">
      <c r="B1957" s="314"/>
      <c r="D1957" s="205" t="s">
        <v>171</v>
      </c>
      <c r="E1957" s="315" t="s">
        <v>3</v>
      </c>
      <c r="F1957" s="316" t="s">
        <v>2396</v>
      </c>
      <c r="H1957" s="317">
        <v>5.99</v>
      </c>
      <c r="I1957" s="8"/>
      <c r="L1957" s="314"/>
      <c r="M1957" s="318"/>
      <c r="N1957" s="319"/>
      <c r="O1957" s="319"/>
      <c r="P1957" s="319"/>
      <c r="Q1957" s="319"/>
      <c r="R1957" s="319"/>
      <c r="S1957" s="319"/>
      <c r="T1957" s="320"/>
      <c r="AT1957" s="315" t="s">
        <v>171</v>
      </c>
      <c r="AU1957" s="315" t="s">
        <v>84</v>
      </c>
      <c r="AV1957" s="313" t="s">
        <v>84</v>
      </c>
      <c r="AW1957" s="313" t="s">
        <v>36</v>
      </c>
      <c r="AX1957" s="313" t="s">
        <v>74</v>
      </c>
      <c r="AY1957" s="315" t="s">
        <v>158</v>
      </c>
    </row>
    <row r="1958" spans="2:51" s="313" customFormat="1" ht="12">
      <c r="B1958" s="314"/>
      <c r="D1958" s="205" t="s">
        <v>171</v>
      </c>
      <c r="E1958" s="315" t="s">
        <v>3</v>
      </c>
      <c r="F1958" s="316" t="s">
        <v>2397</v>
      </c>
      <c r="H1958" s="317">
        <v>3.87</v>
      </c>
      <c r="I1958" s="8"/>
      <c r="L1958" s="314"/>
      <c r="M1958" s="318"/>
      <c r="N1958" s="319"/>
      <c r="O1958" s="319"/>
      <c r="P1958" s="319"/>
      <c r="Q1958" s="319"/>
      <c r="R1958" s="319"/>
      <c r="S1958" s="319"/>
      <c r="T1958" s="320"/>
      <c r="AT1958" s="315" t="s">
        <v>171</v>
      </c>
      <c r="AU1958" s="315" t="s">
        <v>84</v>
      </c>
      <c r="AV1958" s="313" t="s">
        <v>84</v>
      </c>
      <c r="AW1958" s="313" t="s">
        <v>36</v>
      </c>
      <c r="AX1958" s="313" t="s">
        <v>74</v>
      </c>
      <c r="AY1958" s="315" t="s">
        <v>158</v>
      </c>
    </row>
    <row r="1959" spans="2:51" s="313" customFormat="1" ht="12">
      <c r="B1959" s="314"/>
      <c r="D1959" s="205" t="s">
        <v>171</v>
      </c>
      <c r="E1959" s="315" t="s">
        <v>3</v>
      </c>
      <c r="F1959" s="316" t="s">
        <v>2398</v>
      </c>
      <c r="H1959" s="317">
        <v>2.25</v>
      </c>
      <c r="I1959" s="8"/>
      <c r="L1959" s="314"/>
      <c r="M1959" s="318"/>
      <c r="N1959" s="319"/>
      <c r="O1959" s="319"/>
      <c r="P1959" s="319"/>
      <c r="Q1959" s="319"/>
      <c r="R1959" s="319"/>
      <c r="S1959" s="319"/>
      <c r="T1959" s="320"/>
      <c r="AT1959" s="315" t="s">
        <v>171</v>
      </c>
      <c r="AU1959" s="315" t="s">
        <v>84</v>
      </c>
      <c r="AV1959" s="313" t="s">
        <v>84</v>
      </c>
      <c r="AW1959" s="313" t="s">
        <v>36</v>
      </c>
      <c r="AX1959" s="313" t="s">
        <v>74</v>
      </c>
      <c r="AY1959" s="315" t="s">
        <v>158</v>
      </c>
    </row>
    <row r="1960" spans="2:51" s="313" customFormat="1" ht="12">
      <c r="B1960" s="314"/>
      <c r="D1960" s="205" t="s">
        <v>171</v>
      </c>
      <c r="E1960" s="315" t="s">
        <v>3</v>
      </c>
      <c r="F1960" s="316" t="s">
        <v>2399</v>
      </c>
      <c r="H1960" s="317">
        <v>37.24</v>
      </c>
      <c r="I1960" s="8"/>
      <c r="L1960" s="314"/>
      <c r="M1960" s="318"/>
      <c r="N1960" s="319"/>
      <c r="O1960" s="319"/>
      <c r="P1960" s="319"/>
      <c r="Q1960" s="319"/>
      <c r="R1960" s="319"/>
      <c r="S1960" s="319"/>
      <c r="T1960" s="320"/>
      <c r="AT1960" s="315" t="s">
        <v>171</v>
      </c>
      <c r="AU1960" s="315" t="s">
        <v>84</v>
      </c>
      <c r="AV1960" s="313" t="s">
        <v>84</v>
      </c>
      <c r="AW1960" s="313" t="s">
        <v>36</v>
      </c>
      <c r="AX1960" s="313" t="s">
        <v>74</v>
      </c>
      <c r="AY1960" s="315" t="s">
        <v>158</v>
      </c>
    </row>
    <row r="1961" spans="2:51" s="330" customFormat="1" ht="12">
      <c r="B1961" s="331"/>
      <c r="D1961" s="205" t="s">
        <v>171</v>
      </c>
      <c r="E1961" s="332" t="s">
        <v>3</v>
      </c>
      <c r="F1961" s="333" t="s">
        <v>2400</v>
      </c>
      <c r="H1961" s="334">
        <v>57.84</v>
      </c>
      <c r="I1961" s="10"/>
      <c r="L1961" s="331"/>
      <c r="M1961" s="335"/>
      <c r="N1961" s="336"/>
      <c r="O1961" s="336"/>
      <c r="P1961" s="336"/>
      <c r="Q1961" s="336"/>
      <c r="R1961" s="336"/>
      <c r="S1961" s="336"/>
      <c r="T1961" s="337"/>
      <c r="AT1961" s="332" t="s">
        <v>171</v>
      </c>
      <c r="AU1961" s="332" t="s">
        <v>84</v>
      </c>
      <c r="AV1961" s="330" t="s">
        <v>104</v>
      </c>
      <c r="AW1961" s="330" t="s">
        <v>36</v>
      </c>
      <c r="AX1961" s="330" t="s">
        <v>74</v>
      </c>
      <c r="AY1961" s="332" t="s">
        <v>158</v>
      </c>
    </row>
    <row r="1962" spans="2:51" s="321" customFormat="1" ht="12">
      <c r="B1962" s="322"/>
      <c r="D1962" s="205" t="s">
        <v>171</v>
      </c>
      <c r="E1962" s="323" t="s">
        <v>3</v>
      </c>
      <c r="F1962" s="324" t="s">
        <v>174</v>
      </c>
      <c r="H1962" s="325">
        <v>470.564</v>
      </c>
      <c r="I1962" s="9"/>
      <c r="L1962" s="322"/>
      <c r="M1962" s="326"/>
      <c r="N1962" s="327"/>
      <c r="O1962" s="327"/>
      <c r="P1962" s="327"/>
      <c r="Q1962" s="327"/>
      <c r="R1962" s="327"/>
      <c r="S1962" s="327"/>
      <c r="T1962" s="328"/>
      <c r="AT1962" s="323" t="s">
        <v>171</v>
      </c>
      <c r="AU1962" s="323" t="s">
        <v>84</v>
      </c>
      <c r="AV1962" s="321" t="s">
        <v>165</v>
      </c>
      <c r="AW1962" s="321" t="s">
        <v>36</v>
      </c>
      <c r="AX1962" s="321" t="s">
        <v>82</v>
      </c>
      <c r="AY1962" s="323" t="s">
        <v>158</v>
      </c>
    </row>
    <row r="1963" spans="1:65" s="118" customFormat="1" ht="37.9" customHeight="1">
      <c r="A1963" s="115"/>
      <c r="B1963" s="116"/>
      <c r="C1963" s="214" t="s">
        <v>2436</v>
      </c>
      <c r="D1963" s="214" t="s">
        <v>160</v>
      </c>
      <c r="E1963" s="215" t="s">
        <v>2437</v>
      </c>
      <c r="F1963" s="216" t="s">
        <v>2438</v>
      </c>
      <c r="G1963" s="217" t="s">
        <v>102</v>
      </c>
      <c r="H1963" s="218">
        <v>649.491</v>
      </c>
      <c r="I1963" s="6"/>
      <c r="J1963" s="219">
        <f>ROUND(I1963*H1963,1)</f>
        <v>0</v>
      </c>
      <c r="K1963" s="216" t="s">
        <v>164</v>
      </c>
      <c r="L1963" s="116"/>
      <c r="M1963" s="220" t="s">
        <v>3</v>
      </c>
      <c r="N1963" s="221" t="s">
        <v>45</v>
      </c>
      <c r="O1963" s="200"/>
      <c r="P1963" s="201">
        <f>O1963*H1963</f>
        <v>0</v>
      </c>
      <c r="Q1963" s="201">
        <v>0.00028</v>
      </c>
      <c r="R1963" s="201">
        <f>Q1963*H1963</f>
        <v>0.18185748</v>
      </c>
      <c r="S1963" s="201">
        <v>0</v>
      </c>
      <c r="T1963" s="202">
        <f>S1963*H1963</f>
        <v>0</v>
      </c>
      <c r="U1963" s="115"/>
      <c r="V1963" s="115"/>
      <c r="W1963" s="115"/>
      <c r="X1963" s="115"/>
      <c r="Y1963" s="115"/>
      <c r="Z1963" s="115"/>
      <c r="AA1963" s="115"/>
      <c r="AB1963" s="115"/>
      <c r="AC1963" s="115"/>
      <c r="AD1963" s="115"/>
      <c r="AE1963" s="115"/>
      <c r="AR1963" s="203" t="s">
        <v>283</v>
      </c>
      <c r="AT1963" s="203" t="s">
        <v>160</v>
      </c>
      <c r="AU1963" s="203" t="s">
        <v>84</v>
      </c>
      <c r="AY1963" s="106" t="s">
        <v>158</v>
      </c>
      <c r="BE1963" s="204">
        <f>IF(N1963="základní",J1963,0)</f>
        <v>0</v>
      </c>
      <c r="BF1963" s="204">
        <f>IF(N1963="snížená",J1963,0)</f>
        <v>0</v>
      </c>
      <c r="BG1963" s="204">
        <f>IF(N1963="zákl. přenesená",J1963,0)</f>
        <v>0</v>
      </c>
      <c r="BH1963" s="204">
        <f>IF(N1963="sníž. přenesená",J1963,0)</f>
        <v>0</v>
      </c>
      <c r="BI1963" s="204">
        <f>IF(N1963="nulová",J1963,0)</f>
        <v>0</v>
      </c>
      <c r="BJ1963" s="106" t="s">
        <v>82</v>
      </c>
      <c r="BK1963" s="204">
        <f>ROUND(I1963*H1963,1)</f>
        <v>0</v>
      </c>
      <c r="BL1963" s="106" t="s">
        <v>283</v>
      </c>
      <c r="BM1963" s="203" t="s">
        <v>2439</v>
      </c>
    </row>
    <row r="1964" spans="1:47" s="118" customFormat="1" ht="29.25">
      <c r="A1964" s="115"/>
      <c r="B1964" s="116"/>
      <c r="C1964" s="115"/>
      <c r="D1964" s="205" t="s">
        <v>167</v>
      </c>
      <c r="E1964" s="115"/>
      <c r="F1964" s="206" t="s">
        <v>2440</v>
      </c>
      <c r="G1964" s="115"/>
      <c r="H1964" s="115"/>
      <c r="I1964" s="7"/>
      <c r="J1964" s="115"/>
      <c r="K1964" s="115"/>
      <c r="L1964" s="116"/>
      <c r="M1964" s="207"/>
      <c r="N1964" s="208"/>
      <c r="O1964" s="200"/>
      <c r="P1964" s="200"/>
      <c r="Q1964" s="200"/>
      <c r="R1964" s="200"/>
      <c r="S1964" s="200"/>
      <c r="T1964" s="209"/>
      <c r="U1964" s="115"/>
      <c r="V1964" s="115"/>
      <c r="W1964" s="115"/>
      <c r="X1964" s="115"/>
      <c r="Y1964" s="115"/>
      <c r="Z1964" s="115"/>
      <c r="AA1964" s="115"/>
      <c r="AB1964" s="115"/>
      <c r="AC1964" s="115"/>
      <c r="AD1964" s="115"/>
      <c r="AE1964" s="115"/>
      <c r="AT1964" s="106" t="s">
        <v>167</v>
      </c>
      <c r="AU1964" s="106" t="s">
        <v>84</v>
      </c>
    </row>
    <row r="1965" spans="1:47" s="118" customFormat="1" ht="12">
      <c r="A1965" s="115"/>
      <c r="B1965" s="116"/>
      <c r="C1965" s="115"/>
      <c r="D1965" s="311" t="s">
        <v>169</v>
      </c>
      <c r="E1965" s="115"/>
      <c r="F1965" s="312" t="s">
        <v>2441</v>
      </c>
      <c r="G1965" s="115"/>
      <c r="H1965" s="115"/>
      <c r="I1965" s="7"/>
      <c r="J1965" s="115"/>
      <c r="K1965" s="115"/>
      <c r="L1965" s="116"/>
      <c r="M1965" s="207"/>
      <c r="N1965" s="208"/>
      <c r="O1965" s="200"/>
      <c r="P1965" s="200"/>
      <c r="Q1965" s="200"/>
      <c r="R1965" s="200"/>
      <c r="S1965" s="200"/>
      <c r="T1965" s="209"/>
      <c r="U1965" s="115"/>
      <c r="V1965" s="115"/>
      <c r="W1965" s="115"/>
      <c r="X1965" s="115"/>
      <c r="Y1965" s="115"/>
      <c r="Z1965" s="115"/>
      <c r="AA1965" s="115"/>
      <c r="AB1965" s="115"/>
      <c r="AC1965" s="115"/>
      <c r="AD1965" s="115"/>
      <c r="AE1965" s="115"/>
      <c r="AT1965" s="106" t="s">
        <v>169</v>
      </c>
      <c r="AU1965" s="106" t="s">
        <v>84</v>
      </c>
    </row>
    <row r="1966" spans="2:51" s="313" customFormat="1" ht="12">
      <c r="B1966" s="314"/>
      <c r="D1966" s="205" t="s">
        <v>171</v>
      </c>
      <c r="E1966" s="315" t="s">
        <v>3</v>
      </c>
      <c r="F1966" s="316" t="s">
        <v>2407</v>
      </c>
      <c r="H1966" s="317">
        <v>9.94</v>
      </c>
      <c r="I1966" s="8"/>
      <c r="L1966" s="314"/>
      <c r="M1966" s="318"/>
      <c r="N1966" s="319"/>
      <c r="O1966" s="319"/>
      <c r="P1966" s="319"/>
      <c r="Q1966" s="319"/>
      <c r="R1966" s="319"/>
      <c r="S1966" s="319"/>
      <c r="T1966" s="320"/>
      <c r="AT1966" s="315" t="s">
        <v>171</v>
      </c>
      <c r="AU1966" s="315" t="s">
        <v>84</v>
      </c>
      <c r="AV1966" s="313" t="s">
        <v>84</v>
      </c>
      <c r="AW1966" s="313" t="s">
        <v>36</v>
      </c>
      <c r="AX1966" s="313" t="s">
        <v>74</v>
      </c>
      <c r="AY1966" s="315" t="s">
        <v>158</v>
      </c>
    </row>
    <row r="1967" spans="2:51" s="313" customFormat="1" ht="12">
      <c r="B1967" s="314"/>
      <c r="D1967" s="205" t="s">
        <v>171</v>
      </c>
      <c r="E1967" s="315" t="s">
        <v>3</v>
      </c>
      <c r="F1967" s="316" t="s">
        <v>2408</v>
      </c>
      <c r="H1967" s="317">
        <v>26.785</v>
      </c>
      <c r="I1967" s="8"/>
      <c r="L1967" s="314"/>
      <c r="M1967" s="318"/>
      <c r="N1967" s="319"/>
      <c r="O1967" s="319"/>
      <c r="P1967" s="319"/>
      <c r="Q1967" s="319"/>
      <c r="R1967" s="319"/>
      <c r="S1967" s="319"/>
      <c r="T1967" s="320"/>
      <c r="AT1967" s="315" t="s">
        <v>171</v>
      </c>
      <c r="AU1967" s="315" t="s">
        <v>84</v>
      </c>
      <c r="AV1967" s="313" t="s">
        <v>84</v>
      </c>
      <c r="AW1967" s="313" t="s">
        <v>36</v>
      </c>
      <c r="AX1967" s="313" t="s">
        <v>74</v>
      </c>
      <c r="AY1967" s="315" t="s">
        <v>158</v>
      </c>
    </row>
    <row r="1968" spans="2:51" s="313" customFormat="1" ht="12">
      <c r="B1968" s="314"/>
      <c r="D1968" s="205" t="s">
        <v>171</v>
      </c>
      <c r="E1968" s="315" t="s">
        <v>3</v>
      </c>
      <c r="F1968" s="316" t="s">
        <v>2409</v>
      </c>
      <c r="H1968" s="317">
        <v>24.18</v>
      </c>
      <c r="I1968" s="8"/>
      <c r="L1968" s="314"/>
      <c r="M1968" s="318"/>
      <c r="N1968" s="319"/>
      <c r="O1968" s="319"/>
      <c r="P1968" s="319"/>
      <c r="Q1968" s="319"/>
      <c r="R1968" s="319"/>
      <c r="S1968" s="319"/>
      <c r="T1968" s="320"/>
      <c r="AT1968" s="315" t="s">
        <v>171</v>
      </c>
      <c r="AU1968" s="315" t="s">
        <v>84</v>
      </c>
      <c r="AV1968" s="313" t="s">
        <v>84</v>
      </c>
      <c r="AW1968" s="313" t="s">
        <v>36</v>
      </c>
      <c r="AX1968" s="313" t="s">
        <v>74</v>
      </c>
      <c r="AY1968" s="315" t="s">
        <v>158</v>
      </c>
    </row>
    <row r="1969" spans="2:51" s="313" customFormat="1" ht="12">
      <c r="B1969" s="314"/>
      <c r="D1969" s="205" t="s">
        <v>171</v>
      </c>
      <c r="E1969" s="315" t="s">
        <v>3</v>
      </c>
      <c r="F1969" s="316" t="s">
        <v>2410</v>
      </c>
      <c r="H1969" s="317">
        <v>46.563</v>
      </c>
      <c r="I1969" s="8"/>
      <c r="L1969" s="314"/>
      <c r="M1969" s="318"/>
      <c r="N1969" s="319"/>
      <c r="O1969" s="319"/>
      <c r="P1969" s="319"/>
      <c r="Q1969" s="319"/>
      <c r="R1969" s="319"/>
      <c r="S1969" s="319"/>
      <c r="T1969" s="320"/>
      <c r="AT1969" s="315" t="s">
        <v>171</v>
      </c>
      <c r="AU1969" s="315" t="s">
        <v>84</v>
      </c>
      <c r="AV1969" s="313" t="s">
        <v>84</v>
      </c>
      <c r="AW1969" s="313" t="s">
        <v>36</v>
      </c>
      <c r="AX1969" s="313" t="s">
        <v>74</v>
      </c>
      <c r="AY1969" s="315" t="s">
        <v>158</v>
      </c>
    </row>
    <row r="1970" spans="2:51" s="313" customFormat="1" ht="12">
      <c r="B1970" s="314"/>
      <c r="D1970" s="205" t="s">
        <v>171</v>
      </c>
      <c r="E1970" s="315" t="s">
        <v>3</v>
      </c>
      <c r="F1970" s="316" t="s">
        <v>2411</v>
      </c>
      <c r="H1970" s="317">
        <v>23.125</v>
      </c>
      <c r="I1970" s="8"/>
      <c r="L1970" s="314"/>
      <c r="M1970" s="318"/>
      <c r="N1970" s="319"/>
      <c r="O1970" s="319"/>
      <c r="P1970" s="319"/>
      <c r="Q1970" s="319"/>
      <c r="R1970" s="319"/>
      <c r="S1970" s="319"/>
      <c r="T1970" s="320"/>
      <c r="AT1970" s="315" t="s">
        <v>171</v>
      </c>
      <c r="AU1970" s="315" t="s">
        <v>84</v>
      </c>
      <c r="AV1970" s="313" t="s">
        <v>84</v>
      </c>
      <c r="AW1970" s="313" t="s">
        <v>36</v>
      </c>
      <c r="AX1970" s="313" t="s">
        <v>74</v>
      </c>
      <c r="AY1970" s="315" t="s">
        <v>158</v>
      </c>
    </row>
    <row r="1971" spans="2:51" s="313" customFormat="1" ht="12">
      <c r="B1971" s="314"/>
      <c r="D1971" s="205" t="s">
        <v>171</v>
      </c>
      <c r="E1971" s="315" t="s">
        <v>3</v>
      </c>
      <c r="F1971" s="316" t="s">
        <v>2412</v>
      </c>
      <c r="H1971" s="317">
        <v>46.563</v>
      </c>
      <c r="I1971" s="8"/>
      <c r="L1971" s="314"/>
      <c r="M1971" s="318"/>
      <c r="N1971" s="319"/>
      <c r="O1971" s="319"/>
      <c r="P1971" s="319"/>
      <c r="Q1971" s="319"/>
      <c r="R1971" s="319"/>
      <c r="S1971" s="319"/>
      <c r="T1971" s="320"/>
      <c r="AT1971" s="315" t="s">
        <v>171</v>
      </c>
      <c r="AU1971" s="315" t="s">
        <v>84</v>
      </c>
      <c r="AV1971" s="313" t="s">
        <v>84</v>
      </c>
      <c r="AW1971" s="313" t="s">
        <v>36</v>
      </c>
      <c r="AX1971" s="313" t="s">
        <v>74</v>
      </c>
      <c r="AY1971" s="315" t="s">
        <v>158</v>
      </c>
    </row>
    <row r="1972" spans="2:51" s="313" customFormat="1" ht="12">
      <c r="B1972" s="314"/>
      <c r="D1972" s="205" t="s">
        <v>171</v>
      </c>
      <c r="E1972" s="315" t="s">
        <v>3</v>
      </c>
      <c r="F1972" s="316" t="s">
        <v>2413</v>
      </c>
      <c r="H1972" s="317">
        <v>54.38</v>
      </c>
      <c r="I1972" s="8"/>
      <c r="L1972" s="314"/>
      <c r="M1972" s="318"/>
      <c r="N1972" s="319"/>
      <c r="O1972" s="319"/>
      <c r="P1972" s="319"/>
      <c r="Q1972" s="319"/>
      <c r="R1972" s="319"/>
      <c r="S1972" s="319"/>
      <c r="T1972" s="320"/>
      <c r="AT1972" s="315" t="s">
        <v>171</v>
      </c>
      <c r="AU1972" s="315" t="s">
        <v>84</v>
      </c>
      <c r="AV1972" s="313" t="s">
        <v>84</v>
      </c>
      <c r="AW1972" s="313" t="s">
        <v>36</v>
      </c>
      <c r="AX1972" s="313" t="s">
        <v>74</v>
      </c>
      <c r="AY1972" s="315" t="s">
        <v>158</v>
      </c>
    </row>
    <row r="1973" spans="2:51" s="330" customFormat="1" ht="12">
      <c r="B1973" s="331"/>
      <c r="D1973" s="205" t="s">
        <v>171</v>
      </c>
      <c r="E1973" s="332" t="s">
        <v>3</v>
      </c>
      <c r="F1973" s="333" t="s">
        <v>377</v>
      </c>
      <c r="H1973" s="334">
        <v>231.536</v>
      </c>
      <c r="I1973" s="10"/>
      <c r="L1973" s="331"/>
      <c r="M1973" s="335"/>
      <c r="N1973" s="336"/>
      <c r="O1973" s="336"/>
      <c r="P1973" s="336"/>
      <c r="Q1973" s="336"/>
      <c r="R1973" s="336"/>
      <c r="S1973" s="336"/>
      <c r="T1973" s="337"/>
      <c r="AT1973" s="332" t="s">
        <v>171</v>
      </c>
      <c r="AU1973" s="332" t="s">
        <v>84</v>
      </c>
      <c r="AV1973" s="330" t="s">
        <v>104</v>
      </c>
      <c r="AW1973" s="330" t="s">
        <v>36</v>
      </c>
      <c r="AX1973" s="330" t="s">
        <v>74</v>
      </c>
      <c r="AY1973" s="332" t="s">
        <v>158</v>
      </c>
    </row>
    <row r="1974" spans="2:51" s="313" customFormat="1" ht="12">
      <c r="B1974" s="314"/>
      <c r="D1974" s="205" t="s">
        <v>171</v>
      </c>
      <c r="E1974" s="315" t="s">
        <v>3</v>
      </c>
      <c r="F1974" s="316" t="s">
        <v>2414</v>
      </c>
      <c r="H1974" s="317">
        <v>147.03</v>
      </c>
      <c r="I1974" s="8"/>
      <c r="L1974" s="314"/>
      <c r="M1974" s="318"/>
      <c r="N1974" s="319"/>
      <c r="O1974" s="319"/>
      <c r="P1974" s="319"/>
      <c r="Q1974" s="319"/>
      <c r="R1974" s="319"/>
      <c r="S1974" s="319"/>
      <c r="T1974" s="320"/>
      <c r="AT1974" s="315" t="s">
        <v>171</v>
      </c>
      <c r="AU1974" s="315" t="s">
        <v>84</v>
      </c>
      <c r="AV1974" s="313" t="s">
        <v>84</v>
      </c>
      <c r="AW1974" s="313" t="s">
        <v>36</v>
      </c>
      <c r="AX1974" s="313" t="s">
        <v>74</v>
      </c>
      <c r="AY1974" s="315" t="s">
        <v>158</v>
      </c>
    </row>
    <row r="1975" spans="2:51" s="313" customFormat="1" ht="22.5">
      <c r="B1975" s="314"/>
      <c r="D1975" s="205" t="s">
        <v>171</v>
      </c>
      <c r="E1975" s="315" t="s">
        <v>3</v>
      </c>
      <c r="F1975" s="316" t="s">
        <v>2415</v>
      </c>
      <c r="H1975" s="317">
        <v>82.557</v>
      </c>
      <c r="I1975" s="8"/>
      <c r="L1975" s="314"/>
      <c r="M1975" s="318"/>
      <c r="N1975" s="319"/>
      <c r="O1975" s="319"/>
      <c r="P1975" s="319"/>
      <c r="Q1975" s="319"/>
      <c r="R1975" s="319"/>
      <c r="S1975" s="319"/>
      <c r="T1975" s="320"/>
      <c r="AT1975" s="315" t="s">
        <v>171</v>
      </c>
      <c r="AU1975" s="315" t="s">
        <v>84</v>
      </c>
      <c r="AV1975" s="313" t="s">
        <v>84</v>
      </c>
      <c r="AW1975" s="313" t="s">
        <v>36</v>
      </c>
      <c r="AX1975" s="313" t="s">
        <v>74</v>
      </c>
      <c r="AY1975" s="315" t="s">
        <v>158</v>
      </c>
    </row>
    <row r="1976" spans="2:51" s="313" customFormat="1" ht="12">
      <c r="B1976" s="314"/>
      <c r="D1976" s="205" t="s">
        <v>171</v>
      </c>
      <c r="E1976" s="315" t="s">
        <v>3</v>
      </c>
      <c r="F1976" s="316" t="s">
        <v>2416</v>
      </c>
      <c r="H1976" s="317">
        <v>20.47</v>
      </c>
      <c r="I1976" s="8"/>
      <c r="L1976" s="314"/>
      <c r="M1976" s="318"/>
      <c r="N1976" s="319"/>
      <c r="O1976" s="319"/>
      <c r="P1976" s="319"/>
      <c r="Q1976" s="319"/>
      <c r="R1976" s="319"/>
      <c r="S1976" s="319"/>
      <c r="T1976" s="320"/>
      <c r="AT1976" s="315" t="s">
        <v>171</v>
      </c>
      <c r="AU1976" s="315" t="s">
        <v>84</v>
      </c>
      <c r="AV1976" s="313" t="s">
        <v>84</v>
      </c>
      <c r="AW1976" s="313" t="s">
        <v>36</v>
      </c>
      <c r="AX1976" s="313" t="s">
        <v>74</v>
      </c>
      <c r="AY1976" s="315" t="s">
        <v>158</v>
      </c>
    </row>
    <row r="1977" spans="2:51" s="313" customFormat="1" ht="12">
      <c r="B1977" s="314"/>
      <c r="D1977" s="205" t="s">
        <v>171</v>
      </c>
      <c r="E1977" s="315" t="s">
        <v>3</v>
      </c>
      <c r="F1977" s="316" t="s">
        <v>2417</v>
      </c>
      <c r="H1977" s="317">
        <v>57.694</v>
      </c>
      <c r="I1977" s="8"/>
      <c r="L1977" s="314"/>
      <c r="M1977" s="318"/>
      <c r="N1977" s="319"/>
      <c r="O1977" s="319"/>
      <c r="P1977" s="319"/>
      <c r="Q1977" s="319"/>
      <c r="R1977" s="319"/>
      <c r="S1977" s="319"/>
      <c r="T1977" s="320"/>
      <c r="AT1977" s="315" t="s">
        <v>171</v>
      </c>
      <c r="AU1977" s="315" t="s">
        <v>84</v>
      </c>
      <c r="AV1977" s="313" t="s">
        <v>84</v>
      </c>
      <c r="AW1977" s="313" t="s">
        <v>36</v>
      </c>
      <c r="AX1977" s="313" t="s">
        <v>74</v>
      </c>
      <c r="AY1977" s="315" t="s">
        <v>158</v>
      </c>
    </row>
    <row r="1978" spans="2:51" s="313" customFormat="1" ht="12">
      <c r="B1978" s="314"/>
      <c r="D1978" s="205" t="s">
        <v>171</v>
      </c>
      <c r="E1978" s="315" t="s">
        <v>3</v>
      </c>
      <c r="F1978" s="316" t="s">
        <v>2418</v>
      </c>
      <c r="H1978" s="317">
        <v>52.51</v>
      </c>
      <c r="I1978" s="8"/>
      <c r="L1978" s="314"/>
      <c r="M1978" s="318"/>
      <c r="N1978" s="319"/>
      <c r="O1978" s="319"/>
      <c r="P1978" s="319"/>
      <c r="Q1978" s="319"/>
      <c r="R1978" s="319"/>
      <c r="S1978" s="319"/>
      <c r="T1978" s="320"/>
      <c r="AT1978" s="315" t="s">
        <v>171</v>
      </c>
      <c r="AU1978" s="315" t="s">
        <v>84</v>
      </c>
      <c r="AV1978" s="313" t="s">
        <v>84</v>
      </c>
      <c r="AW1978" s="313" t="s">
        <v>36</v>
      </c>
      <c r="AX1978" s="313" t="s">
        <v>74</v>
      </c>
      <c r="AY1978" s="315" t="s">
        <v>158</v>
      </c>
    </row>
    <row r="1979" spans="2:51" s="313" customFormat="1" ht="12">
      <c r="B1979" s="314"/>
      <c r="D1979" s="205" t="s">
        <v>171</v>
      </c>
      <c r="E1979" s="315" t="s">
        <v>3</v>
      </c>
      <c r="F1979" s="316" t="s">
        <v>2419</v>
      </c>
      <c r="H1979" s="317">
        <v>57.694</v>
      </c>
      <c r="I1979" s="8"/>
      <c r="L1979" s="314"/>
      <c r="M1979" s="318"/>
      <c r="N1979" s="319"/>
      <c r="O1979" s="319"/>
      <c r="P1979" s="319"/>
      <c r="Q1979" s="319"/>
      <c r="R1979" s="319"/>
      <c r="S1979" s="319"/>
      <c r="T1979" s="320"/>
      <c r="AT1979" s="315" t="s">
        <v>171</v>
      </c>
      <c r="AU1979" s="315" t="s">
        <v>84</v>
      </c>
      <c r="AV1979" s="313" t="s">
        <v>84</v>
      </c>
      <c r="AW1979" s="313" t="s">
        <v>36</v>
      </c>
      <c r="AX1979" s="313" t="s">
        <v>74</v>
      </c>
      <c r="AY1979" s="315" t="s">
        <v>158</v>
      </c>
    </row>
    <row r="1980" spans="2:51" s="330" customFormat="1" ht="12">
      <c r="B1980" s="331"/>
      <c r="D1980" s="205" t="s">
        <v>171</v>
      </c>
      <c r="E1980" s="332" t="s">
        <v>3</v>
      </c>
      <c r="F1980" s="333" t="s">
        <v>2400</v>
      </c>
      <c r="H1980" s="334">
        <v>417.955</v>
      </c>
      <c r="I1980" s="10"/>
      <c r="L1980" s="331"/>
      <c r="M1980" s="335"/>
      <c r="N1980" s="336"/>
      <c r="O1980" s="336"/>
      <c r="P1980" s="336"/>
      <c r="Q1980" s="336"/>
      <c r="R1980" s="336"/>
      <c r="S1980" s="336"/>
      <c r="T1980" s="337"/>
      <c r="AT1980" s="332" t="s">
        <v>171</v>
      </c>
      <c r="AU1980" s="332" t="s">
        <v>84</v>
      </c>
      <c r="AV1980" s="330" t="s">
        <v>104</v>
      </c>
      <c r="AW1980" s="330" t="s">
        <v>36</v>
      </c>
      <c r="AX1980" s="330" t="s">
        <v>74</v>
      </c>
      <c r="AY1980" s="332" t="s">
        <v>158</v>
      </c>
    </row>
    <row r="1981" spans="2:51" s="321" customFormat="1" ht="12">
      <c r="B1981" s="322"/>
      <c r="D1981" s="205" t="s">
        <v>171</v>
      </c>
      <c r="E1981" s="323" t="s">
        <v>3</v>
      </c>
      <c r="F1981" s="324" t="s">
        <v>174</v>
      </c>
      <c r="H1981" s="325">
        <v>649.491</v>
      </c>
      <c r="I1981" s="9"/>
      <c r="L1981" s="322"/>
      <c r="M1981" s="326"/>
      <c r="N1981" s="327"/>
      <c r="O1981" s="327"/>
      <c r="P1981" s="327"/>
      <c r="Q1981" s="327"/>
      <c r="R1981" s="327"/>
      <c r="S1981" s="327"/>
      <c r="T1981" s="328"/>
      <c r="AT1981" s="323" t="s">
        <v>171</v>
      </c>
      <c r="AU1981" s="323" t="s">
        <v>84</v>
      </c>
      <c r="AV1981" s="321" t="s">
        <v>165</v>
      </c>
      <c r="AW1981" s="321" t="s">
        <v>36</v>
      </c>
      <c r="AX1981" s="321" t="s">
        <v>82</v>
      </c>
      <c r="AY1981" s="323" t="s">
        <v>158</v>
      </c>
    </row>
    <row r="1982" spans="2:63" s="180" customFormat="1" ht="22.9" customHeight="1">
      <c r="B1982" s="181"/>
      <c r="D1982" s="182" t="s">
        <v>73</v>
      </c>
      <c r="E1982" s="212" t="s">
        <v>2442</v>
      </c>
      <c r="F1982" s="212" t="s">
        <v>2443</v>
      </c>
      <c r="I1982" s="5"/>
      <c r="J1982" s="213">
        <f>BK1982</f>
        <v>0</v>
      </c>
      <c r="L1982" s="181"/>
      <c r="M1982" s="185"/>
      <c r="N1982" s="186"/>
      <c r="O1982" s="186"/>
      <c r="P1982" s="187">
        <f>SUM(P1983:P1994)</f>
        <v>0</v>
      </c>
      <c r="Q1982" s="186"/>
      <c r="R1982" s="187">
        <f>SUM(R1983:R1994)</f>
        <v>0.06075456</v>
      </c>
      <c r="S1982" s="186"/>
      <c r="T1982" s="188">
        <f>SUM(T1983:T1994)</f>
        <v>0</v>
      </c>
      <c r="AR1982" s="182" t="s">
        <v>84</v>
      </c>
      <c r="AT1982" s="189" t="s">
        <v>73</v>
      </c>
      <c r="AU1982" s="189" t="s">
        <v>82</v>
      </c>
      <c r="AY1982" s="182" t="s">
        <v>158</v>
      </c>
      <c r="BK1982" s="190">
        <f>SUM(BK1983:BK1994)</f>
        <v>0</v>
      </c>
    </row>
    <row r="1983" spans="1:65" s="118" customFormat="1" ht="21.75" customHeight="1">
      <c r="A1983" s="115"/>
      <c r="B1983" s="116"/>
      <c r="C1983" s="214" t="s">
        <v>2444</v>
      </c>
      <c r="D1983" s="214" t="s">
        <v>160</v>
      </c>
      <c r="E1983" s="215" t="s">
        <v>2445</v>
      </c>
      <c r="F1983" s="216" t="s">
        <v>2446</v>
      </c>
      <c r="G1983" s="217" t="s">
        <v>437</v>
      </c>
      <c r="H1983" s="218">
        <v>17.472</v>
      </c>
      <c r="I1983" s="6"/>
      <c r="J1983" s="219">
        <f>ROUND(I1983*H1983,1)</f>
        <v>0</v>
      </c>
      <c r="K1983" s="216" t="s">
        <v>777</v>
      </c>
      <c r="L1983" s="116"/>
      <c r="M1983" s="220" t="s">
        <v>3</v>
      </c>
      <c r="N1983" s="221" t="s">
        <v>45</v>
      </c>
      <c r="O1983" s="200"/>
      <c r="P1983" s="201">
        <f>O1983*H1983</f>
        <v>0</v>
      </c>
      <c r="Q1983" s="201">
        <v>0</v>
      </c>
      <c r="R1983" s="201">
        <f>Q1983*H1983</f>
        <v>0</v>
      </c>
      <c r="S1983" s="201">
        <v>0</v>
      </c>
      <c r="T1983" s="202">
        <f>S1983*H1983</f>
        <v>0</v>
      </c>
      <c r="U1983" s="115"/>
      <c r="V1983" s="115"/>
      <c r="W1983" s="115"/>
      <c r="X1983" s="115"/>
      <c r="Y1983" s="115"/>
      <c r="Z1983" s="115"/>
      <c r="AA1983" s="115"/>
      <c r="AB1983" s="115"/>
      <c r="AC1983" s="115"/>
      <c r="AD1983" s="115"/>
      <c r="AE1983" s="115"/>
      <c r="AR1983" s="203" t="s">
        <v>283</v>
      </c>
      <c r="AT1983" s="203" t="s">
        <v>160</v>
      </c>
      <c r="AU1983" s="203" t="s">
        <v>84</v>
      </c>
      <c r="AY1983" s="106" t="s">
        <v>158</v>
      </c>
      <c r="BE1983" s="204">
        <f>IF(N1983="základní",J1983,0)</f>
        <v>0</v>
      </c>
      <c r="BF1983" s="204">
        <f>IF(N1983="snížená",J1983,0)</f>
        <v>0</v>
      </c>
      <c r="BG1983" s="204">
        <f>IF(N1983="zákl. přenesená",J1983,0)</f>
        <v>0</v>
      </c>
      <c r="BH1983" s="204">
        <f>IF(N1983="sníž. přenesená",J1983,0)</f>
        <v>0</v>
      </c>
      <c r="BI1983" s="204">
        <f>IF(N1983="nulová",J1983,0)</f>
        <v>0</v>
      </c>
      <c r="BJ1983" s="106" t="s">
        <v>82</v>
      </c>
      <c r="BK1983" s="204">
        <f>ROUND(I1983*H1983,1)</f>
        <v>0</v>
      </c>
      <c r="BL1983" s="106" t="s">
        <v>283</v>
      </c>
      <c r="BM1983" s="203" t="s">
        <v>2447</v>
      </c>
    </row>
    <row r="1984" spans="1:47" s="118" customFormat="1" ht="19.5">
      <c r="A1984" s="115"/>
      <c r="B1984" s="116"/>
      <c r="C1984" s="115"/>
      <c r="D1984" s="205" t="s">
        <v>167</v>
      </c>
      <c r="E1984" s="115"/>
      <c r="F1984" s="206" t="s">
        <v>2448</v>
      </c>
      <c r="G1984" s="115"/>
      <c r="H1984" s="115"/>
      <c r="I1984" s="7"/>
      <c r="J1984" s="115"/>
      <c r="K1984" s="115"/>
      <c r="L1984" s="116"/>
      <c r="M1984" s="207"/>
      <c r="N1984" s="208"/>
      <c r="O1984" s="200"/>
      <c r="P1984" s="200"/>
      <c r="Q1984" s="200"/>
      <c r="R1984" s="200"/>
      <c r="S1984" s="200"/>
      <c r="T1984" s="209"/>
      <c r="U1984" s="115"/>
      <c r="V1984" s="115"/>
      <c r="W1984" s="115"/>
      <c r="X1984" s="115"/>
      <c r="Y1984" s="115"/>
      <c r="Z1984" s="115"/>
      <c r="AA1984" s="115"/>
      <c r="AB1984" s="115"/>
      <c r="AC1984" s="115"/>
      <c r="AD1984" s="115"/>
      <c r="AE1984" s="115"/>
      <c r="AT1984" s="106" t="s">
        <v>167</v>
      </c>
      <c r="AU1984" s="106" t="s">
        <v>84</v>
      </c>
    </row>
    <row r="1985" spans="1:47" s="118" customFormat="1" ht="12">
      <c r="A1985" s="115"/>
      <c r="B1985" s="116"/>
      <c r="C1985" s="115"/>
      <c r="D1985" s="311" t="s">
        <v>169</v>
      </c>
      <c r="E1985" s="115"/>
      <c r="F1985" s="312" t="s">
        <v>2449</v>
      </c>
      <c r="G1985" s="115"/>
      <c r="H1985" s="115"/>
      <c r="I1985" s="7"/>
      <c r="J1985" s="115"/>
      <c r="K1985" s="115"/>
      <c r="L1985" s="116"/>
      <c r="M1985" s="207"/>
      <c r="N1985" s="208"/>
      <c r="O1985" s="200"/>
      <c r="P1985" s="200"/>
      <c r="Q1985" s="200"/>
      <c r="R1985" s="200"/>
      <c r="S1985" s="200"/>
      <c r="T1985" s="209"/>
      <c r="U1985" s="115"/>
      <c r="V1985" s="115"/>
      <c r="W1985" s="115"/>
      <c r="X1985" s="115"/>
      <c r="Y1985" s="115"/>
      <c r="Z1985" s="115"/>
      <c r="AA1985" s="115"/>
      <c r="AB1985" s="115"/>
      <c r="AC1985" s="115"/>
      <c r="AD1985" s="115"/>
      <c r="AE1985" s="115"/>
      <c r="AT1985" s="106" t="s">
        <v>169</v>
      </c>
      <c r="AU1985" s="106" t="s">
        <v>84</v>
      </c>
    </row>
    <row r="1986" spans="2:51" s="313" customFormat="1" ht="12">
      <c r="B1986" s="314"/>
      <c r="D1986" s="205" t="s">
        <v>171</v>
      </c>
      <c r="E1986" s="315" t="s">
        <v>3</v>
      </c>
      <c r="F1986" s="316" t="s">
        <v>2450</v>
      </c>
      <c r="H1986" s="317">
        <v>17.472</v>
      </c>
      <c r="I1986" s="8"/>
      <c r="L1986" s="314"/>
      <c r="M1986" s="318"/>
      <c r="N1986" s="319"/>
      <c r="O1986" s="319"/>
      <c r="P1986" s="319"/>
      <c r="Q1986" s="319"/>
      <c r="R1986" s="319"/>
      <c r="S1986" s="319"/>
      <c r="T1986" s="320"/>
      <c r="AT1986" s="315" t="s">
        <v>171</v>
      </c>
      <c r="AU1986" s="315" t="s">
        <v>84</v>
      </c>
      <c r="AV1986" s="313" t="s">
        <v>84</v>
      </c>
      <c r="AW1986" s="313" t="s">
        <v>36</v>
      </c>
      <c r="AX1986" s="313" t="s">
        <v>82</v>
      </c>
      <c r="AY1986" s="315" t="s">
        <v>158</v>
      </c>
    </row>
    <row r="1987" spans="1:65" s="118" customFormat="1" ht="21.75" customHeight="1">
      <c r="A1987" s="115"/>
      <c r="B1987" s="116"/>
      <c r="C1987" s="191" t="s">
        <v>2451</v>
      </c>
      <c r="D1987" s="191" t="s">
        <v>783</v>
      </c>
      <c r="E1987" s="192" t="s">
        <v>2452</v>
      </c>
      <c r="F1987" s="193" t="s">
        <v>2453</v>
      </c>
      <c r="G1987" s="194" t="s">
        <v>437</v>
      </c>
      <c r="H1987" s="195">
        <v>17.472</v>
      </c>
      <c r="I1987" s="11"/>
      <c r="J1987" s="196">
        <f>ROUND(I1987*H1987,1)</f>
        <v>0</v>
      </c>
      <c r="K1987" s="193" t="s">
        <v>777</v>
      </c>
      <c r="L1987" s="197"/>
      <c r="M1987" s="198" t="s">
        <v>3</v>
      </c>
      <c r="N1987" s="199" t="s">
        <v>45</v>
      </c>
      <c r="O1987" s="200"/>
      <c r="P1987" s="201">
        <f>O1987*H1987</f>
        <v>0</v>
      </c>
      <c r="Q1987" s="201">
        <v>0.00073</v>
      </c>
      <c r="R1987" s="201">
        <f>Q1987*H1987</f>
        <v>0.01275456</v>
      </c>
      <c r="S1987" s="201">
        <v>0</v>
      </c>
      <c r="T1987" s="202">
        <f>S1987*H1987</f>
        <v>0</v>
      </c>
      <c r="U1987" s="115"/>
      <c r="V1987" s="115"/>
      <c r="W1987" s="115"/>
      <c r="X1987" s="115"/>
      <c r="Y1987" s="115"/>
      <c r="Z1987" s="115"/>
      <c r="AA1987" s="115"/>
      <c r="AB1987" s="115"/>
      <c r="AC1987" s="115"/>
      <c r="AD1987" s="115"/>
      <c r="AE1987" s="115"/>
      <c r="AR1987" s="203" t="s">
        <v>420</v>
      </c>
      <c r="AT1987" s="203" t="s">
        <v>783</v>
      </c>
      <c r="AU1987" s="203" t="s">
        <v>84</v>
      </c>
      <c r="AY1987" s="106" t="s">
        <v>158</v>
      </c>
      <c r="BE1987" s="204">
        <f>IF(N1987="základní",J1987,0)</f>
        <v>0</v>
      </c>
      <c r="BF1987" s="204">
        <f>IF(N1987="snížená",J1987,0)</f>
        <v>0</v>
      </c>
      <c r="BG1987" s="204">
        <f>IF(N1987="zákl. přenesená",J1987,0)</f>
        <v>0</v>
      </c>
      <c r="BH1987" s="204">
        <f>IF(N1987="sníž. přenesená",J1987,0)</f>
        <v>0</v>
      </c>
      <c r="BI1987" s="204">
        <f>IF(N1987="nulová",J1987,0)</f>
        <v>0</v>
      </c>
      <c r="BJ1987" s="106" t="s">
        <v>82</v>
      </c>
      <c r="BK1987" s="204">
        <f>ROUND(I1987*H1987,1)</f>
        <v>0</v>
      </c>
      <c r="BL1987" s="106" t="s">
        <v>283</v>
      </c>
      <c r="BM1987" s="203" t="s">
        <v>2454</v>
      </c>
    </row>
    <row r="1988" spans="1:47" s="118" customFormat="1" ht="12">
      <c r="A1988" s="115"/>
      <c r="B1988" s="116"/>
      <c r="C1988" s="115"/>
      <c r="D1988" s="205" t="s">
        <v>167</v>
      </c>
      <c r="E1988" s="115"/>
      <c r="F1988" s="206" t="s">
        <v>2453</v>
      </c>
      <c r="G1988" s="115"/>
      <c r="H1988" s="115"/>
      <c r="I1988" s="7"/>
      <c r="J1988" s="115"/>
      <c r="K1988" s="115"/>
      <c r="L1988" s="116"/>
      <c r="M1988" s="207"/>
      <c r="N1988" s="208"/>
      <c r="O1988" s="200"/>
      <c r="P1988" s="200"/>
      <c r="Q1988" s="200"/>
      <c r="R1988" s="200"/>
      <c r="S1988" s="200"/>
      <c r="T1988" s="209"/>
      <c r="U1988" s="115"/>
      <c r="V1988" s="115"/>
      <c r="W1988" s="115"/>
      <c r="X1988" s="115"/>
      <c r="Y1988" s="115"/>
      <c r="Z1988" s="115"/>
      <c r="AA1988" s="115"/>
      <c r="AB1988" s="115"/>
      <c r="AC1988" s="115"/>
      <c r="AD1988" s="115"/>
      <c r="AE1988" s="115"/>
      <c r="AT1988" s="106" t="s">
        <v>167</v>
      </c>
      <c r="AU1988" s="106" t="s">
        <v>84</v>
      </c>
    </row>
    <row r="1989" spans="1:65" s="118" customFormat="1" ht="24.2" customHeight="1">
      <c r="A1989" s="115"/>
      <c r="B1989" s="116"/>
      <c r="C1989" s="214" t="s">
        <v>2455</v>
      </c>
      <c r="D1989" s="214" t="s">
        <v>160</v>
      </c>
      <c r="E1989" s="215" t="s">
        <v>2456</v>
      </c>
      <c r="F1989" s="216" t="s">
        <v>2457</v>
      </c>
      <c r="G1989" s="217" t="s">
        <v>437</v>
      </c>
      <c r="H1989" s="218">
        <v>16</v>
      </c>
      <c r="I1989" s="6"/>
      <c r="J1989" s="219">
        <f>ROUND(I1989*H1989,1)</f>
        <v>0</v>
      </c>
      <c r="K1989" s="216" t="s">
        <v>777</v>
      </c>
      <c r="L1989" s="116"/>
      <c r="M1989" s="220" t="s">
        <v>3</v>
      </c>
      <c r="N1989" s="221" t="s">
        <v>45</v>
      </c>
      <c r="O1989" s="200"/>
      <c r="P1989" s="201">
        <f>O1989*H1989</f>
        <v>0</v>
      </c>
      <c r="Q1989" s="201">
        <v>0</v>
      </c>
      <c r="R1989" s="201">
        <f>Q1989*H1989</f>
        <v>0</v>
      </c>
      <c r="S1989" s="201">
        <v>0</v>
      </c>
      <c r="T1989" s="202">
        <f>S1989*H1989</f>
        <v>0</v>
      </c>
      <c r="U1989" s="115"/>
      <c r="V1989" s="115"/>
      <c r="W1989" s="115"/>
      <c r="X1989" s="115"/>
      <c r="Y1989" s="115"/>
      <c r="Z1989" s="115"/>
      <c r="AA1989" s="115"/>
      <c r="AB1989" s="115"/>
      <c r="AC1989" s="115"/>
      <c r="AD1989" s="115"/>
      <c r="AE1989" s="115"/>
      <c r="AR1989" s="203" t="s">
        <v>283</v>
      </c>
      <c r="AT1989" s="203" t="s">
        <v>160</v>
      </c>
      <c r="AU1989" s="203" t="s">
        <v>84</v>
      </c>
      <c r="AY1989" s="106" t="s">
        <v>158</v>
      </c>
      <c r="BE1989" s="204">
        <f>IF(N1989="základní",J1989,0)</f>
        <v>0</v>
      </c>
      <c r="BF1989" s="204">
        <f>IF(N1989="snížená",J1989,0)</f>
        <v>0</v>
      </c>
      <c r="BG1989" s="204">
        <f>IF(N1989="zákl. přenesená",J1989,0)</f>
        <v>0</v>
      </c>
      <c r="BH1989" s="204">
        <f>IF(N1989="sníž. přenesená",J1989,0)</f>
        <v>0</v>
      </c>
      <c r="BI1989" s="204">
        <f>IF(N1989="nulová",J1989,0)</f>
        <v>0</v>
      </c>
      <c r="BJ1989" s="106" t="s">
        <v>82</v>
      </c>
      <c r="BK1989" s="204">
        <f>ROUND(I1989*H1989,1)</f>
        <v>0</v>
      </c>
      <c r="BL1989" s="106" t="s">
        <v>283</v>
      </c>
      <c r="BM1989" s="203" t="s">
        <v>2458</v>
      </c>
    </row>
    <row r="1990" spans="1:47" s="118" customFormat="1" ht="29.25">
      <c r="A1990" s="115"/>
      <c r="B1990" s="116"/>
      <c r="C1990" s="115"/>
      <c r="D1990" s="205" t="s">
        <v>167</v>
      </c>
      <c r="E1990" s="115"/>
      <c r="F1990" s="206" t="s">
        <v>2459</v>
      </c>
      <c r="G1990" s="115"/>
      <c r="H1990" s="115"/>
      <c r="I1990" s="7"/>
      <c r="J1990" s="115"/>
      <c r="K1990" s="115"/>
      <c r="L1990" s="116"/>
      <c r="M1990" s="207"/>
      <c r="N1990" s="208"/>
      <c r="O1990" s="200"/>
      <c r="P1990" s="200"/>
      <c r="Q1990" s="200"/>
      <c r="R1990" s="200"/>
      <c r="S1990" s="200"/>
      <c r="T1990" s="209"/>
      <c r="U1990" s="115"/>
      <c r="V1990" s="115"/>
      <c r="W1990" s="115"/>
      <c r="X1990" s="115"/>
      <c r="Y1990" s="115"/>
      <c r="Z1990" s="115"/>
      <c r="AA1990" s="115"/>
      <c r="AB1990" s="115"/>
      <c r="AC1990" s="115"/>
      <c r="AD1990" s="115"/>
      <c r="AE1990" s="115"/>
      <c r="AT1990" s="106" t="s">
        <v>167</v>
      </c>
      <c r="AU1990" s="106" t="s">
        <v>84</v>
      </c>
    </row>
    <row r="1991" spans="1:47" s="118" customFormat="1" ht="12">
      <c r="A1991" s="115"/>
      <c r="B1991" s="116"/>
      <c r="C1991" s="115"/>
      <c r="D1991" s="311" t="s">
        <v>169</v>
      </c>
      <c r="E1991" s="115"/>
      <c r="F1991" s="312" t="s">
        <v>2460</v>
      </c>
      <c r="G1991" s="115"/>
      <c r="H1991" s="115"/>
      <c r="I1991" s="7"/>
      <c r="J1991" s="115"/>
      <c r="K1991" s="115"/>
      <c r="L1991" s="116"/>
      <c r="M1991" s="207"/>
      <c r="N1991" s="208"/>
      <c r="O1991" s="200"/>
      <c r="P1991" s="200"/>
      <c r="Q1991" s="200"/>
      <c r="R1991" s="200"/>
      <c r="S1991" s="200"/>
      <c r="T1991" s="209"/>
      <c r="U1991" s="115"/>
      <c r="V1991" s="115"/>
      <c r="W1991" s="115"/>
      <c r="X1991" s="115"/>
      <c r="Y1991" s="115"/>
      <c r="Z1991" s="115"/>
      <c r="AA1991" s="115"/>
      <c r="AB1991" s="115"/>
      <c r="AC1991" s="115"/>
      <c r="AD1991" s="115"/>
      <c r="AE1991" s="115"/>
      <c r="AT1991" s="106" t="s">
        <v>169</v>
      </c>
      <c r="AU1991" s="106" t="s">
        <v>84</v>
      </c>
    </row>
    <row r="1992" spans="2:51" s="313" customFormat="1" ht="12">
      <c r="B1992" s="314"/>
      <c r="D1992" s="205" t="s">
        <v>171</v>
      </c>
      <c r="E1992" s="315" t="s">
        <v>3</v>
      </c>
      <c r="F1992" s="316" t="s">
        <v>2461</v>
      </c>
      <c r="H1992" s="317">
        <v>16</v>
      </c>
      <c r="I1992" s="8"/>
      <c r="L1992" s="314"/>
      <c r="M1992" s="318"/>
      <c r="N1992" s="319"/>
      <c r="O1992" s="319"/>
      <c r="P1992" s="319"/>
      <c r="Q1992" s="319"/>
      <c r="R1992" s="319"/>
      <c r="S1992" s="319"/>
      <c r="T1992" s="320"/>
      <c r="AT1992" s="315" t="s">
        <v>171</v>
      </c>
      <c r="AU1992" s="315" t="s">
        <v>84</v>
      </c>
      <c r="AV1992" s="313" t="s">
        <v>84</v>
      </c>
      <c r="AW1992" s="313" t="s">
        <v>36</v>
      </c>
      <c r="AX1992" s="313" t="s">
        <v>82</v>
      </c>
      <c r="AY1992" s="315" t="s">
        <v>158</v>
      </c>
    </row>
    <row r="1993" spans="1:65" s="118" customFormat="1" ht="21.75" customHeight="1">
      <c r="A1993" s="115"/>
      <c r="B1993" s="116"/>
      <c r="C1993" s="191" t="s">
        <v>2462</v>
      </c>
      <c r="D1993" s="191" t="s">
        <v>783</v>
      </c>
      <c r="E1993" s="192" t="s">
        <v>2463</v>
      </c>
      <c r="F1993" s="193" t="s">
        <v>2464</v>
      </c>
      <c r="G1993" s="194" t="s">
        <v>437</v>
      </c>
      <c r="H1993" s="195">
        <v>16</v>
      </c>
      <c r="I1993" s="11"/>
      <c r="J1993" s="196">
        <f>ROUND(I1993*H1993,1)</f>
        <v>0</v>
      </c>
      <c r="K1993" s="193" t="s">
        <v>164</v>
      </c>
      <c r="L1993" s="197"/>
      <c r="M1993" s="198" t="s">
        <v>3</v>
      </c>
      <c r="N1993" s="199" t="s">
        <v>45</v>
      </c>
      <c r="O1993" s="200"/>
      <c r="P1993" s="201">
        <f>O1993*H1993</f>
        <v>0</v>
      </c>
      <c r="Q1993" s="201">
        <v>0.003</v>
      </c>
      <c r="R1993" s="201">
        <f>Q1993*H1993</f>
        <v>0.048</v>
      </c>
      <c r="S1993" s="201">
        <v>0</v>
      </c>
      <c r="T1993" s="202">
        <f>S1993*H1993</f>
        <v>0</v>
      </c>
      <c r="U1993" s="115"/>
      <c r="V1993" s="115"/>
      <c r="W1993" s="115"/>
      <c r="X1993" s="115"/>
      <c r="Y1993" s="115"/>
      <c r="Z1993" s="115"/>
      <c r="AA1993" s="115"/>
      <c r="AB1993" s="115"/>
      <c r="AC1993" s="115"/>
      <c r="AD1993" s="115"/>
      <c r="AE1993" s="115"/>
      <c r="AR1993" s="203" t="s">
        <v>420</v>
      </c>
      <c r="AT1993" s="203" t="s">
        <v>783</v>
      </c>
      <c r="AU1993" s="203" t="s">
        <v>84</v>
      </c>
      <c r="AY1993" s="106" t="s">
        <v>158</v>
      </c>
      <c r="BE1993" s="204">
        <f>IF(N1993="základní",J1993,0)</f>
        <v>0</v>
      </c>
      <c r="BF1993" s="204">
        <f>IF(N1993="snížená",J1993,0)</f>
        <v>0</v>
      </c>
      <c r="BG1993" s="204">
        <f>IF(N1993="zákl. přenesená",J1993,0)</f>
        <v>0</v>
      </c>
      <c r="BH1993" s="204">
        <f>IF(N1993="sníž. přenesená",J1993,0)</f>
        <v>0</v>
      </c>
      <c r="BI1993" s="204">
        <f>IF(N1993="nulová",J1993,0)</f>
        <v>0</v>
      </c>
      <c r="BJ1993" s="106" t="s">
        <v>82</v>
      </c>
      <c r="BK1993" s="204">
        <f>ROUND(I1993*H1993,1)</f>
        <v>0</v>
      </c>
      <c r="BL1993" s="106" t="s">
        <v>283</v>
      </c>
      <c r="BM1993" s="203" t="s">
        <v>2465</v>
      </c>
    </row>
    <row r="1994" spans="1:47" s="118" customFormat="1" ht="12">
      <c r="A1994" s="115"/>
      <c r="B1994" s="116"/>
      <c r="C1994" s="115"/>
      <c r="D1994" s="205" t="s">
        <v>167</v>
      </c>
      <c r="E1994" s="115"/>
      <c r="F1994" s="206" t="s">
        <v>2464</v>
      </c>
      <c r="G1994" s="115"/>
      <c r="H1994" s="115"/>
      <c r="I1994" s="7"/>
      <c r="J1994" s="115"/>
      <c r="K1994" s="115"/>
      <c r="L1994" s="116"/>
      <c r="M1994" s="207"/>
      <c r="N1994" s="208"/>
      <c r="O1994" s="200"/>
      <c r="P1994" s="200"/>
      <c r="Q1994" s="200"/>
      <c r="R1994" s="200"/>
      <c r="S1994" s="200"/>
      <c r="T1994" s="209"/>
      <c r="U1994" s="115"/>
      <c r="V1994" s="115"/>
      <c r="W1994" s="115"/>
      <c r="X1994" s="115"/>
      <c r="Y1994" s="115"/>
      <c r="Z1994" s="115"/>
      <c r="AA1994" s="115"/>
      <c r="AB1994" s="115"/>
      <c r="AC1994" s="115"/>
      <c r="AD1994" s="115"/>
      <c r="AE1994" s="115"/>
      <c r="AT1994" s="106" t="s">
        <v>167</v>
      </c>
      <c r="AU1994" s="106" t="s">
        <v>84</v>
      </c>
    </row>
    <row r="1995" spans="2:63" s="180" customFormat="1" ht="22.9" customHeight="1">
      <c r="B1995" s="181"/>
      <c r="D1995" s="182" t="s">
        <v>73</v>
      </c>
      <c r="E1995" s="212" t="s">
        <v>2466</v>
      </c>
      <c r="F1995" s="212" t="s">
        <v>2467</v>
      </c>
      <c r="I1995" s="5"/>
      <c r="J1995" s="213">
        <f>BK1995</f>
        <v>0</v>
      </c>
      <c r="L1995" s="181"/>
      <c r="M1995" s="185"/>
      <c r="N1995" s="186"/>
      <c r="O1995" s="186"/>
      <c r="P1995" s="187">
        <f>SUM(P1996:P2001)</f>
        <v>0</v>
      </c>
      <c r="Q1995" s="186"/>
      <c r="R1995" s="187">
        <f>SUM(R1996:R2001)</f>
        <v>1.4702141600000003</v>
      </c>
      <c r="S1995" s="186"/>
      <c r="T1995" s="188">
        <f>SUM(T1996:T2001)</f>
        <v>0</v>
      </c>
      <c r="AR1995" s="182" t="s">
        <v>84</v>
      </c>
      <c r="AT1995" s="189" t="s">
        <v>73</v>
      </c>
      <c r="AU1995" s="189" t="s">
        <v>82</v>
      </c>
      <c r="AY1995" s="182" t="s">
        <v>158</v>
      </c>
      <c r="BK1995" s="190">
        <f>SUM(BK1996:BK2001)</f>
        <v>0</v>
      </c>
    </row>
    <row r="1996" spans="1:65" s="118" customFormat="1" ht="44.25" customHeight="1">
      <c r="A1996" s="115"/>
      <c r="B1996" s="116"/>
      <c r="C1996" s="214" t="s">
        <v>2468</v>
      </c>
      <c r="D1996" s="214" t="s">
        <v>160</v>
      </c>
      <c r="E1996" s="215" t="s">
        <v>2469</v>
      </c>
      <c r="F1996" s="216" t="s">
        <v>2470</v>
      </c>
      <c r="G1996" s="217" t="s">
        <v>102</v>
      </c>
      <c r="H1996" s="218">
        <v>44.243</v>
      </c>
      <c r="I1996" s="6"/>
      <c r="J1996" s="219">
        <f>ROUND(I1996*H1996,1)</f>
        <v>0</v>
      </c>
      <c r="K1996" s="216" t="s">
        <v>362</v>
      </c>
      <c r="L1996" s="116"/>
      <c r="M1996" s="220" t="s">
        <v>3</v>
      </c>
      <c r="N1996" s="221" t="s">
        <v>45</v>
      </c>
      <c r="O1996" s="200"/>
      <c r="P1996" s="201">
        <f>O1996*H1996</f>
        <v>0</v>
      </c>
      <c r="Q1996" s="201">
        <v>0.02117</v>
      </c>
      <c r="R1996" s="201">
        <f>Q1996*H1996</f>
        <v>0.9366243100000001</v>
      </c>
      <c r="S1996" s="201">
        <v>0</v>
      </c>
      <c r="T1996" s="202">
        <f>S1996*H1996</f>
        <v>0</v>
      </c>
      <c r="U1996" s="115"/>
      <c r="V1996" s="115"/>
      <c r="W1996" s="115"/>
      <c r="X1996" s="115"/>
      <c r="Y1996" s="115"/>
      <c r="Z1996" s="115"/>
      <c r="AA1996" s="115"/>
      <c r="AB1996" s="115"/>
      <c r="AC1996" s="115"/>
      <c r="AD1996" s="115"/>
      <c r="AE1996" s="115"/>
      <c r="AR1996" s="203" t="s">
        <v>283</v>
      </c>
      <c r="AT1996" s="203" t="s">
        <v>160</v>
      </c>
      <c r="AU1996" s="203" t="s">
        <v>84</v>
      </c>
      <c r="AY1996" s="106" t="s">
        <v>158</v>
      </c>
      <c r="BE1996" s="204">
        <f>IF(N1996="základní",J1996,0)</f>
        <v>0</v>
      </c>
      <c r="BF1996" s="204">
        <f>IF(N1996="snížená",J1996,0)</f>
        <v>0</v>
      </c>
      <c r="BG1996" s="204">
        <f>IF(N1996="zákl. přenesená",J1996,0)</f>
        <v>0</v>
      </c>
      <c r="BH1996" s="204">
        <f>IF(N1996="sníž. přenesená",J1996,0)</f>
        <v>0</v>
      </c>
      <c r="BI1996" s="204">
        <f>IF(N1996="nulová",J1996,0)</f>
        <v>0</v>
      </c>
      <c r="BJ1996" s="106" t="s">
        <v>82</v>
      </c>
      <c r="BK1996" s="204">
        <f>ROUND(I1996*H1996,1)</f>
        <v>0</v>
      </c>
      <c r="BL1996" s="106" t="s">
        <v>283</v>
      </c>
      <c r="BM1996" s="203" t="s">
        <v>2471</v>
      </c>
    </row>
    <row r="1997" spans="1:47" s="118" customFormat="1" ht="29.25">
      <c r="A1997" s="115"/>
      <c r="B1997" s="116"/>
      <c r="C1997" s="115"/>
      <c r="D1997" s="205" t="s">
        <v>167</v>
      </c>
      <c r="E1997" s="115"/>
      <c r="F1997" s="206" t="s">
        <v>2472</v>
      </c>
      <c r="G1997" s="115"/>
      <c r="H1997" s="115"/>
      <c r="I1997" s="7"/>
      <c r="J1997" s="115"/>
      <c r="K1997" s="115"/>
      <c r="L1997" s="116"/>
      <c r="M1997" s="207"/>
      <c r="N1997" s="208"/>
      <c r="O1997" s="200"/>
      <c r="P1997" s="200"/>
      <c r="Q1997" s="200"/>
      <c r="R1997" s="200"/>
      <c r="S1997" s="200"/>
      <c r="T1997" s="209"/>
      <c r="U1997" s="115"/>
      <c r="V1997" s="115"/>
      <c r="W1997" s="115"/>
      <c r="X1997" s="115"/>
      <c r="Y1997" s="115"/>
      <c r="Z1997" s="115"/>
      <c r="AA1997" s="115"/>
      <c r="AB1997" s="115"/>
      <c r="AC1997" s="115"/>
      <c r="AD1997" s="115"/>
      <c r="AE1997" s="115"/>
      <c r="AT1997" s="106" t="s">
        <v>167</v>
      </c>
      <c r="AU1997" s="106" t="s">
        <v>84</v>
      </c>
    </row>
    <row r="1998" spans="2:51" s="313" customFormat="1" ht="12">
      <c r="B1998" s="314"/>
      <c r="D1998" s="205" t="s">
        <v>171</v>
      </c>
      <c r="E1998" s="315" t="s">
        <v>3</v>
      </c>
      <c r="F1998" s="316" t="s">
        <v>2473</v>
      </c>
      <c r="H1998" s="317">
        <v>44.243</v>
      </c>
      <c r="I1998" s="8"/>
      <c r="L1998" s="314"/>
      <c r="M1998" s="318"/>
      <c r="N1998" s="319"/>
      <c r="O1998" s="319"/>
      <c r="P1998" s="319"/>
      <c r="Q1998" s="319"/>
      <c r="R1998" s="319"/>
      <c r="S1998" s="319"/>
      <c r="T1998" s="320"/>
      <c r="AT1998" s="315" t="s">
        <v>171</v>
      </c>
      <c r="AU1998" s="315" t="s">
        <v>84</v>
      </c>
      <c r="AV1998" s="313" t="s">
        <v>84</v>
      </c>
      <c r="AW1998" s="313" t="s">
        <v>36</v>
      </c>
      <c r="AX1998" s="313" t="s">
        <v>82</v>
      </c>
      <c r="AY1998" s="315" t="s">
        <v>158</v>
      </c>
    </row>
    <row r="1999" spans="1:65" s="118" customFormat="1" ht="49.15" customHeight="1">
      <c r="A1999" s="115"/>
      <c r="B1999" s="116"/>
      <c r="C1999" s="214" t="s">
        <v>2474</v>
      </c>
      <c r="D1999" s="214" t="s">
        <v>160</v>
      </c>
      <c r="E1999" s="215" t="s">
        <v>2475</v>
      </c>
      <c r="F1999" s="216" t="s">
        <v>2476</v>
      </c>
      <c r="G1999" s="217" t="s">
        <v>102</v>
      </c>
      <c r="H1999" s="218">
        <v>25.205</v>
      </c>
      <c r="I1999" s="6"/>
      <c r="J1999" s="219">
        <f>ROUND(I1999*H1999,1)</f>
        <v>0</v>
      </c>
      <c r="K1999" s="216" t="s">
        <v>362</v>
      </c>
      <c r="L1999" s="116"/>
      <c r="M1999" s="220" t="s">
        <v>3</v>
      </c>
      <c r="N1999" s="221" t="s">
        <v>45</v>
      </c>
      <c r="O1999" s="200"/>
      <c r="P1999" s="201">
        <f>O1999*H1999</f>
        <v>0</v>
      </c>
      <c r="Q1999" s="201">
        <v>0.02117</v>
      </c>
      <c r="R1999" s="201">
        <f>Q1999*H1999</f>
        <v>0.53358985</v>
      </c>
      <c r="S1999" s="201">
        <v>0</v>
      </c>
      <c r="T1999" s="202">
        <f>S1999*H1999</f>
        <v>0</v>
      </c>
      <c r="U1999" s="115"/>
      <c r="V1999" s="115"/>
      <c r="W1999" s="115"/>
      <c r="X1999" s="115"/>
      <c r="Y1999" s="115"/>
      <c r="Z1999" s="115"/>
      <c r="AA1999" s="115"/>
      <c r="AB1999" s="115"/>
      <c r="AC1999" s="115"/>
      <c r="AD1999" s="115"/>
      <c r="AE1999" s="115"/>
      <c r="AR1999" s="203" t="s">
        <v>283</v>
      </c>
      <c r="AT1999" s="203" t="s">
        <v>160</v>
      </c>
      <c r="AU1999" s="203" t="s">
        <v>84</v>
      </c>
      <c r="AY1999" s="106" t="s">
        <v>158</v>
      </c>
      <c r="BE1999" s="204">
        <f>IF(N1999="základní",J1999,0)</f>
        <v>0</v>
      </c>
      <c r="BF1999" s="204">
        <f>IF(N1999="snížená",J1999,0)</f>
        <v>0</v>
      </c>
      <c r="BG1999" s="204">
        <f>IF(N1999="zákl. přenesená",J1999,0)</f>
        <v>0</v>
      </c>
      <c r="BH1999" s="204">
        <f>IF(N1999="sníž. přenesená",J1999,0)</f>
        <v>0</v>
      </c>
      <c r="BI1999" s="204">
        <f>IF(N1999="nulová",J1999,0)</f>
        <v>0</v>
      </c>
      <c r="BJ1999" s="106" t="s">
        <v>82</v>
      </c>
      <c r="BK1999" s="204">
        <f>ROUND(I1999*H1999,1)</f>
        <v>0</v>
      </c>
      <c r="BL1999" s="106" t="s">
        <v>283</v>
      </c>
      <c r="BM1999" s="203" t="s">
        <v>2477</v>
      </c>
    </row>
    <row r="2000" spans="1:47" s="118" customFormat="1" ht="29.25">
      <c r="A2000" s="115"/>
      <c r="B2000" s="116"/>
      <c r="C2000" s="115"/>
      <c r="D2000" s="205" t="s">
        <v>167</v>
      </c>
      <c r="E2000" s="115"/>
      <c r="F2000" s="206" t="s">
        <v>2478</v>
      </c>
      <c r="G2000" s="115"/>
      <c r="H2000" s="115"/>
      <c r="I2000" s="7"/>
      <c r="J2000" s="115"/>
      <c r="K2000" s="115"/>
      <c r="L2000" s="116"/>
      <c r="M2000" s="207"/>
      <c r="N2000" s="208"/>
      <c r="O2000" s="200"/>
      <c r="P2000" s="200"/>
      <c r="Q2000" s="200"/>
      <c r="R2000" s="200"/>
      <c r="S2000" s="200"/>
      <c r="T2000" s="209"/>
      <c r="U2000" s="115"/>
      <c r="V2000" s="115"/>
      <c r="W2000" s="115"/>
      <c r="X2000" s="115"/>
      <c r="Y2000" s="115"/>
      <c r="Z2000" s="115"/>
      <c r="AA2000" s="115"/>
      <c r="AB2000" s="115"/>
      <c r="AC2000" s="115"/>
      <c r="AD2000" s="115"/>
      <c r="AE2000" s="115"/>
      <c r="AT2000" s="106" t="s">
        <v>167</v>
      </c>
      <c r="AU2000" s="106" t="s">
        <v>84</v>
      </c>
    </row>
    <row r="2001" spans="2:51" s="313" customFormat="1" ht="12">
      <c r="B2001" s="314"/>
      <c r="D2001" s="205" t="s">
        <v>171</v>
      </c>
      <c r="E2001" s="315" t="s">
        <v>3</v>
      </c>
      <c r="F2001" s="316" t="s">
        <v>2479</v>
      </c>
      <c r="H2001" s="317">
        <v>25.205</v>
      </c>
      <c r="I2001" s="8"/>
      <c r="L2001" s="314"/>
      <c r="M2001" s="318"/>
      <c r="N2001" s="319"/>
      <c r="O2001" s="319"/>
      <c r="P2001" s="319"/>
      <c r="Q2001" s="319"/>
      <c r="R2001" s="319"/>
      <c r="S2001" s="319"/>
      <c r="T2001" s="320"/>
      <c r="AT2001" s="315" t="s">
        <v>171</v>
      </c>
      <c r="AU2001" s="315" t="s">
        <v>84</v>
      </c>
      <c r="AV2001" s="313" t="s">
        <v>84</v>
      </c>
      <c r="AW2001" s="313" t="s">
        <v>36</v>
      </c>
      <c r="AX2001" s="313" t="s">
        <v>82</v>
      </c>
      <c r="AY2001" s="315" t="s">
        <v>158</v>
      </c>
    </row>
    <row r="2002" spans="2:63" s="180" customFormat="1" ht="22.9" customHeight="1">
      <c r="B2002" s="181"/>
      <c r="D2002" s="182" t="s">
        <v>73</v>
      </c>
      <c r="E2002" s="212" t="s">
        <v>2480</v>
      </c>
      <c r="F2002" s="212" t="s">
        <v>2481</v>
      </c>
      <c r="I2002" s="5"/>
      <c r="J2002" s="213">
        <f>BK2002</f>
        <v>0</v>
      </c>
      <c r="L2002" s="181"/>
      <c r="M2002" s="185"/>
      <c r="N2002" s="186"/>
      <c r="O2002" s="186"/>
      <c r="P2002" s="187">
        <f>SUM(P2003:P2005)</f>
        <v>0</v>
      </c>
      <c r="Q2002" s="186"/>
      <c r="R2002" s="187">
        <f>SUM(R2003:R2005)</f>
        <v>0</v>
      </c>
      <c r="S2002" s="186"/>
      <c r="T2002" s="188">
        <f>SUM(T2003:T2005)</f>
        <v>0</v>
      </c>
      <c r="AR2002" s="182" t="s">
        <v>84</v>
      </c>
      <c r="AT2002" s="189" t="s">
        <v>73</v>
      </c>
      <c r="AU2002" s="189" t="s">
        <v>82</v>
      </c>
      <c r="AY2002" s="182" t="s">
        <v>158</v>
      </c>
      <c r="BK2002" s="190">
        <f>SUM(BK2003:BK2005)</f>
        <v>0</v>
      </c>
    </row>
    <row r="2003" spans="1:65" s="118" customFormat="1" ht="24.2" customHeight="1">
      <c r="A2003" s="115"/>
      <c r="B2003" s="116"/>
      <c r="C2003" s="214" t="s">
        <v>2482</v>
      </c>
      <c r="D2003" s="214" t="s">
        <v>160</v>
      </c>
      <c r="E2003" s="215" t="s">
        <v>2483</v>
      </c>
      <c r="F2003" s="216" t="s">
        <v>2484</v>
      </c>
      <c r="G2003" s="217" t="s">
        <v>1883</v>
      </c>
      <c r="H2003" s="218">
        <v>1</v>
      </c>
      <c r="I2003" s="6"/>
      <c r="J2003" s="219">
        <f>ROUND(I2003*H2003,1)</f>
        <v>0</v>
      </c>
      <c r="K2003" s="216" t="s">
        <v>362</v>
      </c>
      <c r="L2003" s="116"/>
      <c r="M2003" s="220" t="s">
        <v>3</v>
      </c>
      <c r="N2003" s="221" t="s">
        <v>45</v>
      </c>
      <c r="O2003" s="200"/>
      <c r="P2003" s="201">
        <f>O2003*H2003</f>
        <v>0</v>
      </c>
      <c r="Q2003" s="201">
        <v>0</v>
      </c>
      <c r="R2003" s="201">
        <f>Q2003*H2003</f>
        <v>0</v>
      </c>
      <c r="S2003" s="201">
        <v>0</v>
      </c>
      <c r="T2003" s="202">
        <f>S2003*H2003</f>
        <v>0</v>
      </c>
      <c r="U2003" s="115"/>
      <c r="V2003" s="115"/>
      <c r="W2003" s="115"/>
      <c r="X2003" s="115"/>
      <c r="Y2003" s="115"/>
      <c r="Z2003" s="115"/>
      <c r="AA2003" s="115"/>
      <c r="AB2003" s="115"/>
      <c r="AC2003" s="115"/>
      <c r="AD2003" s="115"/>
      <c r="AE2003" s="115"/>
      <c r="AR2003" s="203" t="s">
        <v>283</v>
      </c>
      <c r="AT2003" s="203" t="s">
        <v>160</v>
      </c>
      <c r="AU2003" s="203" t="s">
        <v>84</v>
      </c>
      <c r="AY2003" s="106" t="s">
        <v>158</v>
      </c>
      <c r="BE2003" s="204">
        <f>IF(N2003="základní",J2003,0)</f>
        <v>0</v>
      </c>
      <c r="BF2003" s="204">
        <f>IF(N2003="snížená",J2003,0)</f>
        <v>0</v>
      </c>
      <c r="BG2003" s="204">
        <f>IF(N2003="zákl. přenesená",J2003,0)</f>
        <v>0</v>
      </c>
      <c r="BH2003" s="204">
        <f>IF(N2003="sníž. přenesená",J2003,0)</f>
        <v>0</v>
      </c>
      <c r="BI2003" s="204">
        <f>IF(N2003="nulová",J2003,0)</f>
        <v>0</v>
      </c>
      <c r="BJ2003" s="106" t="s">
        <v>82</v>
      </c>
      <c r="BK2003" s="204">
        <f>ROUND(I2003*H2003,1)</f>
        <v>0</v>
      </c>
      <c r="BL2003" s="106" t="s">
        <v>283</v>
      </c>
      <c r="BM2003" s="203" t="s">
        <v>2485</v>
      </c>
    </row>
    <row r="2004" spans="1:47" s="118" customFormat="1" ht="19.5">
      <c r="A2004" s="115"/>
      <c r="B2004" s="116"/>
      <c r="C2004" s="115"/>
      <c r="D2004" s="205" t="s">
        <v>167</v>
      </c>
      <c r="E2004" s="115"/>
      <c r="F2004" s="206" t="s">
        <v>2484</v>
      </c>
      <c r="G2004" s="115"/>
      <c r="H2004" s="115"/>
      <c r="I2004" s="7"/>
      <c r="J2004" s="115"/>
      <c r="K2004" s="115"/>
      <c r="L2004" s="116"/>
      <c r="M2004" s="207"/>
      <c r="N2004" s="208"/>
      <c r="O2004" s="200"/>
      <c r="P2004" s="200"/>
      <c r="Q2004" s="200"/>
      <c r="R2004" s="200"/>
      <c r="S2004" s="200"/>
      <c r="T2004" s="209"/>
      <c r="U2004" s="115"/>
      <c r="V2004" s="115"/>
      <c r="W2004" s="115"/>
      <c r="X2004" s="115"/>
      <c r="Y2004" s="115"/>
      <c r="Z2004" s="115"/>
      <c r="AA2004" s="115"/>
      <c r="AB2004" s="115"/>
      <c r="AC2004" s="115"/>
      <c r="AD2004" s="115"/>
      <c r="AE2004" s="115"/>
      <c r="AT2004" s="106" t="s">
        <v>167</v>
      </c>
      <c r="AU2004" s="106" t="s">
        <v>84</v>
      </c>
    </row>
    <row r="2005" spans="2:51" s="313" customFormat="1" ht="12">
      <c r="B2005" s="314"/>
      <c r="D2005" s="205" t="s">
        <v>171</v>
      </c>
      <c r="E2005" s="315" t="s">
        <v>3</v>
      </c>
      <c r="F2005" s="316" t="s">
        <v>2486</v>
      </c>
      <c r="H2005" s="317">
        <v>1</v>
      </c>
      <c r="I2005" s="8"/>
      <c r="L2005" s="314"/>
      <c r="M2005" s="345"/>
      <c r="N2005" s="346"/>
      <c r="O2005" s="346"/>
      <c r="P2005" s="346"/>
      <c r="Q2005" s="346"/>
      <c r="R2005" s="346"/>
      <c r="S2005" s="346"/>
      <c r="T2005" s="347"/>
      <c r="AT2005" s="315" t="s">
        <v>171</v>
      </c>
      <c r="AU2005" s="315" t="s">
        <v>84</v>
      </c>
      <c r="AV2005" s="313" t="s">
        <v>84</v>
      </c>
      <c r="AW2005" s="313" t="s">
        <v>36</v>
      </c>
      <c r="AX2005" s="313" t="s">
        <v>82</v>
      </c>
      <c r="AY2005" s="315" t="s">
        <v>158</v>
      </c>
    </row>
    <row r="2006" spans="1:31" s="118" customFormat="1" ht="6.95" customHeight="1">
      <c r="A2006" s="115"/>
      <c r="B2006" s="145"/>
      <c r="C2006" s="146"/>
      <c r="D2006" s="146"/>
      <c r="E2006" s="146"/>
      <c r="F2006" s="146"/>
      <c r="G2006" s="146"/>
      <c r="H2006" s="146"/>
      <c r="I2006" s="348"/>
      <c r="J2006" s="146"/>
      <c r="K2006" s="146"/>
      <c r="L2006" s="116"/>
      <c r="M2006" s="115"/>
      <c r="O2006" s="115"/>
      <c r="P2006" s="115"/>
      <c r="Q2006" s="115"/>
      <c r="R2006" s="115"/>
      <c r="S2006" s="115"/>
      <c r="T2006" s="115"/>
      <c r="U2006" s="115"/>
      <c r="V2006" s="115"/>
      <c r="W2006" s="115"/>
      <c r="X2006" s="115"/>
      <c r="Y2006" s="115"/>
      <c r="Z2006" s="115"/>
      <c r="AA2006" s="115"/>
      <c r="AB2006" s="115"/>
      <c r="AC2006" s="115"/>
      <c r="AD2006" s="115"/>
      <c r="AE2006" s="115"/>
    </row>
  </sheetData>
  <sheetProtection algorithmName="SHA-512" hashValue="neXn1RNd1VQ3o4cuiVjQHu/w9MHLVQg3Dqydz6lTF4DKiDqMwcj0THjksk7MVugagZqxheh/gHgLff00wAfwCg==" saltValue="uBNAEOhYNJ0u6mNyHaWHGw==" spinCount="100000" sheet="1" objects="1" scenarios="1"/>
  <autoFilter ref="C106:K2005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3_01/131213701"/>
    <hyperlink ref="F118" r:id="rId2" display="https://podminky.urs.cz/item/CS_URS_2023_01/131251100"/>
    <hyperlink ref="F125" r:id="rId3" display="https://podminky.urs.cz/item/CS_URS_2023_01/132212131"/>
    <hyperlink ref="F129" r:id="rId4" display="https://podminky.urs.cz/item/CS_URS_2023_01/132212331"/>
    <hyperlink ref="F135" r:id="rId5" display="https://podminky.urs.cz/item/CS_URS_2023_01/132251252"/>
    <hyperlink ref="F141" r:id="rId6" display="https://podminky.urs.cz/item/CS_URS_2023_01/162251101"/>
    <hyperlink ref="F147" r:id="rId7" display="https://podminky.urs.cz/item/CS_URS_2023_01/162751117"/>
    <hyperlink ref="F153" r:id="rId8" display="https://podminky.urs.cz/item/CS_URS_2023_01/167111101"/>
    <hyperlink ref="F159" r:id="rId9" display="https://podminky.urs.cz/item/CS_URS_2023_01/171201221"/>
    <hyperlink ref="F163" r:id="rId10" display="https://podminky.urs.cz/item/CS_URS_2023_01/174151101"/>
    <hyperlink ref="F172" r:id="rId11" display="https://podminky.urs.cz/item/CS_URS_2023_01/213221111"/>
    <hyperlink ref="F179" r:id="rId12" display="https://podminky.urs.cz/item/CS_URS_2023_01/271922211"/>
    <hyperlink ref="F183" r:id="rId13" display="https://podminky.urs.cz/item/CS_URS_2023_01/273321411"/>
    <hyperlink ref="F189" r:id="rId14" display="https://podminky.urs.cz/item/CS_URS_2023_01/273351121"/>
    <hyperlink ref="F196" r:id="rId15" display="https://podminky.urs.cz/item/CS_URS_2023_01/273351122"/>
    <hyperlink ref="F203" r:id="rId16" display="https://podminky.urs.cz/item/CS_URS_2023_01/273361821"/>
    <hyperlink ref="F208" r:id="rId17" display="https://podminky.urs.cz/item/CS_URS_2023_01/273362021"/>
    <hyperlink ref="F215" r:id="rId18" display="https://podminky.urs.cz/item/CS_URS_2023_01/274313611"/>
    <hyperlink ref="F221" r:id="rId19" display="https://podminky.urs.cz/item/CS_URS_2023_01/274351121"/>
    <hyperlink ref="F227" r:id="rId20" display="https://podminky.urs.cz/item/CS_URS_2023_01/274351122"/>
    <hyperlink ref="F230" r:id="rId21" display="https://podminky.urs.cz/item/CS_URS_2023_01/275313611"/>
    <hyperlink ref="F236" r:id="rId22" display="https://podminky.urs.cz/item/CS_URS_2023_01/279113131"/>
    <hyperlink ref="F246" r:id="rId23" display="https://podminky.urs.cz/item/CS_URS_2023_01/279113144"/>
    <hyperlink ref="F252" r:id="rId24" display="https://podminky.urs.cz/item/CS_URS_2023_01/279361821"/>
    <hyperlink ref="F262" r:id="rId25" display="https://podminky.urs.cz/item/CS_URS_2023_01/311234051"/>
    <hyperlink ref="F272" r:id="rId26" display="https://podminky.urs.cz/item/CS_URS_2023_01/311234111"/>
    <hyperlink ref="F284" r:id="rId27" display="https://podminky.urs.cz/item/CS_URS_2023_01/311235151"/>
    <hyperlink ref="F288" r:id="rId28" display="https://podminky.urs.cz/item/CS_URS_2023_01/311321511"/>
    <hyperlink ref="F293" r:id="rId29" display="https://podminky.urs.cz/item/CS_URS_2023_01/311351121"/>
    <hyperlink ref="F299" r:id="rId30" display="https://podminky.urs.cz/item/CS_URS_2023_01/311351122"/>
    <hyperlink ref="F302" r:id="rId31" display="https://podminky.urs.cz/item/CS_URS_2023_01/311361821"/>
    <hyperlink ref="F307" r:id="rId32" display="https://podminky.urs.cz/item/CS_URS_2023_01/311362021"/>
    <hyperlink ref="F311" r:id="rId33" display="https://podminky.urs.cz/item/CS_URS_2023_01/317142442"/>
    <hyperlink ref="F315" r:id="rId34" display="https://podminky.urs.cz/item/CS_URS_2023_01/317143452"/>
    <hyperlink ref="F319" r:id="rId35" display="https://podminky.urs.cz/item/CS_URS_2023_01/317168022"/>
    <hyperlink ref="F323" r:id="rId36" display="https://podminky.urs.cz/item/CS_URS_2023_01/317168023"/>
    <hyperlink ref="F333" r:id="rId37" display="https://podminky.urs.cz/item/CS_URS_2023_01/317168051"/>
    <hyperlink ref="F337" r:id="rId38" display="https://podminky.urs.cz/item/CS_URS_2023_01/317168053"/>
    <hyperlink ref="F341" r:id="rId39" display="https://podminky.urs.cz/item/CS_URS_2023_01/317168055"/>
    <hyperlink ref="F345" r:id="rId40" display="https://podminky.urs.cz/item/CS_URS_2023_01/317998115"/>
    <hyperlink ref="F349" r:id="rId41" display="https://podminky.urs.cz/item/CS_URS_2023_01/317998145"/>
    <hyperlink ref="F361" r:id="rId42" display="https://podminky.urs.cz/item/CS_URS_2023_01/319201321"/>
    <hyperlink ref="F368" r:id="rId43" display="https://podminky.urs.cz/item/CS_URS_2023_01/342244121"/>
    <hyperlink ref="F381" r:id="rId44" display="https://podminky.urs.cz/item/CS_URS_2023_01/349231821"/>
    <hyperlink ref="F386" r:id="rId45" display="https://podminky.urs.cz/item/CS_URS_2023_01/411321414"/>
    <hyperlink ref="F392" r:id="rId46" display="https://podminky.urs.cz/item/CS_URS_2023_01/411351011"/>
    <hyperlink ref="F398" r:id="rId47" display="https://podminky.urs.cz/item/CS_URS_2023_01/411351012"/>
    <hyperlink ref="F404" r:id="rId48" display="https://podminky.urs.cz/item/CS_URS_2023_01/411354313"/>
    <hyperlink ref="F410" r:id="rId49" display="https://podminky.urs.cz/item/CS_URS_2023_01/411354314"/>
    <hyperlink ref="F416" r:id="rId50" display="https://podminky.urs.cz/item/CS_URS_2023_01/411361821"/>
    <hyperlink ref="F420" r:id="rId51" display="https://podminky.urs.cz/item/CS_URS_2023_01/411362021"/>
    <hyperlink ref="F424" r:id="rId52" display="https://podminky.urs.cz/item/CS_URS_2023_01/413232221"/>
    <hyperlink ref="F428" r:id="rId53" display="https://podminky.urs.cz/item/CS_URS_2023_01/417238213"/>
    <hyperlink ref="F432" r:id="rId54" display="https://podminky.urs.cz/item/CS_URS_2023_01/417321515"/>
    <hyperlink ref="F444" r:id="rId55" display="https://podminky.urs.cz/item/CS_URS_2023_01/417351115"/>
    <hyperlink ref="F453" r:id="rId56" display="https://podminky.urs.cz/item/CS_URS_2023_01/417351116"/>
    <hyperlink ref="F462" r:id="rId57" display="https://podminky.urs.cz/item/CS_URS_2023_01/417361821"/>
    <hyperlink ref="F467" r:id="rId58" display="https://podminky.urs.cz/item/CS_URS_2023_01/430321515"/>
    <hyperlink ref="F477" r:id="rId59" display="https://podminky.urs.cz/item/CS_URS_2023_01/430361821"/>
    <hyperlink ref="F483" r:id="rId60" display="https://podminky.urs.cz/item/CS_URS_2023_01/430362021"/>
    <hyperlink ref="F489" r:id="rId61" display="https://podminky.urs.cz/item/CS_URS_2023_01/431351121"/>
    <hyperlink ref="F495" r:id="rId62" display="https://podminky.urs.cz/item/CS_URS_2023_01/431351122"/>
    <hyperlink ref="F501" r:id="rId63" display="https://podminky.urs.cz/item/CS_URS_2023_01/434351141"/>
    <hyperlink ref="F507" r:id="rId64" display="https://podminky.urs.cz/item/CS_URS_2023_01/434351142"/>
    <hyperlink ref="F514" r:id="rId65" display="https://podminky.urs.cz/item/CS_URS_2023_01/611131106"/>
    <hyperlink ref="F523" r:id="rId66" display="https://podminky.urs.cz/item/CS_URS_2023_01/611321145"/>
    <hyperlink ref="F532" r:id="rId67" display="https://podminky.urs.cz/item/CS_URS_2023_01/612131102"/>
    <hyperlink ref="F551" r:id="rId68" display="https://podminky.urs.cz/item/CS_URS_2023_01/612131121"/>
    <hyperlink ref="F572" r:id="rId69" display="https://podminky.urs.cz/item/CS_URS_2023_01/612311131"/>
    <hyperlink ref="F593" r:id="rId70" display="https://podminky.urs.cz/item/CS_URS_2023_01/612315412"/>
    <hyperlink ref="F599" r:id="rId71" display="https://podminky.urs.cz/item/CS_URS_2023_01/612321121"/>
    <hyperlink ref="F618" r:id="rId72" display="https://podminky.urs.cz/item/CS_URS_2023_01/621131100"/>
    <hyperlink ref="F622" r:id="rId73" display="https://podminky.urs.cz/item/CS_URS_2022_01/621211021"/>
    <hyperlink ref="F629" r:id="rId74" display="https://podminky.urs.cz/item/CS_URS_2022_01/622211021"/>
    <hyperlink ref="F636" r:id="rId75" display="https://podminky.urs.cz/item/CS_URS_2022_01/622251101"/>
    <hyperlink ref="F643" r:id="rId76" display="https://podminky.urs.cz/item/CS_URS_2023_01/622131100"/>
    <hyperlink ref="F693" r:id="rId77" display="https://podminky.urs.cz/item/CS_URS_2023_01/629995101"/>
    <hyperlink ref="F715" r:id="rId78" display="https://podminky.urs.cz/item/CS_URS_2023_01/631311114"/>
    <hyperlink ref="F719" r:id="rId79" display="https://podminky.urs.cz/item/CS_URS_2023_01/631311121"/>
    <hyperlink ref="F725" r:id="rId80" display="https://podminky.urs.cz/item/CS_URS_2023_01/631311124"/>
    <hyperlink ref="F731" r:id="rId81" display="https://podminky.urs.cz/item/CS_URS_2023_01/631362021"/>
    <hyperlink ref="F735" r:id="rId82" display="https://podminky.urs.cz/item/CS_URS_2023_01/632441213"/>
    <hyperlink ref="F739" r:id="rId83" display="https://podminky.urs.cz/item/CS_URS_2023_01/632441214"/>
    <hyperlink ref="F743" r:id="rId84" display="https://podminky.urs.cz/item/CS_URS_2023_01/632452411"/>
    <hyperlink ref="F749" r:id="rId85" display="https://podminky.urs.cz/item/CS_URS_2023_01/632902111"/>
    <hyperlink ref="F755" r:id="rId86" display="https://podminky.urs.cz/item/CS_URS_2023_01/634111114"/>
    <hyperlink ref="F761" r:id="rId87" display="https://podminky.urs.cz/item/CS_URS_2023_01/634111116"/>
    <hyperlink ref="F774" r:id="rId88" display="https://podminky.urs.cz/item/CS_URS_2023_01/635321211"/>
    <hyperlink ref="F779" r:id="rId89" display="https://podminky.urs.cz/item/CS_URS_2023_01/635321212"/>
    <hyperlink ref="F783" r:id="rId90" display="https://podminky.urs.cz/item/CS_URS_2023_01/642942111"/>
    <hyperlink ref="F803" r:id="rId91" display="https://podminky.urs.cz/item/CS_URS_2023_01/953943211"/>
    <hyperlink ref="F811" r:id="rId92" display="https://podminky.urs.cz/item/CS_URS_2023_01/953961114"/>
    <hyperlink ref="F822" r:id="rId93" display="https://podminky.urs.cz/item/CS_URS_2023_01/953993311"/>
    <hyperlink ref="F829" r:id="rId94" display="https://podminky.urs.cz/item/CS_URS_2023_01/962031132"/>
    <hyperlink ref="F841" r:id="rId95" display="https://podminky.urs.cz/item/CS_URS_2023_01/962031133"/>
    <hyperlink ref="F848" r:id="rId96" display="https://podminky.urs.cz/item/CS_URS_2023_01/962032432"/>
    <hyperlink ref="F852" r:id="rId97" display="https://podminky.urs.cz/item/CS_URS_2023_01/962033121"/>
    <hyperlink ref="F860" r:id="rId98" display="https://podminky.urs.cz/item/CS_URS_2023_01/963012510"/>
    <hyperlink ref="F867" r:id="rId99" display="https://podminky.urs.cz/item/CS_URS_2023_01/963051113"/>
    <hyperlink ref="F871" r:id="rId100" display="https://podminky.urs.cz/item/CS_URS_2023_01/965042141"/>
    <hyperlink ref="F875" r:id="rId101" display="https://podminky.urs.cz/item/CS_URS_2023_01/965042231"/>
    <hyperlink ref="F882" r:id="rId102" display="https://podminky.urs.cz/item/CS_URS_2023_01/965049112"/>
    <hyperlink ref="F886" r:id="rId103" display="https://podminky.urs.cz/item/CS_URS_2023_01/968062375"/>
    <hyperlink ref="F892" r:id="rId104" display="https://podminky.urs.cz/item/CS_URS_2023_01/968072455"/>
    <hyperlink ref="F900" r:id="rId105" display="https://podminky.urs.cz/item/CS_URS_2023_01/968072456"/>
    <hyperlink ref="F906" r:id="rId106" display="https://podminky.urs.cz/item/CS_URS_2023_01/972054491"/>
    <hyperlink ref="F910" r:id="rId107" display="https://podminky.urs.cz/item/CS_URS_2023_01/973031844"/>
    <hyperlink ref="F914" r:id="rId108" display="https://podminky.urs.cz/item/CS_URS_2023_01/974031666"/>
    <hyperlink ref="F918" r:id="rId109" display="https://podminky.urs.cz/item/CS_URS_2023_01/977151124"/>
    <hyperlink ref="F922" r:id="rId110" display="https://podminky.urs.cz/item/CS_URS_2023_01/977311113"/>
    <hyperlink ref="F928" r:id="rId111" display="https://podminky.urs.cz/item/CS_URS_2023_01/978013191"/>
    <hyperlink ref="F932" r:id="rId112" display="https://podminky.urs.cz/item/CS_URS_2023_01/985331112"/>
    <hyperlink ref="F942" r:id="rId113" display="https://podminky.urs.cz/item/CS_URS_2023_01/941111121"/>
    <hyperlink ref="F950" r:id="rId114" display="https://podminky.urs.cz/item/CS_URS_2023_01/941111221"/>
    <hyperlink ref="F954" r:id="rId115" display="https://podminky.urs.cz/item/CS_URS_2023_01/941111821"/>
    <hyperlink ref="F957" r:id="rId116" display="https://podminky.urs.cz/item/CS_URS_2023_01/943211111"/>
    <hyperlink ref="F961" r:id="rId117" display="https://podminky.urs.cz/item/CS_URS_2023_01/943211211"/>
    <hyperlink ref="F965" r:id="rId118" display="https://podminky.urs.cz/item/CS_URS_2023_01/943211811"/>
    <hyperlink ref="F969" r:id="rId119" display="https://podminky.urs.cz/item/CS_URS_2023_01/944511111"/>
    <hyperlink ref="F977" r:id="rId120" display="https://podminky.urs.cz/item/CS_URS_2023_01/944511211"/>
    <hyperlink ref="F981" r:id="rId121" display="https://podminky.urs.cz/item/CS_URS_2023_01/944511811"/>
    <hyperlink ref="F984" r:id="rId122" display="https://podminky.urs.cz/item/CS_URS_2023_01/949101112"/>
    <hyperlink ref="F991" r:id="rId123" display="https://podminky.urs.cz/item/CS_URS_2023_01/997006005"/>
    <hyperlink ref="F995" r:id="rId124" display="https://podminky.urs.cz/item/CS_URS_2023_01/997006006"/>
    <hyperlink ref="F999" r:id="rId125" display="https://podminky.urs.cz/item/CS_URS_2023_01/997013113"/>
    <hyperlink ref="F1003" r:id="rId126" display="https://podminky.urs.cz/item/CS_URS_2023_01/997013153"/>
    <hyperlink ref="F1007" r:id="rId127" display="https://podminky.urs.cz/item/CS_URS_2023_01/997013501"/>
    <hyperlink ref="F1014" r:id="rId128" display="https://podminky.urs.cz/item/CS_URS_2023_01/997013509"/>
    <hyperlink ref="F1022" r:id="rId129" display="https://podminky.urs.cz/item/CS_URS_2023_01/997013601"/>
    <hyperlink ref="F1026" r:id="rId130" display="https://podminky.urs.cz/item/CS_URS_2023_01/997013603"/>
    <hyperlink ref="F1030" r:id="rId131" display="https://podminky.urs.cz/item/CS_URS_2023_01/997013631"/>
    <hyperlink ref="F1038" r:id="rId132" display="https://podminky.urs.cz/item/CS_URS_2023_01/997013814"/>
    <hyperlink ref="F1046" r:id="rId133" display="https://podminky.urs.cz/item/CS_URS_2023_01/998011002"/>
    <hyperlink ref="F1051" r:id="rId134" display="https://podminky.urs.cz/item/CS_URS_2023_01/711111001"/>
    <hyperlink ref="F1058" r:id="rId135" display="https://podminky.urs.cz/item/CS_URS_2023_01/711112001"/>
    <hyperlink ref="F1065" r:id="rId136" display="https://podminky.urs.cz/item/CS_URS_2023_01/711131811"/>
    <hyperlink ref="F1069" r:id="rId137" display="https://podminky.urs.cz/item/CS_URS_2023_01/711141559"/>
    <hyperlink ref="F1076" r:id="rId138" display="https://podminky.urs.cz/item/CS_URS_2023_01/711142559"/>
    <hyperlink ref="F1086" r:id="rId139" display="https://podminky.urs.cz/item/CS_URS_2023_01/998711102"/>
    <hyperlink ref="F1090" r:id="rId140" display="https://podminky.urs.cz/item/CS_URS_2023_01/712363803"/>
    <hyperlink ref="F1102" r:id="rId141" display="https://podminky.urs.cz/item/CS_URS_2023_01/713120811"/>
    <hyperlink ref="F1106" r:id="rId142" display="https://podminky.urs.cz/item/CS_URS_2023_01/713121111"/>
    <hyperlink ref="F1122" r:id="rId143" display="https://podminky.urs.cz/item/CS_URS_2023_01/713121121"/>
    <hyperlink ref="F1133" r:id="rId144" display="https://podminky.urs.cz/item/CS_URS_2023_01/713140813"/>
    <hyperlink ref="F1140" r:id="rId145" display="https://podminky.urs.cz/item/CS_URS_2023_01/713151111"/>
    <hyperlink ref="F1150" r:id="rId146" display="https://podminky.urs.cz/item/CS_URS_2023_01/713151121"/>
    <hyperlink ref="F1173" r:id="rId147" display="https://podminky.urs.cz/item/CS_URS_2023_01/713191132"/>
    <hyperlink ref="F1191" r:id="rId148" display="https://podminky.urs.cz/item/CS_URS_2023_01/998713102"/>
    <hyperlink ref="F1198" r:id="rId149" display="https://podminky.urs.cz/item/CS_URS_2023_01/725291621"/>
    <hyperlink ref="F1204" r:id="rId150" display="https://podminky.urs.cz/item/CS_URS_2023_01/725291631"/>
    <hyperlink ref="F1216" r:id="rId151" display="https://podminky.urs.cz/item/CS_URS_2023_01/762083122"/>
    <hyperlink ref="F1223" r:id="rId152" display="https://podminky.urs.cz/item/CS_URS_2023_01/762085111"/>
    <hyperlink ref="F1232" r:id="rId153" display="https://podminky.urs.cz/item/CS_URS_2023_01/762332131"/>
    <hyperlink ref="F1244" r:id="rId154" display="https://podminky.urs.cz/item/CS_URS_2023_01/762342314"/>
    <hyperlink ref="F1257" r:id="rId155" display="https://podminky.urs.cz/item/CS_URS_2023_01/762342441"/>
    <hyperlink ref="F1269" r:id="rId156" display="https://podminky.urs.cz/item/CS_URS_2023_01/762395000"/>
    <hyperlink ref="F1274" r:id="rId157" display="https://podminky.urs.cz/item/CS_URS_2023_01/998762102"/>
    <hyperlink ref="F1287" r:id="rId158" display="https://podminky.urs.cz/item/CS_URS_2022_01/763121752"/>
    <hyperlink ref="F1291" r:id="rId159" display="https://podminky.urs.cz/item/CS_URS_2023_01/763131431"/>
    <hyperlink ref="F1301" r:id="rId160" display="https://podminky.urs.cz/item/CS_URS_2023_01/763161721"/>
    <hyperlink ref="F1311" r:id="rId161" display="https://podminky.urs.cz/item/CS_URS_2023_01/763164551"/>
    <hyperlink ref="F1315" r:id="rId162" display="https://podminky.urs.cz/item/CS_URS_2023_01/763411111"/>
    <hyperlink ref="F1321" r:id="rId163" display="https://podminky.urs.cz/item/CS_URS_2023_01/763411121"/>
    <hyperlink ref="F1327" r:id="rId164" display="https://podminky.urs.cz/item/CS_URS_2023_01/998763302"/>
    <hyperlink ref="F1336" r:id="rId165" display="https://podminky.urs.cz/item/CS_URS_2023_01/764002841"/>
    <hyperlink ref="F1340" r:id="rId166" display="https://podminky.urs.cz/item/CS_URS_2023_01/764002851"/>
    <hyperlink ref="F1344" r:id="rId167" display="https://podminky.urs.cz/item/CS_URS_2023_01/764004861"/>
    <hyperlink ref="F1348" r:id="rId168" display="https://podminky.urs.cz/item/CS_URS_2023_01/764011613"/>
    <hyperlink ref="F1352" r:id="rId169" display="https://podminky.urs.cz/item/CS_URS_2023_01/764212633"/>
    <hyperlink ref="F1356" r:id="rId170" display="https://podminky.urs.cz/item/CS_URS_2022_01/764218606"/>
    <hyperlink ref="F1360" r:id="rId171" display="https://podminky.urs.cz/item/CS_URS_2023_01/764311614"/>
    <hyperlink ref="F1364" r:id="rId172" display="https://podminky.urs.cz/item/CS_URS_2023_01/764511602"/>
    <hyperlink ref="F1368" r:id="rId173" display="https://podminky.urs.cz/item/CS_URS_2023_01/764511642"/>
    <hyperlink ref="F1372" r:id="rId174" display="https://podminky.urs.cz/item/CS_URS_2023_01/764518622"/>
    <hyperlink ref="F1376" r:id="rId175" display="https://podminky.urs.cz/item/CS_URS_2023_01/998764102"/>
    <hyperlink ref="F1380" r:id="rId176" display="https://podminky.urs.cz/item/CS_URS_2023_01/765113016"/>
    <hyperlink ref="F1390" r:id="rId177" display="https://podminky.urs.cz/item/CS_URS_2023_01/765113121"/>
    <hyperlink ref="F1399" r:id="rId178" display="https://podminky.urs.cz/item/CS_URS_2023_01/765113561"/>
    <hyperlink ref="F1405" r:id="rId179" display="https://podminky.urs.cz/item/CS_URS_2023_01/765113911"/>
    <hyperlink ref="F1415" r:id="rId180" display="https://podminky.urs.cz/item/CS_URS_2023_01/765114313"/>
    <hyperlink ref="F1421" r:id="rId181" display="https://podminky.urs.cz/item/CS_URS_2023_01/765191021"/>
    <hyperlink ref="F1436" r:id="rId182" display="https://podminky.urs.cz/item/CS_URS_2023_01/765191031"/>
    <hyperlink ref="F1447" r:id="rId183" display="https://podminky.urs.cz/item/CS_URS_2023_01/765191071"/>
    <hyperlink ref="F1456" r:id="rId184" display="https://podminky.urs.cz/item/CS_URS_2023_01/765191091"/>
    <hyperlink ref="F1466" r:id="rId185" display="https://podminky.urs.cz/item/CS_URS_2023_01/998765102"/>
    <hyperlink ref="F1485" r:id="rId186" display="https://podminky.urs.cz/item/CS_URS_2023_01/766660001"/>
    <hyperlink ref="F1497" r:id="rId187" display="https://podminky.urs.cz/item/CS_URS_2023_01/766660002"/>
    <hyperlink ref="F1504" r:id="rId188" display="https://podminky.urs.cz/item/CS_URS_2023_01/766671025"/>
    <hyperlink ref="F1523" r:id="rId189" display="https://podminky.urs.cz/item/CS_URS_2023_01/766691914"/>
    <hyperlink ref="F1531" r:id="rId190" display="https://podminky.urs.cz/item/CS_URS_2023_01/998766102"/>
    <hyperlink ref="F1535" r:id="rId191" display="https://podminky.urs.cz/item/CS_URS_2023_01/767161111"/>
    <hyperlink ref="F1546" r:id="rId192" display="https://podminky.urs.cz/item/CS_URS_2023_01/767163211"/>
    <hyperlink ref="F1553" r:id="rId193" display="https://podminky.urs.cz/item/CS_URS_2023_01/767541122"/>
    <hyperlink ref="F1566" r:id="rId194" display="https://podminky.urs.cz/item/CS_URS_2023_01/767640221"/>
    <hyperlink ref="F1573" r:id="rId195" display="https://podminky.urs.cz/item/CS_URS_2023_01/767640311"/>
    <hyperlink ref="F1619" r:id="rId196" display="https://podminky.urs.cz/item/CS_URS_2023_01/998767102"/>
    <hyperlink ref="F1623" r:id="rId197" display="https://podminky.urs.cz/item/CS_URS_2023_01/771121011"/>
    <hyperlink ref="F1652" r:id="rId198" display="https://podminky.urs.cz/item/CS_URS_2023_01/771161022"/>
    <hyperlink ref="F1668" r:id="rId199" display="https://podminky.urs.cz/item/CS_URS_2023_01/771274113"/>
    <hyperlink ref="F1674" r:id="rId200" display="https://podminky.urs.cz/item/CS_URS_2023_01/771274232"/>
    <hyperlink ref="F1691" r:id="rId201" display="https://podminky.urs.cz/item/CS_URS_2023_01/771474112"/>
    <hyperlink ref="F1712" r:id="rId202" display="https://podminky.urs.cz/item/CS_URS_2023_01/771474122"/>
    <hyperlink ref="F1722" r:id="rId203" display="https://podminky.urs.cz/item/CS_URS_2023_01/771573810"/>
    <hyperlink ref="F1737" r:id="rId204" display="https://podminky.urs.cz/item/CS_URS_2023_01/771574112"/>
    <hyperlink ref="F1766" r:id="rId205" display="https://podminky.urs.cz/item/CS_URS_2023_01/771577111"/>
    <hyperlink ref="F1773" r:id="rId206" display="https://podminky.urs.cz/item/CS_URS_2023_01/998771102"/>
    <hyperlink ref="F1777" r:id="rId207" display="https://podminky.urs.cz/item/CS_URS_2023_01/781121011"/>
    <hyperlink ref="F1789" r:id="rId208" display="https://podminky.urs.cz/item/CS_URS_2023_01/781473810"/>
    <hyperlink ref="F1796" r:id="rId209" display="https://podminky.urs.cz/item/CS_URS_2023_01/781474111"/>
    <hyperlink ref="F1813" r:id="rId210" display="https://podminky.urs.cz/item/CS_URS_2023_01/781491021"/>
    <hyperlink ref="F1820" r:id="rId211" display="https://podminky.urs.cz/item/CS_URS_2023_01/998781102"/>
    <hyperlink ref="F1824" r:id="rId212" display="https://podminky.urs.cz/item/CS_URS_2023_01/783101203"/>
    <hyperlink ref="F1831" r:id="rId213" display="https://podminky.urs.cz/item/CS_URS_2023_01/783114101"/>
    <hyperlink ref="F1838" r:id="rId214" display="https://podminky.urs.cz/item/CS_URS_2023_01/783117101"/>
    <hyperlink ref="F1845" r:id="rId215" display="https://podminky.urs.cz/item/CS_URS_2023_01/783301311"/>
    <hyperlink ref="F1853" r:id="rId216" display="https://podminky.urs.cz/item/CS_URS_2023_01/783314101"/>
    <hyperlink ref="F1861" r:id="rId217" display="https://podminky.urs.cz/item/CS_URS_2023_01/783315101"/>
    <hyperlink ref="F1869" r:id="rId218" display="https://podminky.urs.cz/item/CS_URS_2023_01/783317101"/>
    <hyperlink ref="F1878" r:id="rId219" display="https://podminky.urs.cz/item/CS_URS_2023_01/784181101"/>
    <hyperlink ref="F1910" r:id="rId220" display="https://podminky.urs.cz/item/CS_URS_2023_01/784181103"/>
    <hyperlink ref="F1929" r:id="rId221" display="https://podminky.urs.cz/item/CS_URS_2023_01/784181107"/>
    <hyperlink ref="F1933" r:id="rId222" display="https://podminky.urs.cz/item/CS_URS_2023_01/784211111"/>
    <hyperlink ref="F1965" r:id="rId223" display="https://podminky.urs.cz/item/CS_URS_2023_01/784211113"/>
    <hyperlink ref="F1985" r:id="rId224" display="https://podminky.urs.cz/item/CS_URS_2022_01/786611200"/>
    <hyperlink ref="F1991" r:id="rId225" display="https://podminky.urs.cz/item/CS_URS_2022_01/786614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8"/>
  <sheetViews>
    <sheetView showGridLines="0" workbookViewId="0" topLeftCell="A71">
      <selection activeCell="F97" sqref="F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4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87</v>
      </c>
    </row>
    <row r="3" spans="2:4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2487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124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tr">
        <f>IF('Rekapitulace stavby'!AN19="","",'Rekapitulace stavby'!AN19)</f>
        <v>27540863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tr">
        <f>IF('Rekapitulace stavby'!E20="","",'Rekapitulace stavby'!E20)</f>
        <v>ARCHaPLAN s.r.o.</v>
      </c>
      <c r="F24" s="115"/>
      <c r="G24" s="115"/>
      <c r="H24" s="115"/>
      <c r="I24" s="112" t="s">
        <v>29</v>
      </c>
      <c r="J24" s="121" t="str">
        <f>IF('Rekapitulace stavby'!AN20="","",'Rekapitulace stavby'!AN20)</f>
        <v>CZ275 40 863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ROUND(J89,1)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ROUND((SUM(BE89:BE257)),1)</f>
        <v>0</v>
      </c>
      <c r="G33" s="115"/>
      <c r="H33" s="115"/>
      <c r="I33" s="137">
        <v>0.21</v>
      </c>
      <c r="J33" s="136">
        <f>ROUND(((SUM(BE89:BE257))*I33),1)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ROUND((SUM(BF89:BF257)),1)</f>
        <v>0</v>
      </c>
      <c r="G34" s="115"/>
      <c r="H34" s="115"/>
      <c r="I34" s="137">
        <v>0.15</v>
      </c>
      <c r="J34" s="136">
        <f>ROUND(((SUM(BF89:BF257))*I34),1)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ROUND((SUM(BG89:BG257)),1)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ROUND((SUM(BH89:BH257)),1)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ROUND((SUM(BI89:BI257)),1)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VZT - Vzduchotechnika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112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J89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2488</v>
      </c>
      <c r="E60" s="156"/>
      <c r="F60" s="156"/>
      <c r="G60" s="156"/>
      <c r="H60" s="156"/>
      <c r="I60" s="156"/>
      <c r="J60" s="157">
        <f>J90</f>
        <v>0</v>
      </c>
      <c r="L60" s="154"/>
    </row>
    <row r="61" spans="2:12" s="153" customFormat="1" ht="24.95" customHeight="1">
      <c r="B61" s="154"/>
      <c r="D61" s="155" t="s">
        <v>2489</v>
      </c>
      <c r="E61" s="156"/>
      <c r="F61" s="156"/>
      <c r="G61" s="156"/>
      <c r="H61" s="156"/>
      <c r="I61" s="156"/>
      <c r="J61" s="157">
        <f>J129</f>
        <v>0</v>
      </c>
      <c r="L61" s="154"/>
    </row>
    <row r="62" spans="2:12" s="153" customFormat="1" ht="24.95" customHeight="1">
      <c r="B62" s="154"/>
      <c r="D62" s="155" t="s">
        <v>2490</v>
      </c>
      <c r="E62" s="156"/>
      <c r="F62" s="156"/>
      <c r="G62" s="156"/>
      <c r="H62" s="156"/>
      <c r="I62" s="156"/>
      <c r="J62" s="157">
        <f>J156</f>
        <v>0</v>
      </c>
      <c r="L62" s="154"/>
    </row>
    <row r="63" spans="2:12" s="153" customFormat="1" ht="24.95" customHeight="1">
      <c r="B63" s="154"/>
      <c r="D63" s="155" t="s">
        <v>2491</v>
      </c>
      <c r="E63" s="156"/>
      <c r="F63" s="156"/>
      <c r="G63" s="156"/>
      <c r="H63" s="156"/>
      <c r="I63" s="156"/>
      <c r="J63" s="157">
        <f>J175</f>
        <v>0</v>
      </c>
      <c r="L63" s="154"/>
    </row>
    <row r="64" spans="2:12" s="153" customFormat="1" ht="24.95" customHeight="1">
      <c r="B64" s="154"/>
      <c r="D64" s="155" t="s">
        <v>2492</v>
      </c>
      <c r="E64" s="156"/>
      <c r="F64" s="156"/>
      <c r="G64" s="156"/>
      <c r="H64" s="156"/>
      <c r="I64" s="156"/>
      <c r="J64" s="157">
        <f>J192</f>
        <v>0</v>
      </c>
      <c r="L64" s="154"/>
    </row>
    <row r="65" spans="2:12" s="153" customFormat="1" ht="24.95" customHeight="1">
      <c r="B65" s="154"/>
      <c r="D65" s="155" t="s">
        <v>2493</v>
      </c>
      <c r="E65" s="156"/>
      <c r="F65" s="156"/>
      <c r="G65" s="156"/>
      <c r="H65" s="156"/>
      <c r="I65" s="156"/>
      <c r="J65" s="157">
        <f>J199</f>
        <v>0</v>
      </c>
      <c r="L65" s="154"/>
    </row>
    <row r="66" spans="2:12" s="153" customFormat="1" ht="24.95" customHeight="1">
      <c r="B66" s="154"/>
      <c r="D66" s="155" t="s">
        <v>2494</v>
      </c>
      <c r="E66" s="156"/>
      <c r="F66" s="156"/>
      <c r="G66" s="156"/>
      <c r="H66" s="156"/>
      <c r="I66" s="156"/>
      <c r="J66" s="157">
        <f>J206</f>
        <v>0</v>
      </c>
      <c r="L66" s="154"/>
    </row>
    <row r="67" spans="2:12" s="153" customFormat="1" ht="24.95" customHeight="1">
      <c r="B67" s="154"/>
      <c r="D67" s="155" t="s">
        <v>2495</v>
      </c>
      <c r="E67" s="156"/>
      <c r="F67" s="156"/>
      <c r="G67" s="156"/>
      <c r="H67" s="156"/>
      <c r="I67" s="156"/>
      <c r="J67" s="157">
        <f>J219</f>
        <v>0</v>
      </c>
      <c r="L67" s="154"/>
    </row>
    <row r="68" spans="2:12" s="153" customFormat="1" ht="24.95" customHeight="1">
      <c r="B68" s="154"/>
      <c r="D68" s="155" t="s">
        <v>2496</v>
      </c>
      <c r="E68" s="156"/>
      <c r="F68" s="156"/>
      <c r="G68" s="156"/>
      <c r="H68" s="156"/>
      <c r="I68" s="156"/>
      <c r="J68" s="157">
        <f>J226</f>
        <v>0</v>
      </c>
      <c r="L68" s="154"/>
    </row>
    <row r="69" spans="2:12" s="153" customFormat="1" ht="24.95" customHeight="1">
      <c r="B69" s="154"/>
      <c r="D69" s="155" t="s">
        <v>2497</v>
      </c>
      <c r="E69" s="156"/>
      <c r="F69" s="156"/>
      <c r="G69" s="156"/>
      <c r="H69" s="156"/>
      <c r="I69" s="156"/>
      <c r="J69" s="157">
        <f>J247</f>
        <v>0</v>
      </c>
      <c r="L69" s="154"/>
    </row>
    <row r="70" spans="1:31" s="118" customFormat="1" ht="21.75" customHeight="1">
      <c r="A70" s="115"/>
      <c r="B70" s="116"/>
      <c r="C70" s="115"/>
      <c r="D70" s="115"/>
      <c r="E70" s="115"/>
      <c r="F70" s="115"/>
      <c r="G70" s="115"/>
      <c r="H70" s="115"/>
      <c r="I70" s="115"/>
      <c r="J70" s="115"/>
      <c r="K70" s="115"/>
      <c r="L70" s="117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pans="1:31" s="118" customFormat="1" ht="6.95" customHeight="1">
      <c r="A71" s="115"/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17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="103" customFormat="1" ht="12"/>
    <row r="73" s="103" customFormat="1" ht="12"/>
    <row r="74" s="103" customFormat="1" ht="12"/>
    <row r="75" spans="1:31" s="118" customFormat="1" ht="6.95" customHeight="1">
      <c r="A75" s="115"/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17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18" customFormat="1" ht="24.95" customHeight="1">
      <c r="A76" s="115"/>
      <c r="B76" s="116"/>
      <c r="C76" s="110" t="s">
        <v>143</v>
      </c>
      <c r="D76" s="115"/>
      <c r="E76" s="115"/>
      <c r="F76" s="115"/>
      <c r="G76" s="115"/>
      <c r="H76" s="115"/>
      <c r="I76" s="115"/>
      <c r="J76" s="115"/>
      <c r="K76" s="115"/>
      <c r="L76" s="117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18" customFormat="1" ht="6.95" customHeight="1">
      <c r="A77" s="115"/>
      <c r="B77" s="116"/>
      <c r="C77" s="115"/>
      <c r="D77" s="115"/>
      <c r="E77" s="115"/>
      <c r="F77" s="115"/>
      <c r="G77" s="115"/>
      <c r="H77" s="115"/>
      <c r="I77" s="115"/>
      <c r="J77" s="115"/>
      <c r="K77" s="115"/>
      <c r="L77" s="117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18" customFormat="1" ht="12" customHeight="1">
      <c r="A78" s="115"/>
      <c r="B78" s="116"/>
      <c r="C78" s="112" t="s">
        <v>17</v>
      </c>
      <c r="D78" s="115"/>
      <c r="E78" s="115"/>
      <c r="F78" s="115"/>
      <c r="G78" s="115"/>
      <c r="H78" s="115"/>
      <c r="I78" s="115"/>
      <c r="J78" s="115"/>
      <c r="K78" s="115"/>
      <c r="L78" s="117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18" customFormat="1" ht="16.5" customHeight="1">
      <c r="A79" s="115"/>
      <c r="B79" s="116"/>
      <c r="C79" s="115"/>
      <c r="D79" s="115"/>
      <c r="E79" s="113" t="str">
        <f>E7</f>
        <v>Arecheopark</v>
      </c>
      <c r="F79" s="114"/>
      <c r="G79" s="114"/>
      <c r="H79" s="114"/>
      <c r="I79" s="115"/>
      <c r="J79" s="115"/>
      <c r="K79" s="115"/>
      <c r="L79" s="117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31" s="118" customFormat="1" ht="12" customHeight="1">
      <c r="A80" s="115"/>
      <c r="B80" s="116"/>
      <c r="C80" s="112" t="s">
        <v>109</v>
      </c>
      <c r="D80" s="115"/>
      <c r="E80" s="115"/>
      <c r="F80" s="115"/>
      <c r="G80" s="115"/>
      <c r="H80" s="115"/>
      <c r="I80" s="115"/>
      <c r="J80" s="115"/>
      <c r="K80" s="115"/>
      <c r="L80" s="117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118" customFormat="1" ht="16.5" customHeight="1">
      <c r="A81" s="115"/>
      <c r="B81" s="116"/>
      <c r="C81" s="115"/>
      <c r="D81" s="115"/>
      <c r="E81" s="119" t="str">
        <f>E9</f>
        <v>VZT - Vzduchotechnika</v>
      </c>
      <c r="F81" s="120"/>
      <c r="G81" s="120"/>
      <c r="H81" s="120"/>
      <c r="I81" s="115"/>
      <c r="J81" s="115"/>
      <c r="K81" s="115"/>
      <c r="L81" s="117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118" customFormat="1" ht="6.95" customHeight="1">
      <c r="A82" s="115"/>
      <c r="B82" s="116"/>
      <c r="C82" s="115"/>
      <c r="D82" s="115"/>
      <c r="E82" s="115"/>
      <c r="F82" s="115"/>
      <c r="G82" s="115"/>
      <c r="H82" s="115"/>
      <c r="I82" s="115"/>
      <c r="J82" s="115"/>
      <c r="K82" s="115"/>
      <c r="L82" s="117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31" s="118" customFormat="1" ht="12" customHeight="1">
      <c r="A83" s="115"/>
      <c r="B83" s="116"/>
      <c r="C83" s="112" t="s">
        <v>22</v>
      </c>
      <c r="D83" s="115"/>
      <c r="E83" s="115"/>
      <c r="F83" s="121" t="str">
        <f>F12</f>
        <v xml:space="preserve">Všestary </v>
      </c>
      <c r="G83" s="115"/>
      <c r="H83" s="115"/>
      <c r="I83" s="112" t="s">
        <v>24</v>
      </c>
      <c r="J83" s="122" t="str">
        <f>IF(J12="","",J12)</f>
        <v>27. 6. 2023</v>
      </c>
      <c r="K83" s="115"/>
      <c r="L83" s="117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31" s="118" customFormat="1" ht="6.95" customHeight="1">
      <c r="A84" s="115"/>
      <c r="B84" s="116"/>
      <c r="C84" s="115"/>
      <c r="D84" s="115"/>
      <c r="E84" s="115"/>
      <c r="F84" s="115"/>
      <c r="G84" s="115"/>
      <c r="H84" s="115"/>
      <c r="I84" s="115"/>
      <c r="J84" s="115"/>
      <c r="K84" s="115"/>
      <c r="L84" s="117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31" s="118" customFormat="1" ht="15.2" customHeight="1">
      <c r="A85" s="115"/>
      <c r="B85" s="116"/>
      <c r="C85" s="112" t="s">
        <v>26</v>
      </c>
      <c r="D85" s="115"/>
      <c r="E85" s="115"/>
      <c r="F85" s="121" t="str">
        <f>E15</f>
        <v>Královéhradecký kraj, Pivovarské nám. 1245, HK</v>
      </c>
      <c r="G85" s="115"/>
      <c r="H85" s="115"/>
      <c r="I85" s="112" t="s">
        <v>32</v>
      </c>
      <c r="J85" s="149" t="str">
        <f>E21</f>
        <v>ARCHaPLAN s.r.o.</v>
      </c>
      <c r="K85" s="115"/>
      <c r="L85" s="117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118" customFormat="1" ht="15.2" customHeight="1">
      <c r="A86" s="115"/>
      <c r="B86" s="116"/>
      <c r="C86" s="112" t="s">
        <v>30</v>
      </c>
      <c r="D86" s="115"/>
      <c r="E86" s="115"/>
      <c r="F86" s="121" t="str">
        <f>IF(E18="","",E18)</f>
        <v>Vyplň údaj</v>
      </c>
      <c r="G86" s="115"/>
      <c r="H86" s="115"/>
      <c r="I86" s="112" t="s">
        <v>37</v>
      </c>
      <c r="J86" s="149" t="str">
        <f>E24</f>
        <v>ARCHaPLAN s.r.o.</v>
      </c>
      <c r="K86" s="115"/>
      <c r="L86" s="117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31" s="118" customFormat="1" ht="10.35" customHeight="1">
      <c r="A87" s="115"/>
      <c r="B87" s="116"/>
      <c r="C87" s="115"/>
      <c r="D87" s="115"/>
      <c r="E87" s="115"/>
      <c r="F87" s="115"/>
      <c r="G87" s="115"/>
      <c r="H87" s="115"/>
      <c r="I87" s="115"/>
      <c r="J87" s="115"/>
      <c r="K87" s="115"/>
      <c r="L87" s="117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31" s="172" customFormat="1" ht="29.25" customHeight="1">
      <c r="A88" s="163"/>
      <c r="B88" s="164"/>
      <c r="C88" s="165" t="s">
        <v>144</v>
      </c>
      <c r="D88" s="166" t="s">
        <v>59</v>
      </c>
      <c r="E88" s="166" t="s">
        <v>55</v>
      </c>
      <c r="F88" s="166" t="s">
        <v>56</v>
      </c>
      <c r="G88" s="166" t="s">
        <v>145</v>
      </c>
      <c r="H88" s="166" t="s">
        <v>146</v>
      </c>
      <c r="I88" s="166" t="s">
        <v>147</v>
      </c>
      <c r="J88" s="166" t="s">
        <v>113</v>
      </c>
      <c r="K88" s="167" t="s">
        <v>148</v>
      </c>
      <c r="L88" s="168"/>
      <c r="M88" s="169" t="s">
        <v>3</v>
      </c>
      <c r="N88" s="170" t="s">
        <v>44</v>
      </c>
      <c r="O88" s="170" t="s">
        <v>149</v>
      </c>
      <c r="P88" s="170" t="s">
        <v>150</v>
      </c>
      <c r="Q88" s="170" t="s">
        <v>151</v>
      </c>
      <c r="R88" s="170" t="s">
        <v>152</v>
      </c>
      <c r="S88" s="170" t="s">
        <v>153</v>
      </c>
      <c r="T88" s="171" t="s">
        <v>154</v>
      </c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</row>
    <row r="89" spans="1:63" s="118" customFormat="1" ht="22.9" customHeight="1">
      <c r="A89" s="115"/>
      <c r="B89" s="116"/>
      <c r="C89" s="173" t="s">
        <v>155</v>
      </c>
      <c r="D89" s="115"/>
      <c r="E89" s="115"/>
      <c r="F89" s="115"/>
      <c r="G89" s="115"/>
      <c r="H89" s="115"/>
      <c r="I89" s="115"/>
      <c r="J89" s="174">
        <f>BK89</f>
        <v>0</v>
      </c>
      <c r="K89" s="115"/>
      <c r="L89" s="116"/>
      <c r="M89" s="175"/>
      <c r="N89" s="176"/>
      <c r="O89" s="131"/>
      <c r="P89" s="177">
        <f>P90+P129+P156+P175+P192+P199+P206+P219+P226+P247</f>
        <v>0</v>
      </c>
      <c r="Q89" s="131"/>
      <c r="R89" s="177">
        <f>R90+R129+R156+R175+R192+R199+R206+R219+R226+R247</f>
        <v>0</v>
      </c>
      <c r="S89" s="131"/>
      <c r="T89" s="178">
        <f>T90+T129+T156+T175+T192+T199+T206+T219+T226+T247</f>
        <v>0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T89" s="106" t="s">
        <v>73</v>
      </c>
      <c r="AU89" s="106" t="s">
        <v>114</v>
      </c>
      <c r="BK89" s="179">
        <f>BK90+BK129+BK156+BK175+BK192+BK199+BK206+BK219+BK226+BK247</f>
        <v>0</v>
      </c>
    </row>
    <row r="90" spans="2:63" s="180" customFormat="1" ht="25.9" customHeight="1">
      <c r="B90" s="181"/>
      <c r="D90" s="182" t="s">
        <v>73</v>
      </c>
      <c r="E90" s="183" t="s">
        <v>2498</v>
      </c>
      <c r="F90" s="183" t="s">
        <v>2499</v>
      </c>
      <c r="J90" s="184">
        <f>BK90</f>
        <v>0</v>
      </c>
      <c r="L90" s="181"/>
      <c r="M90" s="185"/>
      <c r="N90" s="186"/>
      <c r="O90" s="186"/>
      <c r="P90" s="187">
        <f>SUM(P91:P128)</f>
        <v>0</v>
      </c>
      <c r="Q90" s="186"/>
      <c r="R90" s="187">
        <f>SUM(R91:R128)</f>
        <v>0</v>
      </c>
      <c r="S90" s="186"/>
      <c r="T90" s="188">
        <f>SUM(T91:T128)</f>
        <v>0</v>
      </c>
      <c r="AR90" s="182" t="s">
        <v>82</v>
      </c>
      <c r="AT90" s="189" t="s">
        <v>73</v>
      </c>
      <c r="AU90" s="189" t="s">
        <v>74</v>
      </c>
      <c r="AY90" s="182" t="s">
        <v>158</v>
      </c>
      <c r="BK90" s="190">
        <f>SUM(BK91:BK128)</f>
        <v>0</v>
      </c>
    </row>
    <row r="91" spans="1:65" s="118" customFormat="1" ht="33" customHeight="1">
      <c r="A91" s="115"/>
      <c r="B91" s="116"/>
      <c r="C91" s="191" t="s">
        <v>82</v>
      </c>
      <c r="D91" s="191" t="s">
        <v>783</v>
      </c>
      <c r="E91" s="192" t="s">
        <v>2500</v>
      </c>
      <c r="F91" s="193" t="s">
        <v>2501</v>
      </c>
      <c r="G91" s="194" t="s">
        <v>2111</v>
      </c>
      <c r="H91" s="195">
        <v>1</v>
      </c>
      <c r="I91" s="11"/>
      <c r="J91" s="196">
        <f>ROUND(I91*H91,1)</f>
        <v>0</v>
      </c>
      <c r="K91" s="193" t="s">
        <v>3</v>
      </c>
      <c r="L91" s="197"/>
      <c r="M91" s="198" t="s">
        <v>3</v>
      </c>
      <c r="N91" s="199" t="s">
        <v>45</v>
      </c>
      <c r="O91" s="200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R91" s="203" t="s">
        <v>420</v>
      </c>
      <c r="AT91" s="203" t="s">
        <v>783</v>
      </c>
      <c r="AU91" s="203" t="s">
        <v>82</v>
      </c>
      <c r="AY91" s="106" t="s">
        <v>158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06" t="s">
        <v>82</v>
      </c>
      <c r="BK91" s="204">
        <f>ROUND(I91*H91,1)</f>
        <v>0</v>
      </c>
      <c r="BL91" s="106" t="s">
        <v>283</v>
      </c>
      <c r="BM91" s="203" t="s">
        <v>84</v>
      </c>
    </row>
    <row r="92" spans="1:47" s="118" customFormat="1" ht="19.5">
      <c r="A92" s="115"/>
      <c r="B92" s="116"/>
      <c r="C92" s="115"/>
      <c r="D92" s="205" t="s">
        <v>167</v>
      </c>
      <c r="E92" s="115"/>
      <c r="F92" s="206" t="s">
        <v>2501</v>
      </c>
      <c r="G92" s="115"/>
      <c r="H92" s="115"/>
      <c r="I92" s="7"/>
      <c r="J92" s="115"/>
      <c r="K92" s="115"/>
      <c r="L92" s="116"/>
      <c r="M92" s="207"/>
      <c r="N92" s="208"/>
      <c r="O92" s="200"/>
      <c r="P92" s="200"/>
      <c r="Q92" s="200"/>
      <c r="R92" s="200"/>
      <c r="S92" s="200"/>
      <c r="T92" s="209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T92" s="106" t="s">
        <v>167</v>
      </c>
      <c r="AU92" s="106" t="s">
        <v>82</v>
      </c>
    </row>
    <row r="93" spans="1:65" s="118" customFormat="1" ht="16.5" customHeight="1">
      <c r="A93" s="115"/>
      <c r="B93" s="116"/>
      <c r="C93" s="191" t="s">
        <v>84</v>
      </c>
      <c r="D93" s="191" t="s">
        <v>783</v>
      </c>
      <c r="E93" s="192" t="s">
        <v>2502</v>
      </c>
      <c r="F93" s="193" t="s">
        <v>2503</v>
      </c>
      <c r="G93" s="194" t="s">
        <v>1883</v>
      </c>
      <c r="H93" s="195">
        <v>1</v>
      </c>
      <c r="I93" s="11"/>
      <c r="J93" s="196">
        <f>ROUND(I93*H93,1)</f>
        <v>0</v>
      </c>
      <c r="K93" s="193" t="s">
        <v>3</v>
      </c>
      <c r="L93" s="197"/>
      <c r="M93" s="198" t="s">
        <v>3</v>
      </c>
      <c r="N93" s="199" t="s">
        <v>45</v>
      </c>
      <c r="O93" s="200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R93" s="203" t="s">
        <v>420</v>
      </c>
      <c r="AT93" s="203" t="s">
        <v>783</v>
      </c>
      <c r="AU93" s="203" t="s">
        <v>82</v>
      </c>
      <c r="AY93" s="106" t="s">
        <v>158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06" t="s">
        <v>82</v>
      </c>
      <c r="BK93" s="204">
        <f>ROUND(I93*H93,1)</f>
        <v>0</v>
      </c>
      <c r="BL93" s="106" t="s">
        <v>283</v>
      </c>
      <c r="BM93" s="203" t="s">
        <v>165</v>
      </c>
    </row>
    <row r="94" spans="1:47" s="118" customFormat="1" ht="12">
      <c r="A94" s="115"/>
      <c r="B94" s="116"/>
      <c r="C94" s="115"/>
      <c r="D94" s="205" t="s">
        <v>167</v>
      </c>
      <c r="E94" s="115"/>
      <c r="F94" s="206" t="s">
        <v>2503</v>
      </c>
      <c r="G94" s="115"/>
      <c r="H94" s="115"/>
      <c r="I94" s="7"/>
      <c r="J94" s="115"/>
      <c r="K94" s="115"/>
      <c r="L94" s="116"/>
      <c r="M94" s="207"/>
      <c r="N94" s="208"/>
      <c r="O94" s="200"/>
      <c r="P94" s="200"/>
      <c r="Q94" s="200"/>
      <c r="R94" s="200"/>
      <c r="S94" s="200"/>
      <c r="T94" s="209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T94" s="106" t="s">
        <v>167</v>
      </c>
      <c r="AU94" s="106" t="s">
        <v>82</v>
      </c>
    </row>
    <row r="95" spans="1:65" s="118" customFormat="1" ht="16.5" customHeight="1">
      <c r="A95" s="115"/>
      <c r="B95" s="116"/>
      <c r="C95" s="191" t="s">
        <v>104</v>
      </c>
      <c r="D95" s="191" t="s">
        <v>783</v>
      </c>
      <c r="E95" s="192" t="s">
        <v>2504</v>
      </c>
      <c r="F95" s="193" t="s">
        <v>2505</v>
      </c>
      <c r="G95" s="194" t="s">
        <v>1883</v>
      </c>
      <c r="H95" s="195">
        <v>40</v>
      </c>
      <c r="I95" s="11"/>
      <c r="J95" s="196">
        <f>ROUND(I95*H95,1)</f>
        <v>0</v>
      </c>
      <c r="K95" s="193" t="s">
        <v>3</v>
      </c>
      <c r="L95" s="197"/>
      <c r="M95" s="198" t="s">
        <v>3</v>
      </c>
      <c r="N95" s="199" t="s">
        <v>45</v>
      </c>
      <c r="O95" s="200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R95" s="203" t="s">
        <v>420</v>
      </c>
      <c r="AT95" s="203" t="s">
        <v>783</v>
      </c>
      <c r="AU95" s="203" t="s">
        <v>82</v>
      </c>
      <c r="AY95" s="106" t="s">
        <v>158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06" t="s">
        <v>82</v>
      </c>
      <c r="BK95" s="204">
        <f>ROUND(I95*H95,1)</f>
        <v>0</v>
      </c>
      <c r="BL95" s="106" t="s">
        <v>283</v>
      </c>
      <c r="BM95" s="203" t="s">
        <v>203</v>
      </c>
    </row>
    <row r="96" spans="1:47" s="118" customFormat="1" ht="12">
      <c r="A96" s="115"/>
      <c r="B96" s="116"/>
      <c r="C96" s="115"/>
      <c r="D96" s="205" t="s">
        <v>167</v>
      </c>
      <c r="E96" s="115"/>
      <c r="F96" s="206" t="s">
        <v>2505</v>
      </c>
      <c r="G96" s="115"/>
      <c r="H96" s="115"/>
      <c r="I96" s="7"/>
      <c r="J96" s="115"/>
      <c r="K96" s="115"/>
      <c r="L96" s="116"/>
      <c r="M96" s="207"/>
      <c r="N96" s="208"/>
      <c r="O96" s="200"/>
      <c r="P96" s="200"/>
      <c r="Q96" s="200"/>
      <c r="R96" s="200"/>
      <c r="S96" s="200"/>
      <c r="T96" s="209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T96" s="106" t="s">
        <v>167</v>
      </c>
      <c r="AU96" s="106" t="s">
        <v>82</v>
      </c>
    </row>
    <row r="97" spans="1:65" s="118" customFormat="1" ht="37.9" customHeight="1">
      <c r="A97" s="115"/>
      <c r="B97" s="116"/>
      <c r="C97" s="191" t="s">
        <v>165</v>
      </c>
      <c r="D97" s="191" t="s">
        <v>783</v>
      </c>
      <c r="E97" s="192" t="s">
        <v>2506</v>
      </c>
      <c r="F97" s="193" t="s">
        <v>2507</v>
      </c>
      <c r="G97" s="194" t="s">
        <v>2111</v>
      </c>
      <c r="H97" s="195">
        <v>1</v>
      </c>
      <c r="I97" s="11"/>
      <c r="J97" s="196">
        <f>ROUND(I97*H97,1)</f>
        <v>0</v>
      </c>
      <c r="K97" s="193" t="s">
        <v>3</v>
      </c>
      <c r="L97" s="197"/>
      <c r="M97" s="198" t="s">
        <v>3</v>
      </c>
      <c r="N97" s="199" t="s">
        <v>45</v>
      </c>
      <c r="O97" s="200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R97" s="203" t="s">
        <v>420</v>
      </c>
      <c r="AT97" s="203" t="s">
        <v>783</v>
      </c>
      <c r="AU97" s="203" t="s">
        <v>82</v>
      </c>
      <c r="AY97" s="106" t="s">
        <v>158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06" t="s">
        <v>82</v>
      </c>
      <c r="BK97" s="204">
        <f>ROUND(I97*H97,1)</f>
        <v>0</v>
      </c>
      <c r="BL97" s="106" t="s">
        <v>283</v>
      </c>
      <c r="BM97" s="203" t="s">
        <v>218</v>
      </c>
    </row>
    <row r="98" spans="1:47" s="118" customFormat="1" ht="19.5">
      <c r="A98" s="115"/>
      <c r="B98" s="116"/>
      <c r="C98" s="115"/>
      <c r="D98" s="205" t="s">
        <v>167</v>
      </c>
      <c r="E98" s="115"/>
      <c r="F98" s="206" t="s">
        <v>2507</v>
      </c>
      <c r="G98" s="115"/>
      <c r="H98" s="115"/>
      <c r="I98" s="7"/>
      <c r="J98" s="115"/>
      <c r="K98" s="115"/>
      <c r="L98" s="116"/>
      <c r="M98" s="207"/>
      <c r="N98" s="208"/>
      <c r="O98" s="200"/>
      <c r="P98" s="200"/>
      <c r="Q98" s="200"/>
      <c r="R98" s="200"/>
      <c r="S98" s="200"/>
      <c r="T98" s="209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T98" s="106" t="s">
        <v>167</v>
      </c>
      <c r="AU98" s="106" t="s">
        <v>82</v>
      </c>
    </row>
    <row r="99" spans="1:65" s="118" customFormat="1" ht="16.5" customHeight="1">
      <c r="A99" s="115"/>
      <c r="B99" s="116"/>
      <c r="C99" s="191" t="s">
        <v>196</v>
      </c>
      <c r="D99" s="191" t="s">
        <v>783</v>
      </c>
      <c r="E99" s="192" t="s">
        <v>2508</v>
      </c>
      <c r="F99" s="193" t="s">
        <v>2509</v>
      </c>
      <c r="G99" s="194" t="s">
        <v>1883</v>
      </c>
      <c r="H99" s="195">
        <v>1</v>
      </c>
      <c r="I99" s="11"/>
      <c r="J99" s="196">
        <f>ROUND(I99*H99,1)</f>
        <v>0</v>
      </c>
      <c r="K99" s="193" t="s">
        <v>3</v>
      </c>
      <c r="L99" s="197"/>
      <c r="M99" s="198" t="s">
        <v>3</v>
      </c>
      <c r="N99" s="199" t="s">
        <v>45</v>
      </c>
      <c r="O99" s="200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R99" s="203" t="s">
        <v>420</v>
      </c>
      <c r="AT99" s="203" t="s">
        <v>783</v>
      </c>
      <c r="AU99" s="203" t="s">
        <v>82</v>
      </c>
      <c r="AY99" s="106" t="s">
        <v>158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06" t="s">
        <v>82</v>
      </c>
      <c r="BK99" s="204">
        <f>ROUND(I99*H99,1)</f>
        <v>0</v>
      </c>
      <c r="BL99" s="106" t="s">
        <v>283</v>
      </c>
      <c r="BM99" s="203" t="s">
        <v>234</v>
      </c>
    </row>
    <row r="100" spans="1:47" s="118" customFormat="1" ht="12">
      <c r="A100" s="115"/>
      <c r="B100" s="116"/>
      <c r="C100" s="115"/>
      <c r="D100" s="205" t="s">
        <v>167</v>
      </c>
      <c r="E100" s="115"/>
      <c r="F100" s="206" t="s">
        <v>2509</v>
      </c>
      <c r="G100" s="115"/>
      <c r="H100" s="115"/>
      <c r="I100" s="7"/>
      <c r="J100" s="115"/>
      <c r="K100" s="115"/>
      <c r="L100" s="116"/>
      <c r="M100" s="207"/>
      <c r="N100" s="208"/>
      <c r="O100" s="200"/>
      <c r="P100" s="200"/>
      <c r="Q100" s="200"/>
      <c r="R100" s="200"/>
      <c r="S100" s="200"/>
      <c r="T100" s="209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T100" s="106" t="s">
        <v>167</v>
      </c>
      <c r="AU100" s="106" t="s">
        <v>82</v>
      </c>
    </row>
    <row r="101" spans="1:65" s="118" customFormat="1" ht="16.5" customHeight="1">
      <c r="A101" s="115"/>
      <c r="B101" s="116"/>
      <c r="C101" s="191" t="s">
        <v>203</v>
      </c>
      <c r="D101" s="191" t="s">
        <v>783</v>
      </c>
      <c r="E101" s="192" t="s">
        <v>2510</v>
      </c>
      <c r="F101" s="193" t="s">
        <v>2503</v>
      </c>
      <c r="G101" s="194" t="s">
        <v>2111</v>
      </c>
      <c r="H101" s="195">
        <v>1</v>
      </c>
      <c r="I101" s="11"/>
      <c r="J101" s="196">
        <f>ROUND(I101*H101,1)</f>
        <v>0</v>
      </c>
      <c r="K101" s="193" t="s">
        <v>3</v>
      </c>
      <c r="L101" s="197"/>
      <c r="M101" s="198" t="s">
        <v>3</v>
      </c>
      <c r="N101" s="199" t="s">
        <v>45</v>
      </c>
      <c r="O101" s="200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R101" s="203" t="s">
        <v>420</v>
      </c>
      <c r="AT101" s="203" t="s">
        <v>783</v>
      </c>
      <c r="AU101" s="203" t="s">
        <v>82</v>
      </c>
      <c r="AY101" s="106" t="s">
        <v>158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06" t="s">
        <v>82</v>
      </c>
      <c r="BK101" s="204">
        <f>ROUND(I101*H101,1)</f>
        <v>0</v>
      </c>
      <c r="BL101" s="106" t="s">
        <v>283</v>
      </c>
      <c r="BM101" s="203" t="s">
        <v>254</v>
      </c>
    </row>
    <row r="102" spans="1:47" s="118" customFormat="1" ht="12">
      <c r="A102" s="115"/>
      <c r="B102" s="116"/>
      <c r="C102" s="115"/>
      <c r="D102" s="205" t="s">
        <v>167</v>
      </c>
      <c r="E102" s="115"/>
      <c r="F102" s="206" t="s">
        <v>2503</v>
      </c>
      <c r="G102" s="115"/>
      <c r="H102" s="115"/>
      <c r="I102" s="7"/>
      <c r="J102" s="115"/>
      <c r="K102" s="115"/>
      <c r="L102" s="116"/>
      <c r="M102" s="207"/>
      <c r="N102" s="208"/>
      <c r="O102" s="200"/>
      <c r="P102" s="200"/>
      <c r="Q102" s="200"/>
      <c r="R102" s="200"/>
      <c r="S102" s="200"/>
      <c r="T102" s="209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T102" s="106" t="s">
        <v>167</v>
      </c>
      <c r="AU102" s="106" t="s">
        <v>82</v>
      </c>
    </row>
    <row r="103" spans="1:65" s="118" customFormat="1" ht="16.5" customHeight="1">
      <c r="A103" s="115"/>
      <c r="B103" s="116"/>
      <c r="C103" s="191" t="s">
        <v>211</v>
      </c>
      <c r="D103" s="191" t="s">
        <v>783</v>
      </c>
      <c r="E103" s="192" t="s">
        <v>2511</v>
      </c>
      <c r="F103" s="193" t="s">
        <v>2512</v>
      </c>
      <c r="G103" s="194" t="s">
        <v>2111</v>
      </c>
      <c r="H103" s="195">
        <v>1</v>
      </c>
      <c r="I103" s="11"/>
      <c r="J103" s="196">
        <f>ROUND(I103*H103,1)</f>
        <v>0</v>
      </c>
      <c r="K103" s="193" t="s">
        <v>3</v>
      </c>
      <c r="L103" s="197"/>
      <c r="M103" s="198" t="s">
        <v>3</v>
      </c>
      <c r="N103" s="199" t="s">
        <v>45</v>
      </c>
      <c r="O103" s="200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R103" s="203" t="s">
        <v>420</v>
      </c>
      <c r="AT103" s="203" t="s">
        <v>783</v>
      </c>
      <c r="AU103" s="203" t="s">
        <v>82</v>
      </c>
      <c r="AY103" s="106" t="s">
        <v>158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06" t="s">
        <v>82</v>
      </c>
      <c r="BK103" s="204">
        <f>ROUND(I103*H103,1)</f>
        <v>0</v>
      </c>
      <c r="BL103" s="106" t="s">
        <v>283</v>
      </c>
      <c r="BM103" s="203" t="s">
        <v>269</v>
      </c>
    </row>
    <row r="104" spans="1:47" s="118" customFormat="1" ht="12">
      <c r="A104" s="115"/>
      <c r="B104" s="116"/>
      <c r="C104" s="115"/>
      <c r="D104" s="205" t="s">
        <v>167</v>
      </c>
      <c r="E104" s="115"/>
      <c r="F104" s="206" t="s">
        <v>2512</v>
      </c>
      <c r="G104" s="115"/>
      <c r="H104" s="115"/>
      <c r="I104" s="7"/>
      <c r="J104" s="115"/>
      <c r="K104" s="115"/>
      <c r="L104" s="116"/>
      <c r="M104" s="207"/>
      <c r="N104" s="208"/>
      <c r="O104" s="200"/>
      <c r="P104" s="200"/>
      <c r="Q104" s="200"/>
      <c r="R104" s="200"/>
      <c r="S104" s="200"/>
      <c r="T104" s="209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T104" s="106" t="s">
        <v>167</v>
      </c>
      <c r="AU104" s="106" t="s">
        <v>82</v>
      </c>
    </row>
    <row r="105" spans="1:65" s="118" customFormat="1" ht="37.9" customHeight="1">
      <c r="A105" s="115"/>
      <c r="B105" s="116"/>
      <c r="C105" s="191" t="s">
        <v>218</v>
      </c>
      <c r="D105" s="191" t="s">
        <v>783</v>
      </c>
      <c r="E105" s="192" t="s">
        <v>2513</v>
      </c>
      <c r="F105" s="193" t="s">
        <v>2514</v>
      </c>
      <c r="G105" s="194" t="s">
        <v>1883</v>
      </c>
      <c r="H105" s="195">
        <v>1</v>
      </c>
      <c r="I105" s="11"/>
      <c r="J105" s="196">
        <f>ROUND(I105*H105,1)</f>
        <v>0</v>
      </c>
      <c r="K105" s="193" t="s">
        <v>3</v>
      </c>
      <c r="L105" s="197"/>
      <c r="M105" s="198" t="s">
        <v>3</v>
      </c>
      <c r="N105" s="199" t="s">
        <v>45</v>
      </c>
      <c r="O105" s="200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R105" s="203" t="s">
        <v>420</v>
      </c>
      <c r="AT105" s="203" t="s">
        <v>783</v>
      </c>
      <c r="AU105" s="203" t="s">
        <v>82</v>
      </c>
      <c r="AY105" s="106" t="s">
        <v>158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6" t="s">
        <v>82</v>
      </c>
      <c r="BK105" s="204">
        <f>ROUND(I105*H105,1)</f>
        <v>0</v>
      </c>
      <c r="BL105" s="106" t="s">
        <v>283</v>
      </c>
      <c r="BM105" s="203" t="s">
        <v>283</v>
      </c>
    </row>
    <row r="106" spans="1:47" s="118" customFormat="1" ht="29.25">
      <c r="A106" s="115"/>
      <c r="B106" s="116"/>
      <c r="C106" s="115"/>
      <c r="D106" s="205" t="s">
        <v>167</v>
      </c>
      <c r="E106" s="115"/>
      <c r="F106" s="206" t="s">
        <v>2514</v>
      </c>
      <c r="G106" s="115"/>
      <c r="H106" s="115"/>
      <c r="I106" s="7"/>
      <c r="J106" s="115"/>
      <c r="K106" s="115"/>
      <c r="L106" s="116"/>
      <c r="M106" s="207"/>
      <c r="N106" s="208"/>
      <c r="O106" s="200"/>
      <c r="P106" s="200"/>
      <c r="Q106" s="200"/>
      <c r="R106" s="200"/>
      <c r="S106" s="200"/>
      <c r="T106" s="209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T106" s="106" t="s">
        <v>167</v>
      </c>
      <c r="AU106" s="106" t="s">
        <v>82</v>
      </c>
    </row>
    <row r="107" spans="1:65" s="118" customFormat="1" ht="16.5" customHeight="1">
      <c r="A107" s="115"/>
      <c r="B107" s="116"/>
      <c r="C107" s="191" t="s">
        <v>226</v>
      </c>
      <c r="D107" s="191" t="s">
        <v>783</v>
      </c>
      <c r="E107" s="192" t="s">
        <v>2515</v>
      </c>
      <c r="F107" s="193" t="s">
        <v>2516</v>
      </c>
      <c r="G107" s="194" t="s">
        <v>1883</v>
      </c>
      <c r="H107" s="195">
        <v>16</v>
      </c>
      <c r="I107" s="11"/>
      <c r="J107" s="196">
        <f>ROUND(I107*H107,1)</f>
        <v>0</v>
      </c>
      <c r="K107" s="193" t="s">
        <v>3</v>
      </c>
      <c r="L107" s="197"/>
      <c r="M107" s="198" t="s">
        <v>3</v>
      </c>
      <c r="N107" s="199" t="s">
        <v>45</v>
      </c>
      <c r="O107" s="200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R107" s="203" t="s">
        <v>420</v>
      </c>
      <c r="AT107" s="203" t="s">
        <v>783</v>
      </c>
      <c r="AU107" s="203" t="s">
        <v>82</v>
      </c>
      <c r="AY107" s="106" t="s">
        <v>158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6" t="s">
        <v>82</v>
      </c>
      <c r="BK107" s="204">
        <f>ROUND(I107*H107,1)</f>
        <v>0</v>
      </c>
      <c r="BL107" s="106" t="s">
        <v>283</v>
      </c>
      <c r="BM107" s="203" t="s">
        <v>299</v>
      </c>
    </row>
    <row r="108" spans="1:47" s="118" customFormat="1" ht="12">
      <c r="A108" s="115"/>
      <c r="B108" s="116"/>
      <c r="C108" s="115"/>
      <c r="D108" s="205" t="s">
        <v>167</v>
      </c>
      <c r="E108" s="115"/>
      <c r="F108" s="206" t="s">
        <v>2516</v>
      </c>
      <c r="G108" s="115"/>
      <c r="H108" s="115"/>
      <c r="I108" s="7"/>
      <c r="J108" s="115"/>
      <c r="K108" s="115"/>
      <c r="L108" s="116"/>
      <c r="M108" s="207"/>
      <c r="N108" s="208"/>
      <c r="O108" s="200"/>
      <c r="P108" s="200"/>
      <c r="Q108" s="200"/>
      <c r="R108" s="200"/>
      <c r="S108" s="200"/>
      <c r="T108" s="209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T108" s="106" t="s">
        <v>167</v>
      </c>
      <c r="AU108" s="106" t="s">
        <v>82</v>
      </c>
    </row>
    <row r="109" spans="1:65" s="118" customFormat="1" ht="16.5" customHeight="1">
      <c r="A109" s="115"/>
      <c r="B109" s="116"/>
      <c r="C109" s="191" t="s">
        <v>234</v>
      </c>
      <c r="D109" s="191" t="s">
        <v>783</v>
      </c>
      <c r="E109" s="192" t="s">
        <v>2517</v>
      </c>
      <c r="F109" s="193" t="s">
        <v>2518</v>
      </c>
      <c r="G109" s="194" t="s">
        <v>492</v>
      </c>
      <c r="H109" s="195">
        <v>4</v>
      </c>
      <c r="I109" s="11"/>
      <c r="J109" s="196">
        <f>ROUND(I109*H109,1)</f>
        <v>0</v>
      </c>
      <c r="K109" s="193" t="s">
        <v>3</v>
      </c>
      <c r="L109" s="197"/>
      <c r="M109" s="198" t="s">
        <v>3</v>
      </c>
      <c r="N109" s="199" t="s">
        <v>45</v>
      </c>
      <c r="O109" s="200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R109" s="203" t="s">
        <v>420</v>
      </c>
      <c r="AT109" s="203" t="s">
        <v>783</v>
      </c>
      <c r="AU109" s="203" t="s">
        <v>82</v>
      </c>
      <c r="AY109" s="106" t="s">
        <v>158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6" t="s">
        <v>82</v>
      </c>
      <c r="BK109" s="204">
        <f>ROUND(I109*H109,1)</f>
        <v>0</v>
      </c>
      <c r="BL109" s="106" t="s">
        <v>283</v>
      </c>
      <c r="BM109" s="203" t="s">
        <v>316</v>
      </c>
    </row>
    <row r="110" spans="1:47" s="118" customFormat="1" ht="12">
      <c r="A110" s="115"/>
      <c r="B110" s="116"/>
      <c r="C110" s="115"/>
      <c r="D110" s="205" t="s">
        <v>167</v>
      </c>
      <c r="E110" s="115"/>
      <c r="F110" s="206" t="s">
        <v>2518</v>
      </c>
      <c r="G110" s="115"/>
      <c r="H110" s="115"/>
      <c r="I110" s="7"/>
      <c r="J110" s="115"/>
      <c r="K110" s="115"/>
      <c r="L110" s="116"/>
      <c r="M110" s="207"/>
      <c r="N110" s="208"/>
      <c r="O110" s="200"/>
      <c r="P110" s="200"/>
      <c r="Q110" s="200"/>
      <c r="R110" s="200"/>
      <c r="S110" s="200"/>
      <c r="T110" s="209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T110" s="106" t="s">
        <v>167</v>
      </c>
      <c r="AU110" s="106" t="s">
        <v>82</v>
      </c>
    </row>
    <row r="111" spans="1:65" s="118" customFormat="1" ht="24.2" customHeight="1">
      <c r="A111" s="115"/>
      <c r="B111" s="116"/>
      <c r="C111" s="191" t="s">
        <v>245</v>
      </c>
      <c r="D111" s="191" t="s">
        <v>783</v>
      </c>
      <c r="E111" s="192" t="s">
        <v>2519</v>
      </c>
      <c r="F111" s="193" t="s">
        <v>2520</v>
      </c>
      <c r="G111" s="194" t="s">
        <v>1883</v>
      </c>
      <c r="H111" s="195">
        <v>18</v>
      </c>
      <c r="I111" s="11"/>
      <c r="J111" s="196">
        <f>ROUND(I111*H111,1)</f>
        <v>0</v>
      </c>
      <c r="K111" s="193" t="s">
        <v>3</v>
      </c>
      <c r="L111" s="197"/>
      <c r="M111" s="198" t="s">
        <v>3</v>
      </c>
      <c r="N111" s="199" t="s">
        <v>45</v>
      </c>
      <c r="O111" s="200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R111" s="203" t="s">
        <v>420</v>
      </c>
      <c r="AT111" s="203" t="s">
        <v>783</v>
      </c>
      <c r="AU111" s="203" t="s">
        <v>82</v>
      </c>
      <c r="AY111" s="106" t="s">
        <v>158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06" t="s">
        <v>82</v>
      </c>
      <c r="BK111" s="204">
        <f>ROUND(I111*H111,1)</f>
        <v>0</v>
      </c>
      <c r="BL111" s="106" t="s">
        <v>283</v>
      </c>
      <c r="BM111" s="203" t="s">
        <v>330</v>
      </c>
    </row>
    <row r="112" spans="1:47" s="118" customFormat="1" ht="19.5">
      <c r="A112" s="115"/>
      <c r="B112" s="116"/>
      <c r="C112" s="115"/>
      <c r="D112" s="205" t="s">
        <v>167</v>
      </c>
      <c r="E112" s="115"/>
      <c r="F112" s="206" t="s">
        <v>2520</v>
      </c>
      <c r="G112" s="115"/>
      <c r="H112" s="115"/>
      <c r="I112" s="7"/>
      <c r="J112" s="115"/>
      <c r="K112" s="115"/>
      <c r="L112" s="116"/>
      <c r="M112" s="207"/>
      <c r="N112" s="208"/>
      <c r="O112" s="200"/>
      <c r="P112" s="200"/>
      <c r="Q112" s="200"/>
      <c r="R112" s="200"/>
      <c r="S112" s="200"/>
      <c r="T112" s="209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T112" s="106" t="s">
        <v>167</v>
      </c>
      <c r="AU112" s="106" t="s">
        <v>82</v>
      </c>
    </row>
    <row r="113" spans="1:65" s="118" customFormat="1" ht="21.75" customHeight="1">
      <c r="A113" s="115"/>
      <c r="B113" s="116"/>
      <c r="C113" s="191" t="s">
        <v>254</v>
      </c>
      <c r="D113" s="191" t="s">
        <v>783</v>
      </c>
      <c r="E113" s="192" t="s">
        <v>2521</v>
      </c>
      <c r="F113" s="193" t="s">
        <v>2522</v>
      </c>
      <c r="G113" s="194" t="s">
        <v>2111</v>
      </c>
      <c r="H113" s="195">
        <v>2</v>
      </c>
      <c r="I113" s="11"/>
      <c r="J113" s="196">
        <f>ROUND(I113*H113,1)</f>
        <v>0</v>
      </c>
      <c r="K113" s="193" t="s">
        <v>3</v>
      </c>
      <c r="L113" s="197"/>
      <c r="M113" s="198" t="s">
        <v>3</v>
      </c>
      <c r="N113" s="199" t="s">
        <v>45</v>
      </c>
      <c r="O113" s="200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R113" s="203" t="s">
        <v>420</v>
      </c>
      <c r="AT113" s="203" t="s">
        <v>783</v>
      </c>
      <c r="AU113" s="203" t="s">
        <v>82</v>
      </c>
      <c r="AY113" s="106" t="s">
        <v>158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06" t="s">
        <v>82</v>
      </c>
      <c r="BK113" s="204">
        <f>ROUND(I113*H113,1)</f>
        <v>0</v>
      </c>
      <c r="BL113" s="106" t="s">
        <v>283</v>
      </c>
      <c r="BM113" s="203" t="s">
        <v>350</v>
      </c>
    </row>
    <row r="114" spans="1:47" s="118" customFormat="1" ht="12">
      <c r="A114" s="115"/>
      <c r="B114" s="116"/>
      <c r="C114" s="115"/>
      <c r="D114" s="205" t="s">
        <v>167</v>
      </c>
      <c r="E114" s="115"/>
      <c r="F114" s="206" t="s">
        <v>2522</v>
      </c>
      <c r="G114" s="115"/>
      <c r="H114" s="115"/>
      <c r="I114" s="7"/>
      <c r="J114" s="115"/>
      <c r="K114" s="115"/>
      <c r="L114" s="116"/>
      <c r="M114" s="207"/>
      <c r="N114" s="208"/>
      <c r="O114" s="200"/>
      <c r="P114" s="200"/>
      <c r="Q114" s="200"/>
      <c r="R114" s="200"/>
      <c r="S114" s="200"/>
      <c r="T114" s="209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T114" s="106" t="s">
        <v>167</v>
      </c>
      <c r="AU114" s="106" t="s">
        <v>82</v>
      </c>
    </row>
    <row r="115" spans="1:65" s="118" customFormat="1" ht="16.5" customHeight="1">
      <c r="A115" s="115"/>
      <c r="B115" s="116"/>
      <c r="C115" s="191" t="s">
        <v>261</v>
      </c>
      <c r="D115" s="191" t="s">
        <v>783</v>
      </c>
      <c r="E115" s="192" t="s">
        <v>2523</v>
      </c>
      <c r="F115" s="193" t="s">
        <v>2524</v>
      </c>
      <c r="G115" s="194" t="s">
        <v>1883</v>
      </c>
      <c r="H115" s="195">
        <v>1</v>
      </c>
      <c r="I115" s="11"/>
      <c r="J115" s="196">
        <f>ROUND(I115*H115,1)</f>
        <v>0</v>
      </c>
      <c r="K115" s="193" t="s">
        <v>3</v>
      </c>
      <c r="L115" s="197"/>
      <c r="M115" s="198" t="s">
        <v>3</v>
      </c>
      <c r="N115" s="199" t="s">
        <v>45</v>
      </c>
      <c r="O115" s="200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R115" s="203" t="s">
        <v>420</v>
      </c>
      <c r="AT115" s="203" t="s">
        <v>783</v>
      </c>
      <c r="AU115" s="203" t="s">
        <v>82</v>
      </c>
      <c r="AY115" s="106" t="s">
        <v>158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06" t="s">
        <v>82</v>
      </c>
      <c r="BK115" s="204">
        <f>ROUND(I115*H115,1)</f>
        <v>0</v>
      </c>
      <c r="BL115" s="106" t="s">
        <v>283</v>
      </c>
      <c r="BM115" s="203" t="s">
        <v>366</v>
      </c>
    </row>
    <row r="116" spans="1:47" s="118" customFormat="1" ht="12">
      <c r="A116" s="115"/>
      <c r="B116" s="116"/>
      <c r="C116" s="115"/>
      <c r="D116" s="205" t="s">
        <v>167</v>
      </c>
      <c r="E116" s="115"/>
      <c r="F116" s="206" t="s">
        <v>2524</v>
      </c>
      <c r="G116" s="115"/>
      <c r="H116" s="115"/>
      <c r="I116" s="7"/>
      <c r="J116" s="115"/>
      <c r="K116" s="115"/>
      <c r="L116" s="116"/>
      <c r="M116" s="207"/>
      <c r="N116" s="208"/>
      <c r="O116" s="200"/>
      <c r="P116" s="200"/>
      <c r="Q116" s="200"/>
      <c r="R116" s="200"/>
      <c r="S116" s="200"/>
      <c r="T116" s="209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T116" s="106" t="s">
        <v>167</v>
      </c>
      <c r="AU116" s="106" t="s">
        <v>82</v>
      </c>
    </row>
    <row r="117" spans="1:65" s="118" customFormat="1" ht="37.9" customHeight="1">
      <c r="A117" s="115"/>
      <c r="B117" s="116"/>
      <c r="C117" s="191" t="s">
        <v>269</v>
      </c>
      <c r="D117" s="191" t="s">
        <v>783</v>
      </c>
      <c r="E117" s="192" t="s">
        <v>2525</v>
      </c>
      <c r="F117" s="193" t="s">
        <v>2526</v>
      </c>
      <c r="G117" s="194" t="s">
        <v>492</v>
      </c>
      <c r="H117" s="195">
        <v>30</v>
      </c>
      <c r="I117" s="11"/>
      <c r="J117" s="196">
        <f>ROUND(I117*H117,1)</f>
        <v>0</v>
      </c>
      <c r="K117" s="193" t="s">
        <v>3</v>
      </c>
      <c r="L117" s="197"/>
      <c r="M117" s="198" t="s">
        <v>3</v>
      </c>
      <c r="N117" s="199" t="s">
        <v>45</v>
      </c>
      <c r="O117" s="20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R117" s="203" t="s">
        <v>420</v>
      </c>
      <c r="AT117" s="203" t="s">
        <v>783</v>
      </c>
      <c r="AU117" s="203" t="s">
        <v>82</v>
      </c>
      <c r="AY117" s="106" t="s">
        <v>158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06" t="s">
        <v>82</v>
      </c>
      <c r="BK117" s="204">
        <f>ROUND(I117*H117,1)</f>
        <v>0</v>
      </c>
      <c r="BL117" s="106" t="s">
        <v>283</v>
      </c>
      <c r="BM117" s="203" t="s">
        <v>392</v>
      </c>
    </row>
    <row r="118" spans="1:47" s="118" customFormat="1" ht="19.5">
      <c r="A118" s="115"/>
      <c r="B118" s="116"/>
      <c r="C118" s="115"/>
      <c r="D118" s="205" t="s">
        <v>167</v>
      </c>
      <c r="E118" s="115"/>
      <c r="F118" s="206" t="s">
        <v>2526</v>
      </c>
      <c r="G118" s="115"/>
      <c r="H118" s="115"/>
      <c r="I118" s="7"/>
      <c r="J118" s="115"/>
      <c r="K118" s="115"/>
      <c r="L118" s="116"/>
      <c r="M118" s="207"/>
      <c r="N118" s="208"/>
      <c r="O118" s="200"/>
      <c r="P118" s="200"/>
      <c r="Q118" s="200"/>
      <c r="R118" s="200"/>
      <c r="S118" s="200"/>
      <c r="T118" s="209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T118" s="106" t="s">
        <v>167</v>
      </c>
      <c r="AU118" s="106" t="s">
        <v>82</v>
      </c>
    </row>
    <row r="119" spans="1:65" s="118" customFormat="1" ht="21.75" customHeight="1">
      <c r="A119" s="115"/>
      <c r="B119" s="116"/>
      <c r="C119" s="191" t="s">
        <v>9</v>
      </c>
      <c r="D119" s="191" t="s">
        <v>783</v>
      </c>
      <c r="E119" s="192" t="s">
        <v>2527</v>
      </c>
      <c r="F119" s="193" t="s">
        <v>2528</v>
      </c>
      <c r="G119" s="194" t="s">
        <v>102</v>
      </c>
      <c r="H119" s="195">
        <v>180</v>
      </c>
      <c r="I119" s="11"/>
      <c r="J119" s="196">
        <f>ROUND(I119*H119,1)</f>
        <v>0</v>
      </c>
      <c r="K119" s="193" t="s">
        <v>3</v>
      </c>
      <c r="L119" s="197"/>
      <c r="M119" s="198" t="s">
        <v>3</v>
      </c>
      <c r="N119" s="199" t="s">
        <v>45</v>
      </c>
      <c r="O119" s="200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R119" s="203" t="s">
        <v>420</v>
      </c>
      <c r="AT119" s="203" t="s">
        <v>783</v>
      </c>
      <c r="AU119" s="203" t="s">
        <v>82</v>
      </c>
      <c r="AY119" s="106" t="s">
        <v>158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06" t="s">
        <v>82</v>
      </c>
      <c r="BK119" s="204">
        <f>ROUND(I119*H119,1)</f>
        <v>0</v>
      </c>
      <c r="BL119" s="106" t="s">
        <v>283</v>
      </c>
      <c r="BM119" s="203" t="s">
        <v>406</v>
      </c>
    </row>
    <row r="120" spans="1:47" s="118" customFormat="1" ht="12">
      <c r="A120" s="115"/>
      <c r="B120" s="116"/>
      <c r="C120" s="115"/>
      <c r="D120" s="205" t="s">
        <v>167</v>
      </c>
      <c r="E120" s="115"/>
      <c r="F120" s="206" t="s">
        <v>2528</v>
      </c>
      <c r="G120" s="115"/>
      <c r="H120" s="115"/>
      <c r="I120" s="7"/>
      <c r="J120" s="115"/>
      <c r="K120" s="115"/>
      <c r="L120" s="116"/>
      <c r="M120" s="207"/>
      <c r="N120" s="208"/>
      <c r="O120" s="200"/>
      <c r="P120" s="200"/>
      <c r="Q120" s="200"/>
      <c r="R120" s="200"/>
      <c r="S120" s="200"/>
      <c r="T120" s="209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T120" s="106" t="s">
        <v>167</v>
      </c>
      <c r="AU120" s="106" t="s">
        <v>82</v>
      </c>
    </row>
    <row r="121" spans="1:65" s="118" customFormat="1" ht="21.75" customHeight="1">
      <c r="A121" s="115"/>
      <c r="B121" s="116"/>
      <c r="C121" s="191" t="s">
        <v>283</v>
      </c>
      <c r="D121" s="191" t="s">
        <v>783</v>
      </c>
      <c r="E121" s="192" t="s">
        <v>2529</v>
      </c>
      <c r="F121" s="193" t="s">
        <v>2530</v>
      </c>
      <c r="G121" s="194" t="s">
        <v>2531</v>
      </c>
      <c r="H121" s="195">
        <v>25</v>
      </c>
      <c r="I121" s="11"/>
      <c r="J121" s="196">
        <f>ROUND(I121*H121,1)</f>
        <v>0</v>
      </c>
      <c r="K121" s="193" t="s">
        <v>3</v>
      </c>
      <c r="L121" s="197"/>
      <c r="M121" s="198" t="s">
        <v>3</v>
      </c>
      <c r="N121" s="199" t="s">
        <v>45</v>
      </c>
      <c r="O121" s="200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R121" s="203" t="s">
        <v>420</v>
      </c>
      <c r="AT121" s="203" t="s">
        <v>783</v>
      </c>
      <c r="AU121" s="203" t="s">
        <v>82</v>
      </c>
      <c r="AY121" s="106" t="s">
        <v>158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06" t="s">
        <v>82</v>
      </c>
      <c r="BK121" s="204">
        <f>ROUND(I121*H121,1)</f>
        <v>0</v>
      </c>
      <c r="BL121" s="106" t="s">
        <v>283</v>
      </c>
      <c r="BM121" s="203" t="s">
        <v>420</v>
      </c>
    </row>
    <row r="122" spans="1:47" s="118" customFormat="1" ht="12">
      <c r="A122" s="115"/>
      <c r="B122" s="116"/>
      <c r="C122" s="115"/>
      <c r="D122" s="205" t="s">
        <v>167</v>
      </c>
      <c r="E122" s="115"/>
      <c r="F122" s="206" t="s">
        <v>2530</v>
      </c>
      <c r="G122" s="115"/>
      <c r="H122" s="115"/>
      <c r="I122" s="7"/>
      <c r="J122" s="115"/>
      <c r="K122" s="115"/>
      <c r="L122" s="116"/>
      <c r="M122" s="207"/>
      <c r="N122" s="208"/>
      <c r="O122" s="200"/>
      <c r="P122" s="200"/>
      <c r="Q122" s="200"/>
      <c r="R122" s="200"/>
      <c r="S122" s="200"/>
      <c r="T122" s="209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T122" s="106" t="s">
        <v>167</v>
      </c>
      <c r="AU122" s="106" t="s">
        <v>82</v>
      </c>
    </row>
    <row r="123" spans="1:65" s="118" customFormat="1" ht="21.75" customHeight="1">
      <c r="A123" s="115"/>
      <c r="B123" s="116"/>
      <c r="C123" s="191" t="s">
        <v>290</v>
      </c>
      <c r="D123" s="191" t="s">
        <v>783</v>
      </c>
      <c r="E123" s="192" t="s">
        <v>2532</v>
      </c>
      <c r="F123" s="193" t="s">
        <v>2533</v>
      </c>
      <c r="G123" s="194" t="s">
        <v>2531</v>
      </c>
      <c r="H123" s="195">
        <v>7</v>
      </c>
      <c r="I123" s="11"/>
      <c r="J123" s="196">
        <f>ROUND(I123*H123,1)</f>
        <v>0</v>
      </c>
      <c r="K123" s="193" t="s">
        <v>3</v>
      </c>
      <c r="L123" s="197"/>
      <c r="M123" s="198" t="s">
        <v>3</v>
      </c>
      <c r="N123" s="199" t="s">
        <v>45</v>
      </c>
      <c r="O123" s="20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R123" s="203" t="s">
        <v>420</v>
      </c>
      <c r="AT123" s="203" t="s">
        <v>783</v>
      </c>
      <c r="AU123" s="203" t="s">
        <v>82</v>
      </c>
      <c r="AY123" s="106" t="s">
        <v>158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06" t="s">
        <v>82</v>
      </c>
      <c r="BK123" s="204">
        <f>ROUND(I123*H123,1)</f>
        <v>0</v>
      </c>
      <c r="BL123" s="106" t="s">
        <v>283</v>
      </c>
      <c r="BM123" s="203" t="s">
        <v>434</v>
      </c>
    </row>
    <row r="124" spans="1:47" s="118" customFormat="1" ht="12">
      <c r="A124" s="115"/>
      <c r="B124" s="116"/>
      <c r="C124" s="115"/>
      <c r="D124" s="205" t="s">
        <v>167</v>
      </c>
      <c r="E124" s="115"/>
      <c r="F124" s="206" t="s">
        <v>2533</v>
      </c>
      <c r="G124" s="115"/>
      <c r="H124" s="115"/>
      <c r="I124" s="7"/>
      <c r="J124" s="115"/>
      <c r="K124" s="115"/>
      <c r="L124" s="116"/>
      <c r="M124" s="207"/>
      <c r="N124" s="208"/>
      <c r="O124" s="200"/>
      <c r="P124" s="200"/>
      <c r="Q124" s="200"/>
      <c r="R124" s="200"/>
      <c r="S124" s="200"/>
      <c r="T124" s="209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T124" s="106" t="s">
        <v>167</v>
      </c>
      <c r="AU124" s="106" t="s">
        <v>82</v>
      </c>
    </row>
    <row r="125" spans="1:65" s="118" customFormat="1" ht="16.5" customHeight="1">
      <c r="A125" s="115"/>
      <c r="B125" s="116"/>
      <c r="C125" s="191" t="s">
        <v>299</v>
      </c>
      <c r="D125" s="191" t="s">
        <v>783</v>
      </c>
      <c r="E125" s="192" t="s">
        <v>2534</v>
      </c>
      <c r="F125" s="193" t="s">
        <v>2535</v>
      </c>
      <c r="G125" s="194" t="s">
        <v>102</v>
      </c>
      <c r="H125" s="195">
        <v>40</v>
      </c>
      <c r="I125" s="11"/>
      <c r="J125" s="196">
        <f>ROUND(I125*H125,1)</f>
        <v>0</v>
      </c>
      <c r="K125" s="193" t="s">
        <v>3</v>
      </c>
      <c r="L125" s="197"/>
      <c r="M125" s="198" t="s">
        <v>3</v>
      </c>
      <c r="N125" s="199" t="s">
        <v>45</v>
      </c>
      <c r="O125" s="20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R125" s="203" t="s">
        <v>420</v>
      </c>
      <c r="AT125" s="203" t="s">
        <v>783</v>
      </c>
      <c r="AU125" s="203" t="s">
        <v>82</v>
      </c>
      <c r="AY125" s="106" t="s">
        <v>158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06" t="s">
        <v>82</v>
      </c>
      <c r="BK125" s="204">
        <f>ROUND(I125*H125,1)</f>
        <v>0</v>
      </c>
      <c r="BL125" s="106" t="s">
        <v>283</v>
      </c>
      <c r="BM125" s="203" t="s">
        <v>449</v>
      </c>
    </row>
    <row r="126" spans="1:47" s="118" customFormat="1" ht="12">
      <c r="A126" s="115"/>
      <c r="B126" s="116"/>
      <c r="C126" s="115"/>
      <c r="D126" s="205" t="s">
        <v>167</v>
      </c>
      <c r="E126" s="115"/>
      <c r="F126" s="206" t="s">
        <v>2535</v>
      </c>
      <c r="G126" s="115"/>
      <c r="H126" s="115"/>
      <c r="I126" s="7"/>
      <c r="J126" s="115"/>
      <c r="K126" s="115"/>
      <c r="L126" s="116"/>
      <c r="M126" s="207"/>
      <c r="N126" s="208"/>
      <c r="O126" s="200"/>
      <c r="P126" s="200"/>
      <c r="Q126" s="200"/>
      <c r="R126" s="200"/>
      <c r="S126" s="200"/>
      <c r="T126" s="209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T126" s="106" t="s">
        <v>167</v>
      </c>
      <c r="AU126" s="106" t="s">
        <v>82</v>
      </c>
    </row>
    <row r="127" spans="1:65" s="118" customFormat="1" ht="21.75" customHeight="1">
      <c r="A127" s="115"/>
      <c r="B127" s="116"/>
      <c r="C127" s="191" t="s">
        <v>308</v>
      </c>
      <c r="D127" s="191" t="s">
        <v>783</v>
      </c>
      <c r="E127" s="192" t="s">
        <v>2536</v>
      </c>
      <c r="F127" s="193" t="s">
        <v>2537</v>
      </c>
      <c r="G127" s="194" t="s">
        <v>102</v>
      </c>
      <c r="H127" s="195">
        <v>210</v>
      </c>
      <c r="I127" s="11"/>
      <c r="J127" s="196">
        <f>ROUND(I127*H127,1)</f>
        <v>0</v>
      </c>
      <c r="K127" s="193" t="s">
        <v>3</v>
      </c>
      <c r="L127" s="197"/>
      <c r="M127" s="198" t="s">
        <v>3</v>
      </c>
      <c r="N127" s="199" t="s">
        <v>45</v>
      </c>
      <c r="O127" s="20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R127" s="203" t="s">
        <v>420</v>
      </c>
      <c r="AT127" s="203" t="s">
        <v>783</v>
      </c>
      <c r="AU127" s="203" t="s">
        <v>82</v>
      </c>
      <c r="AY127" s="106" t="s">
        <v>158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06" t="s">
        <v>82</v>
      </c>
      <c r="BK127" s="204">
        <f>ROUND(I127*H127,1)</f>
        <v>0</v>
      </c>
      <c r="BL127" s="106" t="s">
        <v>283</v>
      </c>
      <c r="BM127" s="203" t="s">
        <v>468</v>
      </c>
    </row>
    <row r="128" spans="1:47" s="118" customFormat="1" ht="12">
      <c r="A128" s="115"/>
      <c r="B128" s="116"/>
      <c r="C128" s="115"/>
      <c r="D128" s="205" t="s">
        <v>167</v>
      </c>
      <c r="E128" s="115"/>
      <c r="F128" s="206" t="s">
        <v>2537</v>
      </c>
      <c r="G128" s="115"/>
      <c r="H128" s="115"/>
      <c r="I128" s="7"/>
      <c r="J128" s="115"/>
      <c r="K128" s="115"/>
      <c r="L128" s="116"/>
      <c r="M128" s="207"/>
      <c r="N128" s="208"/>
      <c r="O128" s="200"/>
      <c r="P128" s="200"/>
      <c r="Q128" s="200"/>
      <c r="R128" s="200"/>
      <c r="S128" s="200"/>
      <c r="T128" s="209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T128" s="106" t="s">
        <v>167</v>
      </c>
      <c r="AU128" s="106" t="s">
        <v>82</v>
      </c>
    </row>
    <row r="129" spans="2:63" s="180" customFormat="1" ht="25.9" customHeight="1">
      <c r="B129" s="181"/>
      <c r="D129" s="182" t="s">
        <v>73</v>
      </c>
      <c r="E129" s="183" t="s">
        <v>2538</v>
      </c>
      <c r="F129" s="183" t="s">
        <v>2539</v>
      </c>
      <c r="I129" s="5"/>
      <c r="J129" s="184">
        <f>BK129</f>
        <v>0</v>
      </c>
      <c r="L129" s="181"/>
      <c r="M129" s="185"/>
      <c r="N129" s="186"/>
      <c r="O129" s="186"/>
      <c r="P129" s="187">
        <f>SUM(P130:P155)</f>
        <v>0</v>
      </c>
      <c r="Q129" s="186"/>
      <c r="R129" s="187">
        <f>SUM(R130:R155)</f>
        <v>0</v>
      </c>
      <c r="S129" s="186"/>
      <c r="T129" s="188">
        <f>SUM(T130:T155)</f>
        <v>0</v>
      </c>
      <c r="AR129" s="182" t="s">
        <v>82</v>
      </c>
      <c r="AT129" s="189" t="s">
        <v>73</v>
      </c>
      <c r="AU129" s="189" t="s">
        <v>74</v>
      </c>
      <c r="AY129" s="182" t="s">
        <v>158</v>
      </c>
      <c r="BK129" s="190">
        <f>SUM(BK130:BK155)</f>
        <v>0</v>
      </c>
    </row>
    <row r="130" spans="1:65" s="118" customFormat="1" ht="33" customHeight="1">
      <c r="A130" s="115"/>
      <c r="B130" s="116"/>
      <c r="C130" s="214" t="s">
        <v>316</v>
      </c>
      <c r="D130" s="214" t="s">
        <v>160</v>
      </c>
      <c r="E130" s="215" t="s">
        <v>2500</v>
      </c>
      <c r="F130" s="216" t="s">
        <v>2501</v>
      </c>
      <c r="G130" s="217" t="s">
        <v>2111</v>
      </c>
      <c r="H130" s="218">
        <v>1</v>
      </c>
      <c r="I130" s="6"/>
      <c r="J130" s="219">
        <f>ROUND(I130*H130,1)</f>
        <v>0</v>
      </c>
      <c r="K130" s="216" t="s">
        <v>3</v>
      </c>
      <c r="L130" s="116"/>
      <c r="M130" s="220" t="s">
        <v>3</v>
      </c>
      <c r="N130" s="221" t="s">
        <v>45</v>
      </c>
      <c r="O130" s="20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R130" s="203" t="s">
        <v>283</v>
      </c>
      <c r="AT130" s="203" t="s">
        <v>160</v>
      </c>
      <c r="AU130" s="203" t="s">
        <v>82</v>
      </c>
      <c r="AY130" s="106" t="s">
        <v>158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06" t="s">
        <v>82</v>
      </c>
      <c r="BK130" s="204">
        <f>ROUND(I130*H130,1)</f>
        <v>0</v>
      </c>
      <c r="BL130" s="106" t="s">
        <v>283</v>
      </c>
      <c r="BM130" s="203" t="s">
        <v>2540</v>
      </c>
    </row>
    <row r="131" spans="1:47" s="118" customFormat="1" ht="19.5">
      <c r="A131" s="115"/>
      <c r="B131" s="116"/>
      <c r="C131" s="115"/>
      <c r="D131" s="205" t="s">
        <v>167</v>
      </c>
      <c r="E131" s="115"/>
      <c r="F131" s="206" t="s">
        <v>2501</v>
      </c>
      <c r="G131" s="115"/>
      <c r="H131" s="115"/>
      <c r="I131" s="7"/>
      <c r="J131" s="115"/>
      <c r="K131" s="115"/>
      <c r="L131" s="116"/>
      <c r="M131" s="207"/>
      <c r="N131" s="208"/>
      <c r="O131" s="200"/>
      <c r="P131" s="200"/>
      <c r="Q131" s="200"/>
      <c r="R131" s="200"/>
      <c r="S131" s="200"/>
      <c r="T131" s="209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T131" s="106" t="s">
        <v>167</v>
      </c>
      <c r="AU131" s="106" t="s">
        <v>82</v>
      </c>
    </row>
    <row r="132" spans="1:65" s="118" customFormat="1" ht="37.9" customHeight="1">
      <c r="A132" s="115"/>
      <c r="B132" s="116"/>
      <c r="C132" s="214" t="s">
        <v>8</v>
      </c>
      <c r="D132" s="214" t="s">
        <v>160</v>
      </c>
      <c r="E132" s="215" t="s">
        <v>2506</v>
      </c>
      <c r="F132" s="216" t="s">
        <v>2507</v>
      </c>
      <c r="G132" s="217" t="s">
        <v>2111</v>
      </c>
      <c r="H132" s="218">
        <v>1</v>
      </c>
      <c r="I132" s="6"/>
      <c r="J132" s="219">
        <f>ROUND(I132*H132,1)</f>
        <v>0</v>
      </c>
      <c r="K132" s="216" t="s">
        <v>3</v>
      </c>
      <c r="L132" s="116"/>
      <c r="M132" s="220" t="s">
        <v>3</v>
      </c>
      <c r="N132" s="221" t="s">
        <v>45</v>
      </c>
      <c r="O132" s="20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R132" s="203" t="s">
        <v>283</v>
      </c>
      <c r="AT132" s="203" t="s">
        <v>160</v>
      </c>
      <c r="AU132" s="203" t="s">
        <v>82</v>
      </c>
      <c r="AY132" s="106" t="s">
        <v>158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06" t="s">
        <v>82</v>
      </c>
      <c r="BK132" s="204">
        <f>ROUND(I132*H132,1)</f>
        <v>0</v>
      </c>
      <c r="BL132" s="106" t="s">
        <v>283</v>
      </c>
      <c r="BM132" s="203" t="s">
        <v>2541</v>
      </c>
    </row>
    <row r="133" spans="1:47" s="118" customFormat="1" ht="19.5">
      <c r="A133" s="115"/>
      <c r="B133" s="116"/>
      <c r="C133" s="115"/>
      <c r="D133" s="205" t="s">
        <v>167</v>
      </c>
      <c r="E133" s="115"/>
      <c r="F133" s="206" t="s">
        <v>2507</v>
      </c>
      <c r="G133" s="115"/>
      <c r="H133" s="115"/>
      <c r="I133" s="7"/>
      <c r="J133" s="115"/>
      <c r="K133" s="115"/>
      <c r="L133" s="116"/>
      <c r="M133" s="207"/>
      <c r="N133" s="208"/>
      <c r="O133" s="200"/>
      <c r="P133" s="200"/>
      <c r="Q133" s="200"/>
      <c r="R133" s="200"/>
      <c r="S133" s="200"/>
      <c r="T133" s="209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T133" s="106" t="s">
        <v>167</v>
      </c>
      <c r="AU133" s="106" t="s">
        <v>82</v>
      </c>
    </row>
    <row r="134" spans="1:65" s="118" customFormat="1" ht="37.9" customHeight="1">
      <c r="A134" s="115"/>
      <c r="B134" s="116"/>
      <c r="C134" s="214" t="s">
        <v>330</v>
      </c>
      <c r="D134" s="214" t="s">
        <v>160</v>
      </c>
      <c r="E134" s="215" t="s">
        <v>2513</v>
      </c>
      <c r="F134" s="216" t="s">
        <v>2514</v>
      </c>
      <c r="G134" s="217" t="s">
        <v>1883</v>
      </c>
      <c r="H134" s="218">
        <v>1</v>
      </c>
      <c r="I134" s="6"/>
      <c r="J134" s="219">
        <f>ROUND(I134*H134,1)</f>
        <v>0</v>
      </c>
      <c r="K134" s="216" t="s">
        <v>3</v>
      </c>
      <c r="L134" s="116"/>
      <c r="M134" s="220" t="s">
        <v>3</v>
      </c>
      <c r="N134" s="221" t="s">
        <v>45</v>
      </c>
      <c r="O134" s="20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R134" s="203" t="s">
        <v>283</v>
      </c>
      <c r="AT134" s="203" t="s">
        <v>160</v>
      </c>
      <c r="AU134" s="203" t="s">
        <v>82</v>
      </c>
      <c r="AY134" s="106" t="s">
        <v>158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06" t="s">
        <v>82</v>
      </c>
      <c r="BK134" s="204">
        <f>ROUND(I134*H134,1)</f>
        <v>0</v>
      </c>
      <c r="BL134" s="106" t="s">
        <v>283</v>
      </c>
      <c r="BM134" s="203" t="s">
        <v>2542</v>
      </c>
    </row>
    <row r="135" spans="1:47" s="118" customFormat="1" ht="29.25">
      <c r="A135" s="115"/>
      <c r="B135" s="116"/>
      <c r="C135" s="115"/>
      <c r="D135" s="205" t="s">
        <v>167</v>
      </c>
      <c r="E135" s="115"/>
      <c r="F135" s="206" t="s">
        <v>2514</v>
      </c>
      <c r="G135" s="115"/>
      <c r="H135" s="115"/>
      <c r="I135" s="7"/>
      <c r="J135" s="115"/>
      <c r="K135" s="115"/>
      <c r="L135" s="116"/>
      <c r="M135" s="207"/>
      <c r="N135" s="208"/>
      <c r="O135" s="200"/>
      <c r="P135" s="200"/>
      <c r="Q135" s="200"/>
      <c r="R135" s="200"/>
      <c r="S135" s="200"/>
      <c r="T135" s="209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T135" s="106" t="s">
        <v>167</v>
      </c>
      <c r="AU135" s="106" t="s">
        <v>82</v>
      </c>
    </row>
    <row r="136" spans="1:65" s="118" customFormat="1" ht="16.5" customHeight="1">
      <c r="A136" s="115"/>
      <c r="B136" s="116"/>
      <c r="C136" s="214" t="s">
        <v>342</v>
      </c>
      <c r="D136" s="214" t="s">
        <v>160</v>
      </c>
      <c r="E136" s="215" t="s">
        <v>2515</v>
      </c>
      <c r="F136" s="216" t="s">
        <v>2516</v>
      </c>
      <c r="G136" s="217" t="s">
        <v>1883</v>
      </c>
      <c r="H136" s="218">
        <v>16</v>
      </c>
      <c r="I136" s="6"/>
      <c r="J136" s="219">
        <f>ROUND(I136*H136,1)</f>
        <v>0</v>
      </c>
      <c r="K136" s="216" t="s">
        <v>3</v>
      </c>
      <c r="L136" s="116"/>
      <c r="M136" s="220" t="s">
        <v>3</v>
      </c>
      <c r="N136" s="221" t="s">
        <v>45</v>
      </c>
      <c r="O136" s="20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R136" s="203" t="s">
        <v>283</v>
      </c>
      <c r="AT136" s="203" t="s">
        <v>160</v>
      </c>
      <c r="AU136" s="203" t="s">
        <v>82</v>
      </c>
      <c r="AY136" s="106" t="s">
        <v>158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06" t="s">
        <v>82</v>
      </c>
      <c r="BK136" s="204">
        <f>ROUND(I136*H136,1)</f>
        <v>0</v>
      </c>
      <c r="BL136" s="106" t="s">
        <v>283</v>
      </c>
      <c r="BM136" s="203" t="s">
        <v>2543</v>
      </c>
    </row>
    <row r="137" spans="1:47" s="118" customFormat="1" ht="12">
      <c r="A137" s="115"/>
      <c r="B137" s="116"/>
      <c r="C137" s="115"/>
      <c r="D137" s="205" t="s">
        <v>167</v>
      </c>
      <c r="E137" s="115"/>
      <c r="F137" s="206" t="s">
        <v>2516</v>
      </c>
      <c r="G137" s="115"/>
      <c r="H137" s="115"/>
      <c r="I137" s="7"/>
      <c r="J137" s="115"/>
      <c r="K137" s="115"/>
      <c r="L137" s="116"/>
      <c r="M137" s="207"/>
      <c r="N137" s="208"/>
      <c r="O137" s="200"/>
      <c r="P137" s="200"/>
      <c r="Q137" s="200"/>
      <c r="R137" s="200"/>
      <c r="S137" s="200"/>
      <c r="T137" s="209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T137" s="106" t="s">
        <v>167</v>
      </c>
      <c r="AU137" s="106" t="s">
        <v>82</v>
      </c>
    </row>
    <row r="138" spans="1:65" s="118" customFormat="1" ht="24.2" customHeight="1">
      <c r="A138" s="115"/>
      <c r="B138" s="116"/>
      <c r="C138" s="214" t="s">
        <v>350</v>
      </c>
      <c r="D138" s="214" t="s">
        <v>160</v>
      </c>
      <c r="E138" s="215" t="s">
        <v>2519</v>
      </c>
      <c r="F138" s="216" t="s">
        <v>2520</v>
      </c>
      <c r="G138" s="217" t="s">
        <v>1883</v>
      </c>
      <c r="H138" s="218">
        <v>18</v>
      </c>
      <c r="I138" s="6"/>
      <c r="J138" s="219">
        <f>ROUND(I138*H138,1)</f>
        <v>0</v>
      </c>
      <c r="K138" s="216" t="s">
        <v>3</v>
      </c>
      <c r="L138" s="116"/>
      <c r="M138" s="220" t="s">
        <v>3</v>
      </c>
      <c r="N138" s="221" t="s">
        <v>45</v>
      </c>
      <c r="O138" s="20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R138" s="203" t="s">
        <v>283</v>
      </c>
      <c r="AT138" s="203" t="s">
        <v>160</v>
      </c>
      <c r="AU138" s="203" t="s">
        <v>82</v>
      </c>
      <c r="AY138" s="106" t="s">
        <v>158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06" t="s">
        <v>82</v>
      </c>
      <c r="BK138" s="204">
        <f>ROUND(I138*H138,1)</f>
        <v>0</v>
      </c>
      <c r="BL138" s="106" t="s">
        <v>283</v>
      </c>
      <c r="BM138" s="203" t="s">
        <v>2544</v>
      </c>
    </row>
    <row r="139" spans="1:47" s="118" customFormat="1" ht="19.5">
      <c r="A139" s="115"/>
      <c r="B139" s="116"/>
      <c r="C139" s="115"/>
      <c r="D139" s="205" t="s">
        <v>167</v>
      </c>
      <c r="E139" s="115"/>
      <c r="F139" s="206" t="s">
        <v>2520</v>
      </c>
      <c r="G139" s="115"/>
      <c r="H139" s="115"/>
      <c r="I139" s="7"/>
      <c r="J139" s="115"/>
      <c r="K139" s="115"/>
      <c r="L139" s="116"/>
      <c r="M139" s="207"/>
      <c r="N139" s="208"/>
      <c r="O139" s="200"/>
      <c r="P139" s="200"/>
      <c r="Q139" s="200"/>
      <c r="R139" s="200"/>
      <c r="S139" s="200"/>
      <c r="T139" s="209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T139" s="106" t="s">
        <v>167</v>
      </c>
      <c r="AU139" s="106" t="s">
        <v>82</v>
      </c>
    </row>
    <row r="140" spans="1:65" s="118" customFormat="1" ht="21.75" customHeight="1">
      <c r="A140" s="115"/>
      <c r="B140" s="116"/>
      <c r="C140" s="214" t="s">
        <v>359</v>
      </c>
      <c r="D140" s="214" t="s">
        <v>160</v>
      </c>
      <c r="E140" s="215" t="s">
        <v>2521</v>
      </c>
      <c r="F140" s="216" t="s">
        <v>2522</v>
      </c>
      <c r="G140" s="217" t="s">
        <v>2111</v>
      </c>
      <c r="H140" s="218">
        <v>2</v>
      </c>
      <c r="I140" s="6"/>
      <c r="J140" s="219">
        <f>ROUND(I140*H140,1)</f>
        <v>0</v>
      </c>
      <c r="K140" s="216" t="s">
        <v>3</v>
      </c>
      <c r="L140" s="116"/>
      <c r="M140" s="220" t="s">
        <v>3</v>
      </c>
      <c r="N140" s="221" t="s">
        <v>45</v>
      </c>
      <c r="O140" s="20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R140" s="203" t="s">
        <v>283</v>
      </c>
      <c r="AT140" s="203" t="s">
        <v>160</v>
      </c>
      <c r="AU140" s="203" t="s">
        <v>82</v>
      </c>
      <c r="AY140" s="106" t="s">
        <v>158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06" t="s">
        <v>82</v>
      </c>
      <c r="BK140" s="204">
        <f>ROUND(I140*H140,1)</f>
        <v>0</v>
      </c>
      <c r="BL140" s="106" t="s">
        <v>283</v>
      </c>
      <c r="BM140" s="203" t="s">
        <v>2545</v>
      </c>
    </row>
    <row r="141" spans="1:47" s="118" customFormat="1" ht="12">
      <c r="A141" s="115"/>
      <c r="B141" s="116"/>
      <c r="C141" s="115"/>
      <c r="D141" s="205" t="s">
        <v>167</v>
      </c>
      <c r="E141" s="115"/>
      <c r="F141" s="206" t="s">
        <v>2522</v>
      </c>
      <c r="G141" s="115"/>
      <c r="H141" s="115"/>
      <c r="I141" s="7"/>
      <c r="J141" s="115"/>
      <c r="K141" s="115"/>
      <c r="L141" s="116"/>
      <c r="M141" s="207"/>
      <c r="N141" s="208"/>
      <c r="O141" s="200"/>
      <c r="P141" s="200"/>
      <c r="Q141" s="200"/>
      <c r="R141" s="200"/>
      <c r="S141" s="200"/>
      <c r="T141" s="209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T141" s="106" t="s">
        <v>167</v>
      </c>
      <c r="AU141" s="106" t="s">
        <v>82</v>
      </c>
    </row>
    <row r="142" spans="1:65" s="118" customFormat="1" ht="16.5" customHeight="1">
      <c r="A142" s="115"/>
      <c r="B142" s="116"/>
      <c r="C142" s="214" t="s">
        <v>366</v>
      </c>
      <c r="D142" s="214" t="s">
        <v>160</v>
      </c>
      <c r="E142" s="215" t="s">
        <v>2523</v>
      </c>
      <c r="F142" s="216" t="s">
        <v>2524</v>
      </c>
      <c r="G142" s="217" t="s">
        <v>1883</v>
      </c>
      <c r="H142" s="218">
        <v>1</v>
      </c>
      <c r="I142" s="6"/>
      <c r="J142" s="219">
        <f>ROUND(I142*H142,1)</f>
        <v>0</v>
      </c>
      <c r="K142" s="216" t="s">
        <v>3</v>
      </c>
      <c r="L142" s="116"/>
      <c r="M142" s="220" t="s">
        <v>3</v>
      </c>
      <c r="N142" s="221" t="s">
        <v>45</v>
      </c>
      <c r="O142" s="20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R142" s="203" t="s">
        <v>283</v>
      </c>
      <c r="AT142" s="203" t="s">
        <v>160</v>
      </c>
      <c r="AU142" s="203" t="s">
        <v>82</v>
      </c>
      <c r="AY142" s="106" t="s">
        <v>158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06" t="s">
        <v>82</v>
      </c>
      <c r="BK142" s="204">
        <f>ROUND(I142*H142,1)</f>
        <v>0</v>
      </c>
      <c r="BL142" s="106" t="s">
        <v>283</v>
      </c>
      <c r="BM142" s="203" t="s">
        <v>2546</v>
      </c>
    </row>
    <row r="143" spans="1:47" s="118" customFormat="1" ht="12">
      <c r="A143" s="115"/>
      <c r="B143" s="116"/>
      <c r="C143" s="115"/>
      <c r="D143" s="205" t="s">
        <v>167</v>
      </c>
      <c r="E143" s="115"/>
      <c r="F143" s="206" t="s">
        <v>2524</v>
      </c>
      <c r="G143" s="115"/>
      <c r="H143" s="115"/>
      <c r="I143" s="7"/>
      <c r="J143" s="115"/>
      <c r="K143" s="115"/>
      <c r="L143" s="116"/>
      <c r="M143" s="207"/>
      <c r="N143" s="208"/>
      <c r="O143" s="200"/>
      <c r="P143" s="200"/>
      <c r="Q143" s="200"/>
      <c r="R143" s="200"/>
      <c r="S143" s="200"/>
      <c r="T143" s="209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T143" s="106" t="s">
        <v>167</v>
      </c>
      <c r="AU143" s="106" t="s">
        <v>82</v>
      </c>
    </row>
    <row r="144" spans="1:65" s="118" customFormat="1" ht="37.9" customHeight="1">
      <c r="A144" s="115"/>
      <c r="B144" s="116"/>
      <c r="C144" s="214" t="s">
        <v>378</v>
      </c>
      <c r="D144" s="214" t="s">
        <v>160</v>
      </c>
      <c r="E144" s="215" t="s">
        <v>2525</v>
      </c>
      <c r="F144" s="216" t="s">
        <v>2526</v>
      </c>
      <c r="G144" s="217" t="s">
        <v>492</v>
      </c>
      <c r="H144" s="218">
        <v>30</v>
      </c>
      <c r="I144" s="6"/>
      <c r="J144" s="219">
        <f>ROUND(I144*H144,1)</f>
        <v>0</v>
      </c>
      <c r="K144" s="216" t="s">
        <v>3</v>
      </c>
      <c r="L144" s="116"/>
      <c r="M144" s="220" t="s">
        <v>3</v>
      </c>
      <c r="N144" s="221" t="s">
        <v>45</v>
      </c>
      <c r="O144" s="20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R144" s="203" t="s">
        <v>283</v>
      </c>
      <c r="AT144" s="203" t="s">
        <v>160</v>
      </c>
      <c r="AU144" s="203" t="s">
        <v>82</v>
      </c>
      <c r="AY144" s="106" t="s">
        <v>158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06" t="s">
        <v>82</v>
      </c>
      <c r="BK144" s="204">
        <f>ROUND(I144*H144,1)</f>
        <v>0</v>
      </c>
      <c r="BL144" s="106" t="s">
        <v>283</v>
      </c>
      <c r="BM144" s="203" t="s">
        <v>2547</v>
      </c>
    </row>
    <row r="145" spans="1:47" s="118" customFormat="1" ht="19.5">
      <c r="A145" s="115"/>
      <c r="B145" s="116"/>
      <c r="C145" s="115"/>
      <c r="D145" s="205" t="s">
        <v>167</v>
      </c>
      <c r="E145" s="115"/>
      <c r="F145" s="206" t="s">
        <v>2526</v>
      </c>
      <c r="G145" s="115"/>
      <c r="H145" s="115"/>
      <c r="I145" s="7"/>
      <c r="J145" s="115"/>
      <c r="K145" s="115"/>
      <c r="L145" s="116"/>
      <c r="M145" s="207"/>
      <c r="N145" s="208"/>
      <c r="O145" s="200"/>
      <c r="P145" s="200"/>
      <c r="Q145" s="200"/>
      <c r="R145" s="200"/>
      <c r="S145" s="200"/>
      <c r="T145" s="209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T145" s="106" t="s">
        <v>167</v>
      </c>
      <c r="AU145" s="106" t="s">
        <v>82</v>
      </c>
    </row>
    <row r="146" spans="1:65" s="118" customFormat="1" ht="21.75" customHeight="1">
      <c r="A146" s="115"/>
      <c r="B146" s="116"/>
      <c r="C146" s="214" t="s">
        <v>392</v>
      </c>
      <c r="D146" s="214" t="s">
        <v>160</v>
      </c>
      <c r="E146" s="215" t="s">
        <v>2527</v>
      </c>
      <c r="F146" s="216" t="s">
        <v>2528</v>
      </c>
      <c r="G146" s="217" t="s">
        <v>102</v>
      </c>
      <c r="H146" s="218">
        <v>180</v>
      </c>
      <c r="I146" s="6"/>
      <c r="J146" s="219">
        <f>ROUND(I146*H146,1)</f>
        <v>0</v>
      </c>
      <c r="K146" s="216" t="s">
        <v>3</v>
      </c>
      <c r="L146" s="116"/>
      <c r="M146" s="220" t="s">
        <v>3</v>
      </c>
      <c r="N146" s="221" t="s">
        <v>45</v>
      </c>
      <c r="O146" s="20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R146" s="203" t="s">
        <v>283</v>
      </c>
      <c r="AT146" s="203" t="s">
        <v>160</v>
      </c>
      <c r="AU146" s="203" t="s">
        <v>82</v>
      </c>
      <c r="AY146" s="106" t="s">
        <v>158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06" t="s">
        <v>82</v>
      </c>
      <c r="BK146" s="204">
        <f>ROUND(I146*H146,1)</f>
        <v>0</v>
      </c>
      <c r="BL146" s="106" t="s">
        <v>283</v>
      </c>
      <c r="BM146" s="203" t="s">
        <v>2548</v>
      </c>
    </row>
    <row r="147" spans="1:47" s="118" customFormat="1" ht="12">
      <c r="A147" s="115"/>
      <c r="B147" s="116"/>
      <c r="C147" s="115"/>
      <c r="D147" s="205" t="s">
        <v>167</v>
      </c>
      <c r="E147" s="115"/>
      <c r="F147" s="206" t="s">
        <v>2528</v>
      </c>
      <c r="G147" s="115"/>
      <c r="H147" s="115"/>
      <c r="I147" s="7"/>
      <c r="J147" s="115"/>
      <c r="K147" s="115"/>
      <c r="L147" s="116"/>
      <c r="M147" s="207"/>
      <c r="N147" s="208"/>
      <c r="O147" s="200"/>
      <c r="P147" s="200"/>
      <c r="Q147" s="200"/>
      <c r="R147" s="200"/>
      <c r="S147" s="200"/>
      <c r="T147" s="209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T147" s="106" t="s">
        <v>167</v>
      </c>
      <c r="AU147" s="106" t="s">
        <v>82</v>
      </c>
    </row>
    <row r="148" spans="1:65" s="118" customFormat="1" ht="21.75" customHeight="1">
      <c r="A148" s="115"/>
      <c r="B148" s="116"/>
      <c r="C148" s="214" t="s">
        <v>399</v>
      </c>
      <c r="D148" s="214" t="s">
        <v>160</v>
      </c>
      <c r="E148" s="215" t="s">
        <v>2529</v>
      </c>
      <c r="F148" s="216" t="s">
        <v>2530</v>
      </c>
      <c r="G148" s="217" t="s">
        <v>2531</v>
      </c>
      <c r="H148" s="218">
        <v>25</v>
      </c>
      <c r="I148" s="6"/>
      <c r="J148" s="219">
        <f>ROUND(I148*H148,1)</f>
        <v>0</v>
      </c>
      <c r="K148" s="216" t="s">
        <v>3</v>
      </c>
      <c r="L148" s="116"/>
      <c r="M148" s="220" t="s">
        <v>3</v>
      </c>
      <c r="N148" s="221" t="s">
        <v>45</v>
      </c>
      <c r="O148" s="20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R148" s="203" t="s">
        <v>283</v>
      </c>
      <c r="AT148" s="203" t="s">
        <v>160</v>
      </c>
      <c r="AU148" s="203" t="s">
        <v>82</v>
      </c>
      <c r="AY148" s="106" t="s">
        <v>158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06" t="s">
        <v>82</v>
      </c>
      <c r="BK148" s="204">
        <f>ROUND(I148*H148,1)</f>
        <v>0</v>
      </c>
      <c r="BL148" s="106" t="s">
        <v>283</v>
      </c>
      <c r="BM148" s="203" t="s">
        <v>2549</v>
      </c>
    </row>
    <row r="149" spans="1:47" s="118" customFormat="1" ht="12">
      <c r="A149" s="115"/>
      <c r="B149" s="116"/>
      <c r="C149" s="115"/>
      <c r="D149" s="205" t="s">
        <v>167</v>
      </c>
      <c r="E149" s="115"/>
      <c r="F149" s="206" t="s">
        <v>2550</v>
      </c>
      <c r="G149" s="115"/>
      <c r="H149" s="115"/>
      <c r="I149" s="7"/>
      <c r="J149" s="115"/>
      <c r="K149" s="115"/>
      <c r="L149" s="116"/>
      <c r="M149" s="207"/>
      <c r="N149" s="208"/>
      <c r="O149" s="200"/>
      <c r="P149" s="200"/>
      <c r="Q149" s="200"/>
      <c r="R149" s="200"/>
      <c r="S149" s="200"/>
      <c r="T149" s="209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T149" s="106" t="s">
        <v>167</v>
      </c>
      <c r="AU149" s="106" t="s">
        <v>82</v>
      </c>
    </row>
    <row r="150" spans="1:65" s="118" customFormat="1" ht="16.5" customHeight="1">
      <c r="A150" s="115"/>
      <c r="B150" s="116"/>
      <c r="C150" s="214" t="s">
        <v>406</v>
      </c>
      <c r="D150" s="214" t="s">
        <v>160</v>
      </c>
      <c r="E150" s="215" t="s">
        <v>2551</v>
      </c>
      <c r="F150" s="216" t="s">
        <v>2512</v>
      </c>
      <c r="G150" s="217" t="s">
        <v>2111</v>
      </c>
      <c r="H150" s="218">
        <v>1</v>
      </c>
      <c r="I150" s="6"/>
      <c r="J150" s="219">
        <f>ROUND(I150*H150,1)</f>
        <v>0</v>
      </c>
      <c r="K150" s="216" t="s">
        <v>3</v>
      </c>
      <c r="L150" s="116"/>
      <c r="M150" s="220" t="s">
        <v>3</v>
      </c>
      <c r="N150" s="221" t="s">
        <v>45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R150" s="203" t="s">
        <v>283</v>
      </c>
      <c r="AT150" s="203" t="s">
        <v>160</v>
      </c>
      <c r="AU150" s="203" t="s">
        <v>82</v>
      </c>
      <c r="AY150" s="106" t="s">
        <v>158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06" t="s">
        <v>82</v>
      </c>
      <c r="BK150" s="204">
        <f>ROUND(I150*H150,1)</f>
        <v>0</v>
      </c>
      <c r="BL150" s="106" t="s">
        <v>283</v>
      </c>
      <c r="BM150" s="203" t="s">
        <v>2552</v>
      </c>
    </row>
    <row r="151" spans="1:47" s="118" customFormat="1" ht="12">
      <c r="A151" s="115"/>
      <c r="B151" s="116"/>
      <c r="C151" s="115"/>
      <c r="D151" s="205" t="s">
        <v>167</v>
      </c>
      <c r="E151" s="115"/>
      <c r="F151" s="206" t="s">
        <v>2512</v>
      </c>
      <c r="G151" s="115"/>
      <c r="H151" s="115"/>
      <c r="I151" s="7"/>
      <c r="J151" s="115"/>
      <c r="K151" s="115"/>
      <c r="L151" s="116"/>
      <c r="M151" s="207"/>
      <c r="N151" s="208"/>
      <c r="O151" s="200"/>
      <c r="P151" s="200"/>
      <c r="Q151" s="200"/>
      <c r="R151" s="200"/>
      <c r="S151" s="200"/>
      <c r="T151" s="209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T151" s="106" t="s">
        <v>167</v>
      </c>
      <c r="AU151" s="106" t="s">
        <v>82</v>
      </c>
    </row>
    <row r="152" spans="1:65" s="118" customFormat="1" ht="16.5" customHeight="1">
      <c r="A152" s="115"/>
      <c r="B152" s="116"/>
      <c r="C152" s="214" t="s">
        <v>414</v>
      </c>
      <c r="D152" s="214" t="s">
        <v>160</v>
      </c>
      <c r="E152" s="215" t="s">
        <v>2553</v>
      </c>
      <c r="F152" s="216" t="s">
        <v>2518</v>
      </c>
      <c r="G152" s="217" t="s">
        <v>492</v>
      </c>
      <c r="H152" s="218">
        <v>4</v>
      </c>
      <c r="I152" s="6"/>
      <c r="J152" s="219">
        <f>ROUND(I152*H152,1)</f>
        <v>0</v>
      </c>
      <c r="K152" s="216" t="s">
        <v>3</v>
      </c>
      <c r="L152" s="116"/>
      <c r="M152" s="220" t="s">
        <v>3</v>
      </c>
      <c r="N152" s="221" t="s">
        <v>45</v>
      </c>
      <c r="O152" s="20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R152" s="203" t="s">
        <v>283</v>
      </c>
      <c r="AT152" s="203" t="s">
        <v>160</v>
      </c>
      <c r="AU152" s="203" t="s">
        <v>82</v>
      </c>
      <c r="AY152" s="106" t="s">
        <v>158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06" t="s">
        <v>82</v>
      </c>
      <c r="BK152" s="204">
        <f>ROUND(I152*H152,1)</f>
        <v>0</v>
      </c>
      <c r="BL152" s="106" t="s">
        <v>283</v>
      </c>
      <c r="BM152" s="203" t="s">
        <v>2554</v>
      </c>
    </row>
    <row r="153" spans="1:47" s="118" customFormat="1" ht="12">
      <c r="A153" s="115"/>
      <c r="B153" s="116"/>
      <c r="C153" s="115"/>
      <c r="D153" s="205" t="s">
        <v>167</v>
      </c>
      <c r="E153" s="115"/>
      <c r="F153" s="206" t="s">
        <v>2518</v>
      </c>
      <c r="G153" s="115"/>
      <c r="H153" s="115"/>
      <c r="I153" s="7"/>
      <c r="J153" s="115"/>
      <c r="K153" s="115"/>
      <c r="L153" s="116"/>
      <c r="M153" s="207"/>
      <c r="N153" s="208"/>
      <c r="O153" s="200"/>
      <c r="P153" s="200"/>
      <c r="Q153" s="200"/>
      <c r="R153" s="200"/>
      <c r="S153" s="200"/>
      <c r="T153" s="209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T153" s="106" t="s">
        <v>167</v>
      </c>
      <c r="AU153" s="106" t="s">
        <v>82</v>
      </c>
    </row>
    <row r="154" spans="1:65" s="118" customFormat="1" ht="21.75" customHeight="1">
      <c r="A154" s="115"/>
      <c r="B154" s="116"/>
      <c r="C154" s="214" t="s">
        <v>420</v>
      </c>
      <c r="D154" s="214" t="s">
        <v>160</v>
      </c>
      <c r="E154" s="215" t="s">
        <v>2555</v>
      </c>
      <c r="F154" s="216" t="s">
        <v>2533</v>
      </c>
      <c r="G154" s="217" t="s">
        <v>2531</v>
      </c>
      <c r="H154" s="218">
        <v>7</v>
      </c>
      <c r="I154" s="6"/>
      <c r="J154" s="219">
        <f>ROUND(I154*H154,1)</f>
        <v>0</v>
      </c>
      <c r="K154" s="216" t="s">
        <v>3</v>
      </c>
      <c r="L154" s="116"/>
      <c r="M154" s="220" t="s">
        <v>3</v>
      </c>
      <c r="N154" s="221" t="s">
        <v>45</v>
      </c>
      <c r="O154" s="20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R154" s="203" t="s">
        <v>283</v>
      </c>
      <c r="AT154" s="203" t="s">
        <v>160</v>
      </c>
      <c r="AU154" s="203" t="s">
        <v>82</v>
      </c>
      <c r="AY154" s="106" t="s">
        <v>158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06" t="s">
        <v>82</v>
      </c>
      <c r="BK154" s="204">
        <f>ROUND(I154*H154,1)</f>
        <v>0</v>
      </c>
      <c r="BL154" s="106" t="s">
        <v>283</v>
      </c>
      <c r="BM154" s="203" t="s">
        <v>2556</v>
      </c>
    </row>
    <row r="155" spans="1:47" s="118" customFormat="1" ht="12">
      <c r="A155" s="115"/>
      <c r="B155" s="116"/>
      <c r="C155" s="115"/>
      <c r="D155" s="205" t="s">
        <v>167</v>
      </c>
      <c r="E155" s="115"/>
      <c r="F155" s="206" t="s">
        <v>2557</v>
      </c>
      <c r="G155" s="115"/>
      <c r="H155" s="115"/>
      <c r="I155" s="7"/>
      <c r="J155" s="115"/>
      <c r="K155" s="115"/>
      <c r="L155" s="116"/>
      <c r="M155" s="207"/>
      <c r="N155" s="208"/>
      <c r="O155" s="200"/>
      <c r="P155" s="200"/>
      <c r="Q155" s="200"/>
      <c r="R155" s="200"/>
      <c r="S155" s="200"/>
      <c r="T155" s="209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T155" s="106" t="s">
        <v>167</v>
      </c>
      <c r="AU155" s="106" t="s">
        <v>82</v>
      </c>
    </row>
    <row r="156" spans="2:63" s="180" customFormat="1" ht="25.9" customHeight="1">
      <c r="B156" s="181"/>
      <c r="D156" s="182" t="s">
        <v>73</v>
      </c>
      <c r="E156" s="183" t="s">
        <v>2558</v>
      </c>
      <c r="F156" s="183" t="s">
        <v>2559</v>
      </c>
      <c r="I156" s="5"/>
      <c r="J156" s="184">
        <f>BK156</f>
        <v>0</v>
      </c>
      <c r="L156" s="181"/>
      <c r="M156" s="185"/>
      <c r="N156" s="186"/>
      <c r="O156" s="186"/>
      <c r="P156" s="187">
        <f>SUM(P157:P174)</f>
        <v>0</v>
      </c>
      <c r="Q156" s="186"/>
      <c r="R156" s="187">
        <f>SUM(R157:R174)</f>
        <v>0</v>
      </c>
      <c r="S156" s="186"/>
      <c r="T156" s="188">
        <f>SUM(T157:T174)</f>
        <v>0</v>
      </c>
      <c r="AR156" s="182" t="s">
        <v>82</v>
      </c>
      <c r="AT156" s="189" t="s">
        <v>73</v>
      </c>
      <c r="AU156" s="189" t="s">
        <v>74</v>
      </c>
      <c r="AY156" s="182" t="s">
        <v>158</v>
      </c>
      <c r="BK156" s="190">
        <f>SUM(BK157:BK174)</f>
        <v>0</v>
      </c>
    </row>
    <row r="157" spans="1:65" s="118" customFormat="1" ht="44.25" customHeight="1">
      <c r="A157" s="115"/>
      <c r="B157" s="116"/>
      <c r="C157" s="191" t="s">
        <v>427</v>
      </c>
      <c r="D157" s="191" t="s">
        <v>783</v>
      </c>
      <c r="E157" s="192" t="s">
        <v>2560</v>
      </c>
      <c r="F157" s="193" t="s">
        <v>2561</v>
      </c>
      <c r="G157" s="194" t="s">
        <v>1883</v>
      </c>
      <c r="H157" s="195">
        <v>1</v>
      </c>
      <c r="I157" s="11"/>
      <c r="J157" s="196">
        <f>ROUND(I157*H157,1)</f>
        <v>0</v>
      </c>
      <c r="K157" s="193" t="s">
        <v>3</v>
      </c>
      <c r="L157" s="197"/>
      <c r="M157" s="198" t="s">
        <v>3</v>
      </c>
      <c r="N157" s="199" t="s">
        <v>45</v>
      </c>
      <c r="O157" s="20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R157" s="203" t="s">
        <v>420</v>
      </c>
      <c r="AT157" s="203" t="s">
        <v>783</v>
      </c>
      <c r="AU157" s="203" t="s">
        <v>82</v>
      </c>
      <c r="AY157" s="106" t="s">
        <v>158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06" t="s">
        <v>82</v>
      </c>
      <c r="BK157" s="204">
        <f>ROUND(I157*H157,1)</f>
        <v>0</v>
      </c>
      <c r="BL157" s="106" t="s">
        <v>283</v>
      </c>
      <c r="BM157" s="203" t="s">
        <v>482</v>
      </c>
    </row>
    <row r="158" spans="1:47" s="118" customFormat="1" ht="29.25">
      <c r="A158" s="115"/>
      <c r="B158" s="116"/>
      <c r="C158" s="115"/>
      <c r="D158" s="205" t="s">
        <v>167</v>
      </c>
      <c r="E158" s="115"/>
      <c r="F158" s="206" t="s">
        <v>2561</v>
      </c>
      <c r="G158" s="115"/>
      <c r="H158" s="115"/>
      <c r="I158" s="7"/>
      <c r="J158" s="115"/>
      <c r="K158" s="115"/>
      <c r="L158" s="116"/>
      <c r="M158" s="207"/>
      <c r="N158" s="208"/>
      <c r="O158" s="200"/>
      <c r="P158" s="200"/>
      <c r="Q158" s="200"/>
      <c r="R158" s="200"/>
      <c r="S158" s="200"/>
      <c r="T158" s="209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T158" s="106" t="s">
        <v>167</v>
      </c>
      <c r="AU158" s="106" t="s">
        <v>82</v>
      </c>
    </row>
    <row r="159" spans="1:65" s="118" customFormat="1" ht="16.5" customHeight="1">
      <c r="A159" s="115"/>
      <c r="B159" s="116"/>
      <c r="C159" s="191" t="s">
        <v>434</v>
      </c>
      <c r="D159" s="191" t="s">
        <v>783</v>
      </c>
      <c r="E159" s="192" t="s">
        <v>2562</v>
      </c>
      <c r="F159" s="193" t="s">
        <v>2563</v>
      </c>
      <c r="G159" s="194" t="s">
        <v>2111</v>
      </c>
      <c r="H159" s="195">
        <v>6</v>
      </c>
      <c r="I159" s="11"/>
      <c r="J159" s="196">
        <f>ROUND(I159*H159,1)</f>
        <v>0</v>
      </c>
      <c r="K159" s="193" t="s">
        <v>3</v>
      </c>
      <c r="L159" s="197"/>
      <c r="M159" s="198" t="s">
        <v>3</v>
      </c>
      <c r="N159" s="199" t="s">
        <v>45</v>
      </c>
      <c r="O159" s="200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R159" s="203" t="s">
        <v>420</v>
      </c>
      <c r="AT159" s="203" t="s">
        <v>783</v>
      </c>
      <c r="AU159" s="203" t="s">
        <v>82</v>
      </c>
      <c r="AY159" s="106" t="s">
        <v>158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06" t="s">
        <v>82</v>
      </c>
      <c r="BK159" s="204">
        <f>ROUND(I159*H159,1)</f>
        <v>0</v>
      </c>
      <c r="BL159" s="106" t="s">
        <v>283</v>
      </c>
      <c r="BM159" s="203" t="s">
        <v>497</v>
      </c>
    </row>
    <row r="160" spans="1:47" s="118" customFormat="1" ht="12">
      <c r="A160" s="115"/>
      <c r="B160" s="116"/>
      <c r="C160" s="115"/>
      <c r="D160" s="205" t="s">
        <v>167</v>
      </c>
      <c r="E160" s="115"/>
      <c r="F160" s="206" t="s">
        <v>2563</v>
      </c>
      <c r="G160" s="115"/>
      <c r="H160" s="115"/>
      <c r="I160" s="7"/>
      <c r="J160" s="115"/>
      <c r="K160" s="115"/>
      <c r="L160" s="116"/>
      <c r="M160" s="207"/>
      <c r="N160" s="208"/>
      <c r="O160" s="200"/>
      <c r="P160" s="200"/>
      <c r="Q160" s="200"/>
      <c r="R160" s="200"/>
      <c r="S160" s="200"/>
      <c r="T160" s="209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T160" s="106" t="s">
        <v>167</v>
      </c>
      <c r="AU160" s="106" t="s">
        <v>82</v>
      </c>
    </row>
    <row r="161" spans="1:65" s="118" customFormat="1" ht="16.5" customHeight="1">
      <c r="A161" s="115"/>
      <c r="B161" s="116"/>
      <c r="C161" s="191" t="s">
        <v>442</v>
      </c>
      <c r="D161" s="191" t="s">
        <v>783</v>
      </c>
      <c r="E161" s="192" t="s">
        <v>2564</v>
      </c>
      <c r="F161" s="193" t="s">
        <v>2565</v>
      </c>
      <c r="G161" s="194" t="s">
        <v>2531</v>
      </c>
      <c r="H161" s="195">
        <v>9</v>
      </c>
      <c r="I161" s="11"/>
      <c r="J161" s="196">
        <f>ROUND(I161*H161,1)</f>
        <v>0</v>
      </c>
      <c r="K161" s="193" t="s">
        <v>3</v>
      </c>
      <c r="L161" s="197"/>
      <c r="M161" s="198" t="s">
        <v>3</v>
      </c>
      <c r="N161" s="199" t="s">
        <v>45</v>
      </c>
      <c r="O161" s="20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R161" s="203" t="s">
        <v>420</v>
      </c>
      <c r="AT161" s="203" t="s">
        <v>783</v>
      </c>
      <c r="AU161" s="203" t="s">
        <v>82</v>
      </c>
      <c r="AY161" s="106" t="s">
        <v>158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06" t="s">
        <v>82</v>
      </c>
      <c r="BK161" s="204">
        <f>ROUND(I161*H161,1)</f>
        <v>0</v>
      </c>
      <c r="BL161" s="106" t="s">
        <v>283</v>
      </c>
      <c r="BM161" s="203" t="s">
        <v>517</v>
      </c>
    </row>
    <row r="162" spans="1:47" s="118" customFormat="1" ht="12">
      <c r="A162" s="115"/>
      <c r="B162" s="116"/>
      <c r="C162" s="115"/>
      <c r="D162" s="205" t="s">
        <v>167</v>
      </c>
      <c r="E162" s="115"/>
      <c r="F162" s="206" t="s">
        <v>2565</v>
      </c>
      <c r="G162" s="115"/>
      <c r="H162" s="115"/>
      <c r="I162" s="7"/>
      <c r="J162" s="115"/>
      <c r="K162" s="115"/>
      <c r="L162" s="116"/>
      <c r="M162" s="207"/>
      <c r="N162" s="208"/>
      <c r="O162" s="200"/>
      <c r="P162" s="200"/>
      <c r="Q162" s="200"/>
      <c r="R162" s="200"/>
      <c r="S162" s="200"/>
      <c r="T162" s="209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T162" s="106" t="s">
        <v>167</v>
      </c>
      <c r="AU162" s="106" t="s">
        <v>82</v>
      </c>
    </row>
    <row r="163" spans="1:65" s="118" customFormat="1" ht="16.5" customHeight="1">
      <c r="A163" s="115"/>
      <c r="B163" s="116"/>
      <c r="C163" s="191" t="s">
        <v>449</v>
      </c>
      <c r="D163" s="191" t="s">
        <v>783</v>
      </c>
      <c r="E163" s="192" t="s">
        <v>2566</v>
      </c>
      <c r="F163" s="193" t="s">
        <v>2567</v>
      </c>
      <c r="G163" s="194" t="s">
        <v>2531</v>
      </c>
      <c r="H163" s="195">
        <v>2</v>
      </c>
      <c r="I163" s="11"/>
      <c r="J163" s="196">
        <f>ROUND(I163*H163,1)</f>
        <v>0</v>
      </c>
      <c r="K163" s="193" t="s">
        <v>3</v>
      </c>
      <c r="L163" s="197"/>
      <c r="M163" s="198" t="s">
        <v>3</v>
      </c>
      <c r="N163" s="199" t="s">
        <v>45</v>
      </c>
      <c r="O163" s="20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R163" s="203" t="s">
        <v>420</v>
      </c>
      <c r="AT163" s="203" t="s">
        <v>783</v>
      </c>
      <c r="AU163" s="203" t="s">
        <v>82</v>
      </c>
      <c r="AY163" s="106" t="s">
        <v>158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06" t="s">
        <v>82</v>
      </c>
      <c r="BK163" s="204">
        <f>ROUND(I163*H163,1)</f>
        <v>0</v>
      </c>
      <c r="BL163" s="106" t="s">
        <v>283</v>
      </c>
      <c r="BM163" s="203" t="s">
        <v>537</v>
      </c>
    </row>
    <row r="164" spans="1:47" s="118" customFormat="1" ht="12">
      <c r="A164" s="115"/>
      <c r="B164" s="116"/>
      <c r="C164" s="115"/>
      <c r="D164" s="205" t="s">
        <v>167</v>
      </c>
      <c r="E164" s="115"/>
      <c r="F164" s="206" t="s">
        <v>2567</v>
      </c>
      <c r="G164" s="115"/>
      <c r="H164" s="115"/>
      <c r="I164" s="7"/>
      <c r="J164" s="115"/>
      <c r="K164" s="115"/>
      <c r="L164" s="116"/>
      <c r="M164" s="207"/>
      <c r="N164" s="208"/>
      <c r="O164" s="200"/>
      <c r="P164" s="200"/>
      <c r="Q164" s="200"/>
      <c r="R164" s="200"/>
      <c r="S164" s="200"/>
      <c r="T164" s="209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T164" s="106" t="s">
        <v>167</v>
      </c>
      <c r="AU164" s="106" t="s">
        <v>82</v>
      </c>
    </row>
    <row r="165" spans="1:65" s="118" customFormat="1" ht="16.5" customHeight="1">
      <c r="A165" s="115"/>
      <c r="B165" s="116"/>
      <c r="C165" s="191" t="s">
        <v>456</v>
      </c>
      <c r="D165" s="191" t="s">
        <v>783</v>
      </c>
      <c r="E165" s="192" t="s">
        <v>2568</v>
      </c>
      <c r="F165" s="193" t="s">
        <v>2569</v>
      </c>
      <c r="G165" s="194" t="s">
        <v>1883</v>
      </c>
      <c r="H165" s="195">
        <v>1</v>
      </c>
      <c r="I165" s="11"/>
      <c r="J165" s="196">
        <f>ROUND(I165*H165,1)</f>
        <v>0</v>
      </c>
      <c r="K165" s="193" t="s">
        <v>3</v>
      </c>
      <c r="L165" s="197"/>
      <c r="M165" s="198" t="s">
        <v>3</v>
      </c>
      <c r="N165" s="199" t="s">
        <v>45</v>
      </c>
      <c r="O165" s="20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R165" s="203" t="s">
        <v>420</v>
      </c>
      <c r="AT165" s="203" t="s">
        <v>783</v>
      </c>
      <c r="AU165" s="203" t="s">
        <v>82</v>
      </c>
      <c r="AY165" s="106" t="s">
        <v>158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06" t="s">
        <v>82</v>
      </c>
      <c r="BK165" s="204">
        <f>ROUND(I165*H165,1)</f>
        <v>0</v>
      </c>
      <c r="BL165" s="106" t="s">
        <v>283</v>
      </c>
      <c r="BM165" s="203" t="s">
        <v>553</v>
      </c>
    </row>
    <row r="166" spans="1:47" s="118" customFormat="1" ht="12">
      <c r="A166" s="115"/>
      <c r="B166" s="116"/>
      <c r="C166" s="115"/>
      <c r="D166" s="205" t="s">
        <v>167</v>
      </c>
      <c r="E166" s="115"/>
      <c r="F166" s="206" t="s">
        <v>2569</v>
      </c>
      <c r="G166" s="115"/>
      <c r="H166" s="115"/>
      <c r="I166" s="7"/>
      <c r="J166" s="115"/>
      <c r="K166" s="115"/>
      <c r="L166" s="116"/>
      <c r="M166" s="207"/>
      <c r="N166" s="208"/>
      <c r="O166" s="200"/>
      <c r="P166" s="200"/>
      <c r="Q166" s="200"/>
      <c r="R166" s="200"/>
      <c r="S166" s="200"/>
      <c r="T166" s="209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T166" s="106" t="s">
        <v>167</v>
      </c>
      <c r="AU166" s="106" t="s">
        <v>82</v>
      </c>
    </row>
    <row r="167" spans="1:65" s="118" customFormat="1" ht="37.9" customHeight="1">
      <c r="A167" s="115"/>
      <c r="B167" s="116"/>
      <c r="C167" s="191" t="s">
        <v>468</v>
      </c>
      <c r="D167" s="191" t="s">
        <v>783</v>
      </c>
      <c r="E167" s="192" t="s">
        <v>2570</v>
      </c>
      <c r="F167" s="193" t="s">
        <v>2571</v>
      </c>
      <c r="G167" s="194" t="s">
        <v>1883</v>
      </c>
      <c r="H167" s="195">
        <v>2</v>
      </c>
      <c r="I167" s="11"/>
      <c r="J167" s="196">
        <f>ROUND(I167*H167,1)</f>
        <v>0</v>
      </c>
      <c r="K167" s="193" t="s">
        <v>3</v>
      </c>
      <c r="L167" s="197"/>
      <c r="M167" s="198" t="s">
        <v>3</v>
      </c>
      <c r="N167" s="199" t="s">
        <v>45</v>
      </c>
      <c r="O167" s="20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R167" s="203" t="s">
        <v>420</v>
      </c>
      <c r="AT167" s="203" t="s">
        <v>783</v>
      </c>
      <c r="AU167" s="203" t="s">
        <v>82</v>
      </c>
      <c r="AY167" s="106" t="s">
        <v>158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06" t="s">
        <v>82</v>
      </c>
      <c r="BK167" s="204">
        <f>ROUND(I167*H167,1)</f>
        <v>0</v>
      </c>
      <c r="BL167" s="106" t="s">
        <v>283</v>
      </c>
      <c r="BM167" s="203" t="s">
        <v>567</v>
      </c>
    </row>
    <row r="168" spans="1:47" s="118" customFormat="1" ht="19.5">
      <c r="A168" s="115"/>
      <c r="B168" s="116"/>
      <c r="C168" s="115"/>
      <c r="D168" s="205" t="s">
        <v>167</v>
      </c>
      <c r="E168" s="115"/>
      <c r="F168" s="206" t="s">
        <v>2571</v>
      </c>
      <c r="G168" s="115"/>
      <c r="H168" s="115"/>
      <c r="I168" s="7"/>
      <c r="J168" s="115"/>
      <c r="K168" s="115"/>
      <c r="L168" s="116"/>
      <c r="M168" s="207"/>
      <c r="N168" s="208"/>
      <c r="O168" s="200"/>
      <c r="P168" s="200"/>
      <c r="Q168" s="200"/>
      <c r="R168" s="200"/>
      <c r="S168" s="200"/>
      <c r="T168" s="209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T168" s="106" t="s">
        <v>167</v>
      </c>
      <c r="AU168" s="106" t="s">
        <v>82</v>
      </c>
    </row>
    <row r="169" spans="1:65" s="118" customFormat="1" ht="16.5" customHeight="1">
      <c r="A169" s="115"/>
      <c r="B169" s="116"/>
      <c r="C169" s="191" t="s">
        <v>475</v>
      </c>
      <c r="D169" s="191" t="s">
        <v>783</v>
      </c>
      <c r="E169" s="192" t="s">
        <v>2572</v>
      </c>
      <c r="F169" s="193" t="s">
        <v>2573</v>
      </c>
      <c r="G169" s="194" t="s">
        <v>1883</v>
      </c>
      <c r="H169" s="195">
        <v>2</v>
      </c>
      <c r="I169" s="11"/>
      <c r="J169" s="196">
        <f>ROUND(I169*H169,1)</f>
        <v>0</v>
      </c>
      <c r="K169" s="193" t="s">
        <v>3</v>
      </c>
      <c r="L169" s="197"/>
      <c r="M169" s="198" t="s">
        <v>3</v>
      </c>
      <c r="N169" s="199" t="s">
        <v>45</v>
      </c>
      <c r="O169" s="20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R169" s="203" t="s">
        <v>420</v>
      </c>
      <c r="AT169" s="203" t="s">
        <v>783</v>
      </c>
      <c r="AU169" s="203" t="s">
        <v>82</v>
      </c>
      <c r="AY169" s="106" t="s">
        <v>158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06" t="s">
        <v>82</v>
      </c>
      <c r="BK169" s="204">
        <f>ROUND(I169*H169,1)</f>
        <v>0</v>
      </c>
      <c r="BL169" s="106" t="s">
        <v>283</v>
      </c>
      <c r="BM169" s="203" t="s">
        <v>580</v>
      </c>
    </row>
    <row r="170" spans="1:47" s="118" customFormat="1" ht="12">
      <c r="A170" s="115"/>
      <c r="B170" s="116"/>
      <c r="C170" s="115"/>
      <c r="D170" s="205" t="s">
        <v>167</v>
      </c>
      <c r="E170" s="115"/>
      <c r="F170" s="206" t="s">
        <v>2573</v>
      </c>
      <c r="G170" s="115"/>
      <c r="H170" s="115"/>
      <c r="I170" s="7"/>
      <c r="J170" s="115"/>
      <c r="K170" s="115"/>
      <c r="L170" s="116"/>
      <c r="M170" s="207"/>
      <c r="N170" s="208"/>
      <c r="O170" s="200"/>
      <c r="P170" s="200"/>
      <c r="Q170" s="200"/>
      <c r="R170" s="200"/>
      <c r="S170" s="200"/>
      <c r="T170" s="209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T170" s="106" t="s">
        <v>167</v>
      </c>
      <c r="AU170" s="106" t="s">
        <v>82</v>
      </c>
    </row>
    <row r="171" spans="1:65" s="118" customFormat="1" ht="16.5" customHeight="1">
      <c r="A171" s="115"/>
      <c r="B171" s="116"/>
      <c r="C171" s="191" t="s">
        <v>482</v>
      </c>
      <c r="D171" s="191" t="s">
        <v>783</v>
      </c>
      <c r="E171" s="192" t="s">
        <v>2574</v>
      </c>
      <c r="F171" s="193" t="s">
        <v>2575</v>
      </c>
      <c r="G171" s="194" t="s">
        <v>2531</v>
      </c>
      <c r="H171" s="195">
        <v>13</v>
      </c>
      <c r="I171" s="11"/>
      <c r="J171" s="196">
        <f>ROUND(I171*H171,1)</f>
        <v>0</v>
      </c>
      <c r="K171" s="193" t="s">
        <v>3</v>
      </c>
      <c r="L171" s="197"/>
      <c r="M171" s="198" t="s">
        <v>3</v>
      </c>
      <c r="N171" s="199" t="s">
        <v>45</v>
      </c>
      <c r="O171" s="20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R171" s="203" t="s">
        <v>420</v>
      </c>
      <c r="AT171" s="203" t="s">
        <v>783</v>
      </c>
      <c r="AU171" s="203" t="s">
        <v>82</v>
      </c>
      <c r="AY171" s="106" t="s">
        <v>158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06" t="s">
        <v>82</v>
      </c>
      <c r="BK171" s="204">
        <f>ROUND(I171*H171,1)</f>
        <v>0</v>
      </c>
      <c r="BL171" s="106" t="s">
        <v>283</v>
      </c>
      <c r="BM171" s="203" t="s">
        <v>594</v>
      </c>
    </row>
    <row r="172" spans="1:47" s="118" customFormat="1" ht="12">
      <c r="A172" s="115"/>
      <c r="B172" s="116"/>
      <c r="C172" s="115"/>
      <c r="D172" s="205" t="s">
        <v>167</v>
      </c>
      <c r="E172" s="115"/>
      <c r="F172" s="206" t="s">
        <v>2575</v>
      </c>
      <c r="G172" s="115"/>
      <c r="H172" s="115"/>
      <c r="I172" s="7"/>
      <c r="J172" s="115"/>
      <c r="K172" s="115"/>
      <c r="L172" s="116"/>
      <c r="M172" s="207"/>
      <c r="N172" s="208"/>
      <c r="O172" s="200"/>
      <c r="P172" s="200"/>
      <c r="Q172" s="200"/>
      <c r="R172" s="200"/>
      <c r="S172" s="200"/>
      <c r="T172" s="209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T172" s="106" t="s">
        <v>167</v>
      </c>
      <c r="AU172" s="106" t="s">
        <v>82</v>
      </c>
    </row>
    <row r="173" spans="1:65" s="118" customFormat="1" ht="24.2" customHeight="1">
      <c r="A173" s="115"/>
      <c r="B173" s="116"/>
      <c r="C173" s="191" t="s">
        <v>489</v>
      </c>
      <c r="D173" s="191" t="s">
        <v>783</v>
      </c>
      <c r="E173" s="192" t="s">
        <v>2576</v>
      </c>
      <c r="F173" s="193" t="s">
        <v>2577</v>
      </c>
      <c r="G173" s="194" t="s">
        <v>102</v>
      </c>
      <c r="H173" s="195">
        <v>2</v>
      </c>
      <c r="I173" s="11"/>
      <c r="J173" s="196">
        <f>ROUND(I173*H173,1)</f>
        <v>0</v>
      </c>
      <c r="K173" s="193" t="s">
        <v>3</v>
      </c>
      <c r="L173" s="197"/>
      <c r="M173" s="198" t="s">
        <v>3</v>
      </c>
      <c r="N173" s="199" t="s">
        <v>45</v>
      </c>
      <c r="O173" s="200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R173" s="203" t="s">
        <v>420</v>
      </c>
      <c r="AT173" s="203" t="s">
        <v>783</v>
      </c>
      <c r="AU173" s="203" t="s">
        <v>82</v>
      </c>
      <c r="AY173" s="106" t="s">
        <v>158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06" t="s">
        <v>82</v>
      </c>
      <c r="BK173" s="204">
        <f>ROUND(I173*H173,1)</f>
        <v>0</v>
      </c>
      <c r="BL173" s="106" t="s">
        <v>283</v>
      </c>
      <c r="BM173" s="203" t="s">
        <v>608</v>
      </c>
    </row>
    <row r="174" spans="1:47" s="118" customFormat="1" ht="12">
      <c r="A174" s="115"/>
      <c r="B174" s="116"/>
      <c r="C174" s="115"/>
      <c r="D174" s="205" t="s">
        <v>167</v>
      </c>
      <c r="E174" s="115"/>
      <c r="F174" s="206" t="s">
        <v>2577</v>
      </c>
      <c r="G174" s="115"/>
      <c r="H174" s="115"/>
      <c r="I174" s="7"/>
      <c r="J174" s="115"/>
      <c r="K174" s="115"/>
      <c r="L174" s="116"/>
      <c r="M174" s="207"/>
      <c r="N174" s="208"/>
      <c r="O174" s="200"/>
      <c r="P174" s="200"/>
      <c r="Q174" s="200"/>
      <c r="R174" s="200"/>
      <c r="S174" s="200"/>
      <c r="T174" s="209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T174" s="106" t="s">
        <v>167</v>
      </c>
      <c r="AU174" s="106" t="s">
        <v>82</v>
      </c>
    </row>
    <row r="175" spans="2:63" s="180" customFormat="1" ht="25.9" customHeight="1">
      <c r="B175" s="181"/>
      <c r="D175" s="182" t="s">
        <v>73</v>
      </c>
      <c r="E175" s="183" t="s">
        <v>2578</v>
      </c>
      <c r="F175" s="183" t="s">
        <v>2579</v>
      </c>
      <c r="I175" s="5"/>
      <c r="J175" s="184">
        <f>BK175</f>
        <v>0</v>
      </c>
      <c r="L175" s="181"/>
      <c r="M175" s="185"/>
      <c r="N175" s="186"/>
      <c r="O175" s="186"/>
      <c r="P175" s="187">
        <f>SUM(P176:P191)</f>
        <v>0</v>
      </c>
      <c r="Q175" s="186"/>
      <c r="R175" s="187">
        <f>SUM(R176:R191)</f>
        <v>0</v>
      </c>
      <c r="S175" s="186"/>
      <c r="T175" s="188">
        <f>SUM(T176:T191)</f>
        <v>0</v>
      </c>
      <c r="AR175" s="182" t="s">
        <v>82</v>
      </c>
      <c r="AT175" s="189" t="s">
        <v>73</v>
      </c>
      <c r="AU175" s="189" t="s">
        <v>74</v>
      </c>
      <c r="AY175" s="182" t="s">
        <v>158</v>
      </c>
      <c r="BK175" s="190">
        <f>SUM(BK176:BK191)</f>
        <v>0</v>
      </c>
    </row>
    <row r="176" spans="1:65" s="118" customFormat="1" ht="44.25" customHeight="1">
      <c r="A176" s="115"/>
      <c r="B176" s="116"/>
      <c r="C176" s="214" t="s">
        <v>497</v>
      </c>
      <c r="D176" s="214" t="s">
        <v>160</v>
      </c>
      <c r="E176" s="215" t="s">
        <v>2560</v>
      </c>
      <c r="F176" s="216" t="s">
        <v>2561</v>
      </c>
      <c r="G176" s="217" t="s">
        <v>1883</v>
      </c>
      <c r="H176" s="218">
        <v>1</v>
      </c>
      <c r="I176" s="6"/>
      <c r="J176" s="219">
        <f>ROUND(I176*H176,1)</f>
        <v>0</v>
      </c>
      <c r="K176" s="216" t="s">
        <v>3</v>
      </c>
      <c r="L176" s="116"/>
      <c r="M176" s="220" t="s">
        <v>3</v>
      </c>
      <c r="N176" s="221" t="s">
        <v>45</v>
      </c>
      <c r="O176" s="20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R176" s="203" t="s">
        <v>283</v>
      </c>
      <c r="AT176" s="203" t="s">
        <v>160</v>
      </c>
      <c r="AU176" s="203" t="s">
        <v>82</v>
      </c>
      <c r="AY176" s="106" t="s">
        <v>158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06" t="s">
        <v>82</v>
      </c>
      <c r="BK176" s="204">
        <f>ROUND(I176*H176,1)</f>
        <v>0</v>
      </c>
      <c r="BL176" s="106" t="s">
        <v>283</v>
      </c>
      <c r="BM176" s="203" t="s">
        <v>2580</v>
      </c>
    </row>
    <row r="177" spans="1:47" s="118" customFormat="1" ht="29.25">
      <c r="A177" s="115"/>
      <c r="B177" s="116"/>
      <c r="C177" s="115"/>
      <c r="D177" s="205" t="s">
        <v>167</v>
      </c>
      <c r="E177" s="115"/>
      <c r="F177" s="206" t="s">
        <v>2561</v>
      </c>
      <c r="G177" s="115"/>
      <c r="H177" s="115"/>
      <c r="I177" s="7"/>
      <c r="J177" s="115"/>
      <c r="K177" s="115"/>
      <c r="L177" s="116"/>
      <c r="M177" s="207"/>
      <c r="N177" s="208"/>
      <c r="O177" s="200"/>
      <c r="P177" s="200"/>
      <c r="Q177" s="200"/>
      <c r="R177" s="200"/>
      <c r="S177" s="200"/>
      <c r="T177" s="209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T177" s="106" t="s">
        <v>167</v>
      </c>
      <c r="AU177" s="106" t="s">
        <v>82</v>
      </c>
    </row>
    <row r="178" spans="1:65" s="118" customFormat="1" ht="16.5" customHeight="1">
      <c r="A178" s="115"/>
      <c r="B178" s="116"/>
      <c r="C178" s="214" t="s">
        <v>510</v>
      </c>
      <c r="D178" s="214" t="s">
        <v>160</v>
      </c>
      <c r="E178" s="215" t="s">
        <v>2562</v>
      </c>
      <c r="F178" s="216" t="s">
        <v>2563</v>
      </c>
      <c r="G178" s="217" t="s">
        <v>2111</v>
      </c>
      <c r="H178" s="218">
        <v>6</v>
      </c>
      <c r="I178" s="6"/>
      <c r="J178" s="219">
        <f>ROUND(I178*H178,1)</f>
        <v>0</v>
      </c>
      <c r="K178" s="216" t="s">
        <v>3</v>
      </c>
      <c r="L178" s="116"/>
      <c r="M178" s="220" t="s">
        <v>3</v>
      </c>
      <c r="N178" s="221" t="s">
        <v>45</v>
      </c>
      <c r="O178" s="20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R178" s="203" t="s">
        <v>283</v>
      </c>
      <c r="AT178" s="203" t="s">
        <v>160</v>
      </c>
      <c r="AU178" s="203" t="s">
        <v>82</v>
      </c>
      <c r="AY178" s="106" t="s">
        <v>158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06" t="s">
        <v>82</v>
      </c>
      <c r="BK178" s="204">
        <f>ROUND(I178*H178,1)</f>
        <v>0</v>
      </c>
      <c r="BL178" s="106" t="s">
        <v>283</v>
      </c>
      <c r="BM178" s="203" t="s">
        <v>2581</v>
      </c>
    </row>
    <row r="179" spans="1:47" s="118" customFormat="1" ht="12">
      <c r="A179" s="115"/>
      <c r="B179" s="116"/>
      <c r="C179" s="115"/>
      <c r="D179" s="205" t="s">
        <v>167</v>
      </c>
      <c r="E179" s="115"/>
      <c r="F179" s="206" t="s">
        <v>2563</v>
      </c>
      <c r="G179" s="115"/>
      <c r="H179" s="115"/>
      <c r="I179" s="7"/>
      <c r="J179" s="115"/>
      <c r="K179" s="115"/>
      <c r="L179" s="116"/>
      <c r="M179" s="207"/>
      <c r="N179" s="208"/>
      <c r="O179" s="200"/>
      <c r="P179" s="200"/>
      <c r="Q179" s="200"/>
      <c r="R179" s="200"/>
      <c r="S179" s="200"/>
      <c r="T179" s="209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T179" s="106" t="s">
        <v>167</v>
      </c>
      <c r="AU179" s="106" t="s">
        <v>82</v>
      </c>
    </row>
    <row r="180" spans="1:65" s="118" customFormat="1" ht="16.5" customHeight="1">
      <c r="A180" s="115"/>
      <c r="B180" s="116"/>
      <c r="C180" s="214" t="s">
        <v>517</v>
      </c>
      <c r="D180" s="214" t="s">
        <v>160</v>
      </c>
      <c r="E180" s="215" t="s">
        <v>2564</v>
      </c>
      <c r="F180" s="216" t="s">
        <v>2565</v>
      </c>
      <c r="G180" s="217" t="s">
        <v>2531</v>
      </c>
      <c r="H180" s="218">
        <v>9</v>
      </c>
      <c r="I180" s="6"/>
      <c r="J180" s="219">
        <f>ROUND(I180*H180,1)</f>
        <v>0</v>
      </c>
      <c r="K180" s="216" t="s">
        <v>3</v>
      </c>
      <c r="L180" s="116"/>
      <c r="M180" s="220" t="s">
        <v>3</v>
      </c>
      <c r="N180" s="221" t="s">
        <v>45</v>
      </c>
      <c r="O180" s="20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R180" s="203" t="s">
        <v>283</v>
      </c>
      <c r="AT180" s="203" t="s">
        <v>160</v>
      </c>
      <c r="AU180" s="203" t="s">
        <v>82</v>
      </c>
      <c r="AY180" s="106" t="s">
        <v>158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06" t="s">
        <v>82</v>
      </c>
      <c r="BK180" s="204">
        <f>ROUND(I180*H180,1)</f>
        <v>0</v>
      </c>
      <c r="BL180" s="106" t="s">
        <v>283</v>
      </c>
      <c r="BM180" s="203" t="s">
        <v>2582</v>
      </c>
    </row>
    <row r="181" spans="1:47" s="118" customFormat="1" ht="12">
      <c r="A181" s="115"/>
      <c r="B181" s="116"/>
      <c r="C181" s="115"/>
      <c r="D181" s="205" t="s">
        <v>167</v>
      </c>
      <c r="E181" s="115"/>
      <c r="F181" s="206" t="s">
        <v>2565</v>
      </c>
      <c r="G181" s="115"/>
      <c r="H181" s="115"/>
      <c r="I181" s="7"/>
      <c r="J181" s="115"/>
      <c r="K181" s="115"/>
      <c r="L181" s="116"/>
      <c r="M181" s="207"/>
      <c r="N181" s="208"/>
      <c r="O181" s="200"/>
      <c r="P181" s="200"/>
      <c r="Q181" s="200"/>
      <c r="R181" s="200"/>
      <c r="S181" s="200"/>
      <c r="T181" s="209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T181" s="106" t="s">
        <v>167</v>
      </c>
      <c r="AU181" s="106" t="s">
        <v>82</v>
      </c>
    </row>
    <row r="182" spans="1:65" s="118" customFormat="1" ht="16.5" customHeight="1">
      <c r="A182" s="115"/>
      <c r="B182" s="116"/>
      <c r="C182" s="214" t="s">
        <v>522</v>
      </c>
      <c r="D182" s="214" t="s">
        <v>160</v>
      </c>
      <c r="E182" s="215" t="s">
        <v>2566</v>
      </c>
      <c r="F182" s="216" t="s">
        <v>2567</v>
      </c>
      <c r="G182" s="217" t="s">
        <v>2531</v>
      </c>
      <c r="H182" s="218">
        <v>2</v>
      </c>
      <c r="I182" s="6"/>
      <c r="J182" s="219">
        <f>ROUND(I182*H182,1)</f>
        <v>0</v>
      </c>
      <c r="K182" s="216" t="s">
        <v>3</v>
      </c>
      <c r="L182" s="116"/>
      <c r="M182" s="220" t="s">
        <v>3</v>
      </c>
      <c r="N182" s="221" t="s">
        <v>45</v>
      </c>
      <c r="O182" s="20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R182" s="203" t="s">
        <v>283</v>
      </c>
      <c r="AT182" s="203" t="s">
        <v>160</v>
      </c>
      <c r="AU182" s="203" t="s">
        <v>82</v>
      </c>
      <c r="AY182" s="106" t="s">
        <v>158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06" t="s">
        <v>82</v>
      </c>
      <c r="BK182" s="204">
        <f>ROUND(I182*H182,1)</f>
        <v>0</v>
      </c>
      <c r="BL182" s="106" t="s">
        <v>283</v>
      </c>
      <c r="BM182" s="203" t="s">
        <v>2583</v>
      </c>
    </row>
    <row r="183" spans="1:47" s="118" customFormat="1" ht="12">
      <c r="A183" s="115"/>
      <c r="B183" s="116"/>
      <c r="C183" s="115"/>
      <c r="D183" s="205" t="s">
        <v>167</v>
      </c>
      <c r="E183" s="115"/>
      <c r="F183" s="206" t="s">
        <v>2567</v>
      </c>
      <c r="G183" s="115"/>
      <c r="H183" s="115"/>
      <c r="I183" s="7"/>
      <c r="J183" s="115"/>
      <c r="K183" s="115"/>
      <c r="L183" s="116"/>
      <c r="M183" s="207"/>
      <c r="N183" s="208"/>
      <c r="O183" s="200"/>
      <c r="P183" s="200"/>
      <c r="Q183" s="200"/>
      <c r="R183" s="200"/>
      <c r="S183" s="200"/>
      <c r="T183" s="209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T183" s="106" t="s">
        <v>167</v>
      </c>
      <c r="AU183" s="106" t="s">
        <v>82</v>
      </c>
    </row>
    <row r="184" spans="1:65" s="118" customFormat="1" ht="16.5" customHeight="1">
      <c r="A184" s="115"/>
      <c r="B184" s="116"/>
      <c r="C184" s="214" t="s">
        <v>537</v>
      </c>
      <c r="D184" s="214" t="s">
        <v>160</v>
      </c>
      <c r="E184" s="215" t="s">
        <v>2568</v>
      </c>
      <c r="F184" s="216" t="s">
        <v>2569</v>
      </c>
      <c r="G184" s="217" t="s">
        <v>1883</v>
      </c>
      <c r="H184" s="218">
        <v>1</v>
      </c>
      <c r="I184" s="6"/>
      <c r="J184" s="219">
        <f>ROUND(I184*H184,1)</f>
        <v>0</v>
      </c>
      <c r="K184" s="216" t="s">
        <v>3</v>
      </c>
      <c r="L184" s="116"/>
      <c r="M184" s="220" t="s">
        <v>3</v>
      </c>
      <c r="N184" s="221" t="s">
        <v>45</v>
      </c>
      <c r="O184" s="20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R184" s="203" t="s">
        <v>283</v>
      </c>
      <c r="AT184" s="203" t="s">
        <v>160</v>
      </c>
      <c r="AU184" s="203" t="s">
        <v>82</v>
      </c>
      <c r="AY184" s="106" t="s">
        <v>158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06" t="s">
        <v>82</v>
      </c>
      <c r="BK184" s="204">
        <f>ROUND(I184*H184,1)</f>
        <v>0</v>
      </c>
      <c r="BL184" s="106" t="s">
        <v>283</v>
      </c>
      <c r="BM184" s="203" t="s">
        <v>2584</v>
      </c>
    </row>
    <row r="185" spans="1:47" s="118" customFormat="1" ht="12">
      <c r="A185" s="115"/>
      <c r="B185" s="116"/>
      <c r="C185" s="115"/>
      <c r="D185" s="205" t="s">
        <v>167</v>
      </c>
      <c r="E185" s="115"/>
      <c r="F185" s="206" t="s">
        <v>2585</v>
      </c>
      <c r="G185" s="115"/>
      <c r="H185" s="115"/>
      <c r="I185" s="7"/>
      <c r="J185" s="115"/>
      <c r="K185" s="115"/>
      <c r="L185" s="116"/>
      <c r="M185" s="207"/>
      <c r="N185" s="208"/>
      <c r="O185" s="200"/>
      <c r="P185" s="200"/>
      <c r="Q185" s="200"/>
      <c r="R185" s="200"/>
      <c r="S185" s="200"/>
      <c r="T185" s="209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T185" s="106" t="s">
        <v>167</v>
      </c>
      <c r="AU185" s="106" t="s">
        <v>82</v>
      </c>
    </row>
    <row r="186" spans="1:65" s="118" customFormat="1" ht="37.9" customHeight="1">
      <c r="A186" s="115"/>
      <c r="B186" s="116"/>
      <c r="C186" s="214" t="s">
        <v>545</v>
      </c>
      <c r="D186" s="214" t="s">
        <v>160</v>
      </c>
      <c r="E186" s="215" t="s">
        <v>2570</v>
      </c>
      <c r="F186" s="216" t="s">
        <v>2571</v>
      </c>
      <c r="G186" s="217" t="s">
        <v>1883</v>
      </c>
      <c r="H186" s="218">
        <v>2</v>
      </c>
      <c r="I186" s="6"/>
      <c r="J186" s="219">
        <f>ROUND(I186*H186,1)</f>
        <v>0</v>
      </c>
      <c r="K186" s="216" t="s">
        <v>3</v>
      </c>
      <c r="L186" s="116"/>
      <c r="M186" s="220" t="s">
        <v>3</v>
      </c>
      <c r="N186" s="221" t="s">
        <v>45</v>
      </c>
      <c r="O186" s="20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R186" s="203" t="s">
        <v>283</v>
      </c>
      <c r="AT186" s="203" t="s">
        <v>160</v>
      </c>
      <c r="AU186" s="203" t="s">
        <v>82</v>
      </c>
      <c r="AY186" s="106" t="s">
        <v>158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06" t="s">
        <v>82</v>
      </c>
      <c r="BK186" s="204">
        <f>ROUND(I186*H186,1)</f>
        <v>0</v>
      </c>
      <c r="BL186" s="106" t="s">
        <v>283</v>
      </c>
      <c r="BM186" s="203" t="s">
        <v>2586</v>
      </c>
    </row>
    <row r="187" spans="1:47" s="118" customFormat="1" ht="19.5">
      <c r="A187" s="115"/>
      <c r="B187" s="116"/>
      <c r="C187" s="115"/>
      <c r="D187" s="205" t="s">
        <v>167</v>
      </c>
      <c r="E187" s="115"/>
      <c r="F187" s="206" t="s">
        <v>2571</v>
      </c>
      <c r="G187" s="115"/>
      <c r="H187" s="115"/>
      <c r="I187" s="7"/>
      <c r="J187" s="115"/>
      <c r="K187" s="115"/>
      <c r="L187" s="116"/>
      <c r="M187" s="207"/>
      <c r="N187" s="208"/>
      <c r="O187" s="200"/>
      <c r="P187" s="200"/>
      <c r="Q187" s="200"/>
      <c r="R187" s="200"/>
      <c r="S187" s="200"/>
      <c r="T187" s="209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T187" s="106" t="s">
        <v>167</v>
      </c>
      <c r="AU187" s="106" t="s">
        <v>82</v>
      </c>
    </row>
    <row r="188" spans="1:65" s="118" customFormat="1" ht="16.5" customHeight="1">
      <c r="A188" s="115"/>
      <c r="B188" s="116"/>
      <c r="C188" s="214" t="s">
        <v>553</v>
      </c>
      <c r="D188" s="214" t="s">
        <v>160</v>
      </c>
      <c r="E188" s="215" t="s">
        <v>2572</v>
      </c>
      <c r="F188" s="216" t="s">
        <v>2573</v>
      </c>
      <c r="G188" s="217" t="s">
        <v>1883</v>
      </c>
      <c r="H188" s="218">
        <v>2</v>
      </c>
      <c r="I188" s="6"/>
      <c r="J188" s="219">
        <f>ROUND(I188*H188,1)</f>
        <v>0</v>
      </c>
      <c r="K188" s="216" t="s">
        <v>3</v>
      </c>
      <c r="L188" s="116"/>
      <c r="M188" s="220" t="s">
        <v>3</v>
      </c>
      <c r="N188" s="221" t="s">
        <v>45</v>
      </c>
      <c r="O188" s="20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R188" s="203" t="s">
        <v>283</v>
      </c>
      <c r="AT188" s="203" t="s">
        <v>160</v>
      </c>
      <c r="AU188" s="203" t="s">
        <v>82</v>
      </c>
      <c r="AY188" s="106" t="s">
        <v>158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06" t="s">
        <v>82</v>
      </c>
      <c r="BK188" s="204">
        <f>ROUND(I188*H188,1)</f>
        <v>0</v>
      </c>
      <c r="BL188" s="106" t="s">
        <v>283</v>
      </c>
      <c r="BM188" s="203" t="s">
        <v>2587</v>
      </c>
    </row>
    <row r="189" spans="1:47" s="118" customFormat="1" ht="12">
      <c r="A189" s="115"/>
      <c r="B189" s="116"/>
      <c r="C189" s="115"/>
      <c r="D189" s="205" t="s">
        <v>167</v>
      </c>
      <c r="E189" s="115"/>
      <c r="F189" s="206" t="s">
        <v>2588</v>
      </c>
      <c r="G189" s="115"/>
      <c r="H189" s="115"/>
      <c r="I189" s="7"/>
      <c r="J189" s="115"/>
      <c r="K189" s="115"/>
      <c r="L189" s="116"/>
      <c r="M189" s="207"/>
      <c r="N189" s="208"/>
      <c r="O189" s="200"/>
      <c r="P189" s="200"/>
      <c r="Q189" s="200"/>
      <c r="R189" s="200"/>
      <c r="S189" s="200"/>
      <c r="T189" s="209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T189" s="106" t="s">
        <v>167</v>
      </c>
      <c r="AU189" s="106" t="s">
        <v>82</v>
      </c>
    </row>
    <row r="190" spans="1:65" s="118" customFormat="1" ht="16.5" customHeight="1">
      <c r="A190" s="115"/>
      <c r="B190" s="116"/>
      <c r="C190" s="214" t="s">
        <v>561</v>
      </c>
      <c r="D190" s="214" t="s">
        <v>160</v>
      </c>
      <c r="E190" s="215" t="s">
        <v>2574</v>
      </c>
      <c r="F190" s="216" t="s">
        <v>2575</v>
      </c>
      <c r="G190" s="217" t="s">
        <v>2531</v>
      </c>
      <c r="H190" s="218">
        <v>13</v>
      </c>
      <c r="I190" s="6"/>
      <c r="J190" s="219">
        <f>ROUND(I190*H190,1)</f>
        <v>0</v>
      </c>
      <c r="K190" s="216" t="s">
        <v>3</v>
      </c>
      <c r="L190" s="116"/>
      <c r="M190" s="220" t="s">
        <v>3</v>
      </c>
      <c r="N190" s="221" t="s">
        <v>45</v>
      </c>
      <c r="O190" s="20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R190" s="203" t="s">
        <v>283</v>
      </c>
      <c r="AT190" s="203" t="s">
        <v>160</v>
      </c>
      <c r="AU190" s="203" t="s">
        <v>82</v>
      </c>
      <c r="AY190" s="106" t="s">
        <v>158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06" t="s">
        <v>82</v>
      </c>
      <c r="BK190" s="204">
        <f>ROUND(I190*H190,1)</f>
        <v>0</v>
      </c>
      <c r="BL190" s="106" t="s">
        <v>283</v>
      </c>
      <c r="BM190" s="203" t="s">
        <v>2589</v>
      </c>
    </row>
    <row r="191" spans="1:47" s="118" customFormat="1" ht="12">
      <c r="A191" s="115"/>
      <c r="B191" s="116"/>
      <c r="C191" s="115"/>
      <c r="D191" s="205" t="s">
        <v>167</v>
      </c>
      <c r="E191" s="115"/>
      <c r="F191" s="206" t="s">
        <v>2590</v>
      </c>
      <c r="G191" s="115"/>
      <c r="H191" s="115"/>
      <c r="I191" s="7"/>
      <c r="J191" s="115"/>
      <c r="K191" s="115"/>
      <c r="L191" s="116"/>
      <c r="M191" s="207"/>
      <c r="N191" s="208"/>
      <c r="O191" s="200"/>
      <c r="P191" s="200"/>
      <c r="Q191" s="200"/>
      <c r="R191" s="200"/>
      <c r="S191" s="200"/>
      <c r="T191" s="209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T191" s="106" t="s">
        <v>167</v>
      </c>
      <c r="AU191" s="106" t="s">
        <v>82</v>
      </c>
    </row>
    <row r="192" spans="2:63" s="180" customFormat="1" ht="25.9" customHeight="1">
      <c r="B192" s="181"/>
      <c r="D192" s="182" t="s">
        <v>73</v>
      </c>
      <c r="E192" s="183" t="s">
        <v>2591</v>
      </c>
      <c r="F192" s="183" t="s">
        <v>2592</v>
      </c>
      <c r="I192" s="5"/>
      <c r="J192" s="184">
        <f>BK192</f>
        <v>0</v>
      </c>
      <c r="L192" s="181"/>
      <c r="M192" s="185"/>
      <c r="N192" s="186"/>
      <c r="O192" s="186"/>
      <c r="P192" s="187">
        <f>SUM(P193:P198)</f>
        <v>0</v>
      </c>
      <c r="Q192" s="186"/>
      <c r="R192" s="187">
        <f>SUM(R193:R198)</f>
        <v>0</v>
      </c>
      <c r="S192" s="186"/>
      <c r="T192" s="188">
        <f>SUM(T193:T198)</f>
        <v>0</v>
      </c>
      <c r="AR192" s="182" t="s">
        <v>82</v>
      </c>
      <c r="AT192" s="189" t="s">
        <v>73</v>
      </c>
      <c r="AU192" s="189" t="s">
        <v>74</v>
      </c>
      <c r="AY192" s="182" t="s">
        <v>158</v>
      </c>
      <c r="BK192" s="190">
        <f>SUM(BK193:BK198)</f>
        <v>0</v>
      </c>
    </row>
    <row r="193" spans="1:65" s="118" customFormat="1" ht="37.9" customHeight="1">
      <c r="A193" s="115"/>
      <c r="B193" s="116"/>
      <c r="C193" s="191" t="s">
        <v>567</v>
      </c>
      <c r="D193" s="191" t="s">
        <v>783</v>
      </c>
      <c r="E193" s="192" t="s">
        <v>2593</v>
      </c>
      <c r="F193" s="193" t="s">
        <v>2594</v>
      </c>
      <c r="G193" s="194" t="s">
        <v>2111</v>
      </c>
      <c r="H193" s="195">
        <v>1</v>
      </c>
      <c r="I193" s="11"/>
      <c r="J193" s="196">
        <f>ROUND(I193*H193,1)</f>
        <v>0</v>
      </c>
      <c r="K193" s="193" t="s">
        <v>3</v>
      </c>
      <c r="L193" s="197"/>
      <c r="M193" s="198" t="s">
        <v>3</v>
      </c>
      <c r="N193" s="199" t="s">
        <v>45</v>
      </c>
      <c r="O193" s="20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R193" s="203" t="s">
        <v>420</v>
      </c>
      <c r="AT193" s="203" t="s">
        <v>783</v>
      </c>
      <c r="AU193" s="203" t="s">
        <v>82</v>
      </c>
      <c r="AY193" s="106" t="s">
        <v>158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06" t="s">
        <v>82</v>
      </c>
      <c r="BK193" s="204">
        <f>ROUND(I193*H193,1)</f>
        <v>0</v>
      </c>
      <c r="BL193" s="106" t="s">
        <v>283</v>
      </c>
      <c r="BM193" s="203" t="s">
        <v>629</v>
      </c>
    </row>
    <row r="194" spans="1:47" s="118" customFormat="1" ht="19.5">
      <c r="A194" s="115"/>
      <c r="B194" s="116"/>
      <c r="C194" s="115"/>
      <c r="D194" s="205" t="s">
        <v>167</v>
      </c>
      <c r="E194" s="115"/>
      <c r="F194" s="206" t="s">
        <v>2594</v>
      </c>
      <c r="G194" s="115"/>
      <c r="H194" s="115"/>
      <c r="I194" s="7"/>
      <c r="J194" s="115"/>
      <c r="K194" s="115"/>
      <c r="L194" s="116"/>
      <c r="M194" s="207"/>
      <c r="N194" s="208"/>
      <c r="O194" s="200"/>
      <c r="P194" s="200"/>
      <c r="Q194" s="200"/>
      <c r="R194" s="200"/>
      <c r="S194" s="200"/>
      <c r="T194" s="209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T194" s="106" t="s">
        <v>167</v>
      </c>
      <c r="AU194" s="106" t="s">
        <v>82</v>
      </c>
    </row>
    <row r="195" spans="1:65" s="118" customFormat="1" ht="16.5" customHeight="1">
      <c r="A195" s="115"/>
      <c r="B195" s="116"/>
      <c r="C195" s="191" t="s">
        <v>574</v>
      </c>
      <c r="D195" s="191" t="s">
        <v>783</v>
      </c>
      <c r="E195" s="192" t="s">
        <v>2595</v>
      </c>
      <c r="F195" s="193" t="s">
        <v>2596</v>
      </c>
      <c r="G195" s="194" t="s">
        <v>2111</v>
      </c>
      <c r="H195" s="195">
        <v>1</v>
      </c>
      <c r="I195" s="11"/>
      <c r="J195" s="196">
        <f>ROUND(I195*H195,1)</f>
        <v>0</v>
      </c>
      <c r="K195" s="193" t="s">
        <v>3</v>
      </c>
      <c r="L195" s="197"/>
      <c r="M195" s="198" t="s">
        <v>3</v>
      </c>
      <c r="N195" s="199" t="s">
        <v>45</v>
      </c>
      <c r="O195" s="200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R195" s="203" t="s">
        <v>420</v>
      </c>
      <c r="AT195" s="203" t="s">
        <v>783</v>
      </c>
      <c r="AU195" s="203" t="s">
        <v>82</v>
      </c>
      <c r="AY195" s="106" t="s">
        <v>158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06" t="s">
        <v>82</v>
      </c>
      <c r="BK195" s="204">
        <f>ROUND(I195*H195,1)</f>
        <v>0</v>
      </c>
      <c r="BL195" s="106" t="s">
        <v>283</v>
      </c>
      <c r="BM195" s="203" t="s">
        <v>642</v>
      </c>
    </row>
    <row r="196" spans="1:47" s="118" customFormat="1" ht="12">
      <c r="A196" s="115"/>
      <c r="B196" s="116"/>
      <c r="C196" s="115"/>
      <c r="D196" s="205" t="s">
        <v>167</v>
      </c>
      <c r="E196" s="115"/>
      <c r="F196" s="206" t="s">
        <v>2596</v>
      </c>
      <c r="G196" s="115"/>
      <c r="H196" s="115"/>
      <c r="I196" s="7"/>
      <c r="J196" s="115"/>
      <c r="K196" s="115"/>
      <c r="L196" s="116"/>
      <c r="M196" s="207"/>
      <c r="N196" s="208"/>
      <c r="O196" s="200"/>
      <c r="P196" s="200"/>
      <c r="Q196" s="200"/>
      <c r="R196" s="200"/>
      <c r="S196" s="200"/>
      <c r="T196" s="209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T196" s="106" t="s">
        <v>167</v>
      </c>
      <c r="AU196" s="106" t="s">
        <v>82</v>
      </c>
    </row>
    <row r="197" spans="1:65" s="118" customFormat="1" ht="16.5" customHeight="1">
      <c r="A197" s="115"/>
      <c r="B197" s="116"/>
      <c r="C197" s="191" t="s">
        <v>580</v>
      </c>
      <c r="D197" s="191" t="s">
        <v>783</v>
      </c>
      <c r="E197" s="192" t="s">
        <v>2597</v>
      </c>
      <c r="F197" s="193" t="s">
        <v>2598</v>
      </c>
      <c r="G197" s="194" t="s">
        <v>2531</v>
      </c>
      <c r="H197" s="195">
        <v>1</v>
      </c>
      <c r="I197" s="11"/>
      <c r="J197" s="196">
        <f>ROUND(I197*H197,1)</f>
        <v>0</v>
      </c>
      <c r="K197" s="193" t="s">
        <v>3</v>
      </c>
      <c r="L197" s="197"/>
      <c r="M197" s="198" t="s">
        <v>3</v>
      </c>
      <c r="N197" s="199" t="s">
        <v>45</v>
      </c>
      <c r="O197" s="200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R197" s="203" t="s">
        <v>420</v>
      </c>
      <c r="AT197" s="203" t="s">
        <v>783</v>
      </c>
      <c r="AU197" s="203" t="s">
        <v>82</v>
      </c>
      <c r="AY197" s="106" t="s">
        <v>158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06" t="s">
        <v>82</v>
      </c>
      <c r="BK197" s="204">
        <f>ROUND(I197*H197,1)</f>
        <v>0</v>
      </c>
      <c r="BL197" s="106" t="s">
        <v>283</v>
      </c>
      <c r="BM197" s="203" t="s">
        <v>662</v>
      </c>
    </row>
    <row r="198" spans="1:47" s="118" customFormat="1" ht="12">
      <c r="A198" s="115"/>
      <c r="B198" s="116"/>
      <c r="C198" s="115"/>
      <c r="D198" s="205" t="s">
        <v>167</v>
      </c>
      <c r="E198" s="115"/>
      <c r="F198" s="206" t="s">
        <v>2598</v>
      </c>
      <c r="G198" s="115"/>
      <c r="H198" s="115"/>
      <c r="I198" s="7"/>
      <c r="J198" s="115"/>
      <c r="K198" s="115"/>
      <c r="L198" s="116"/>
      <c r="M198" s="207"/>
      <c r="N198" s="208"/>
      <c r="O198" s="200"/>
      <c r="P198" s="200"/>
      <c r="Q198" s="200"/>
      <c r="R198" s="200"/>
      <c r="S198" s="200"/>
      <c r="T198" s="209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T198" s="106" t="s">
        <v>167</v>
      </c>
      <c r="AU198" s="106" t="s">
        <v>82</v>
      </c>
    </row>
    <row r="199" spans="2:63" s="180" customFormat="1" ht="25.9" customHeight="1">
      <c r="B199" s="181"/>
      <c r="D199" s="182" t="s">
        <v>73</v>
      </c>
      <c r="E199" s="183" t="s">
        <v>2599</v>
      </c>
      <c r="F199" s="183" t="s">
        <v>2600</v>
      </c>
      <c r="I199" s="5"/>
      <c r="J199" s="184">
        <f>BK199</f>
        <v>0</v>
      </c>
      <c r="L199" s="181"/>
      <c r="M199" s="185"/>
      <c r="N199" s="186"/>
      <c r="O199" s="186"/>
      <c r="P199" s="187">
        <f>SUM(P200:P205)</f>
        <v>0</v>
      </c>
      <c r="Q199" s="186"/>
      <c r="R199" s="187">
        <f>SUM(R200:R205)</f>
        <v>0</v>
      </c>
      <c r="S199" s="186"/>
      <c r="T199" s="188">
        <f>SUM(T200:T205)</f>
        <v>0</v>
      </c>
      <c r="AR199" s="182" t="s">
        <v>82</v>
      </c>
      <c r="AT199" s="189" t="s">
        <v>73</v>
      </c>
      <c r="AU199" s="189" t="s">
        <v>74</v>
      </c>
      <c r="AY199" s="182" t="s">
        <v>158</v>
      </c>
      <c r="BK199" s="190">
        <f>SUM(BK200:BK205)</f>
        <v>0</v>
      </c>
    </row>
    <row r="200" spans="1:65" s="118" customFormat="1" ht="37.9" customHeight="1">
      <c r="A200" s="115"/>
      <c r="B200" s="116"/>
      <c r="C200" s="214" t="s">
        <v>587</v>
      </c>
      <c r="D200" s="214" t="s">
        <v>160</v>
      </c>
      <c r="E200" s="215" t="s">
        <v>2593</v>
      </c>
      <c r="F200" s="216" t="s">
        <v>2594</v>
      </c>
      <c r="G200" s="217" t="s">
        <v>2111</v>
      </c>
      <c r="H200" s="218">
        <v>1</v>
      </c>
      <c r="I200" s="6"/>
      <c r="J200" s="219">
        <f>ROUND(I200*H200,1)</f>
        <v>0</v>
      </c>
      <c r="K200" s="216" t="s">
        <v>3</v>
      </c>
      <c r="L200" s="116"/>
      <c r="M200" s="220" t="s">
        <v>3</v>
      </c>
      <c r="N200" s="221" t="s">
        <v>45</v>
      </c>
      <c r="O200" s="200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R200" s="203" t="s">
        <v>283</v>
      </c>
      <c r="AT200" s="203" t="s">
        <v>160</v>
      </c>
      <c r="AU200" s="203" t="s">
        <v>82</v>
      </c>
      <c r="AY200" s="106" t="s">
        <v>158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06" t="s">
        <v>82</v>
      </c>
      <c r="BK200" s="204">
        <f>ROUND(I200*H200,1)</f>
        <v>0</v>
      </c>
      <c r="BL200" s="106" t="s">
        <v>283</v>
      </c>
      <c r="BM200" s="203" t="s">
        <v>2601</v>
      </c>
    </row>
    <row r="201" spans="1:47" s="118" customFormat="1" ht="19.5">
      <c r="A201" s="115"/>
      <c r="B201" s="116"/>
      <c r="C201" s="115"/>
      <c r="D201" s="205" t="s">
        <v>167</v>
      </c>
      <c r="E201" s="115"/>
      <c r="F201" s="206" t="s">
        <v>2594</v>
      </c>
      <c r="G201" s="115"/>
      <c r="H201" s="115"/>
      <c r="I201" s="7"/>
      <c r="J201" s="115"/>
      <c r="K201" s="115"/>
      <c r="L201" s="116"/>
      <c r="M201" s="207"/>
      <c r="N201" s="208"/>
      <c r="O201" s="200"/>
      <c r="P201" s="200"/>
      <c r="Q201" s="200"/>
      <c r="R201" s="200"/>
      <c r="S201" s="200"/>
      <c r="T201" s="209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T201" s="106" t="s">
        <v>167</v>
      </c>
      <c r="AU201" s="106" t="s">
        <v>82</v>
      </c>
    </row>
    <row r="202" spans="1:65" s="118" customFormat="1" ht="16.5" customHeight="1">
      <c r="A202" s="115"/>
      <c r="B202" s="116"/>
      <c r="C202" s="214" t="s">
        <v>594</v>
      </c>
      <c r="D202" s="214" t="s">
        <v>160</v>
      </c>
      <c r="E202" s="215" t="s">
        <v>2595</v>
      </c>
      <c r="F202" s="216" t="s">
        <v>2596</v>
      </c>
      <c r="G202" s="217" t="s">
        <v>2111</v>
      </c>
      <c r="H202" s="218">
        <v>1</v>
      </c>
      <c r="I202" s="6"/>
      <c r="J202" s="219">
        <f>ROUND(I202*H202,1)</f>
        <v>0</v>
      </c>
      <c r="K202" s="216" t="s">
        <v>3</v>
      </c>
      <c r="L202" s="116"/>
      <c r="M202" s="220" t="s">
        <v>3</v>
      </c>
      <c r="N202" s="221" t="s">
        <v>45</v>
      </c>
      <c r="O202" s="200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R202" s="203" t="s">
        <v>283</v>
      </c>
      <c r="AT202" s="203" t="s">
        <v>160</v>
      </c>
      <c r="AU202" s="203" t="s">
        <v>82</v>
      </c>
      <c r="AY202" s="106" t="s">
        <v>158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06" t="s">
        <v>82</v>
      </c>
      <c r="BK202" s="204">
        <f>ROUND(I202*H202,1)</f>
        <v>0</v>
      </c>
      <c r="BL202" s="106" t="s">
        <v>283</v>
      </c>
      <c r="BM202" s="203" t="s">
        <v>2602</v>
      </c>
    </row>
    <row r="203" spans="1:47" s="118" customFormat="1" ht="12">
      <c r="A203" s="115"/>
      <c r="B203" s="116"/>
      <c r="C203" s="115"/>
      <c r="D203" s="205" t="s">
        <v>167</v>
      </c>
      <c r="E203" s="115"/>
      <c r="F203" s="206" t="s">
        <v>2596</v>
      </c>
      <c r="G203" s="115"/>
      <c r="H203" s="115"/>
      <c r="I203" s="7"/>
      <c r="J203" s="115"/>
      <c r="K203" s="115"/>
      <c r="L203" s="116"/>
      <c r="M203" s="207"/>
      <c r="N203" s="208"/>
      <c r="O203" s="200"/>
      <c r="P203" s="200"/>
      <c r="Q203" s="200"/>
      <c r="R203" s="200"/>
      <c r="S203" s="200"/>
      <c r="T203" s="209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T203" s="106" t="s">
        <v>167</v>
      </c>
      <c r="AU203" s="106" t="s">
        <v>82</v>
      </c>
    </row>
    <row r="204" spans="1:65" s="118" customFormat="1" ht="16.5" customHeight="1">
      <c r="A204" s="115"/>
      <c r="B204" s="116"/>
      <c r="C204" s="214" t="s">
        <v>601</v>
      </c>
      <c r="D204" s="214" t="s">
        <v>160</v>
      </c>
      <c r="E204" s="215" t="s">
        <v>2597</v>
      </c>
      <c r="F204" s="216" t="s">
        <v>2598</v>
      </c>
      <c r="G204" s="217" t="s">
        <v>2531</v>
      </c>
      <c r="H204" s="218">
        <v>1</v>
      </c>
      <c r="I204" s="6"/>
      <c r="J204" s="219">
        <f>ROUND(I204*H204,1)</f>
        <v>0</v>
      </c>
      <c r="K204" s="216" t="s">
        <v>3</v>
      </c>
      <c r="L204" s="116"/>
      <c r="M204" s="220" t="s">
        <v>3</v>
      </c>
      <c r="N204" s="221" t="s">
        <v>45</v>
      </c>
      <c r="O204" s="200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R204" s="203" t="s">
        <v>283</v>
      </c>
      <c r="AT204" s="203" t="s">
        <v>160</v>
      </c>
      <c r="AU204" s="203" t="s">
        <v>82</v>
      </c>
      <c r="AY204" s="106" t="s">
        <v>158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06" t="s">
        <v>82</v>
      </c>
      <c r="BK204" s="204">
        <f>ROUND(I204*H204,1)</f>
        <v>0</v>
      </c>
      <c r="BL204" s="106" t="s">
        <v>283</v>
      </c>
      <c r="BM204" s="203" t="s">
        <v>2603</v>
      </c>
    </row>
    <row r="205" spans="1:47" s="118" customFormat="1" ht="12">
      <c r="A205" s="115"/>
      <c r="B205" s="116"/>
      <c r="C205" s="115"/>
      <c r="D205" s="205" t="s">
        <v>167</v>
      </c>
      <c r="E205" s="115"/>
      <c r="F205" s="206" t="s">
        <v>2604</v>
      </c>
      <c r="G205" s="115"/>
      <c r="H205" s="115"/>
      <c r="I205" s="7"/>
      <c r="J205" s="115"/>
      <c r="K205" s="115"/>
      <c r="L205" s="116"/>
      <c r="M205" s="207"/>
      <c r="N205" s="208"/>
      <c r="O205" s="200"/>
      <c r="P205" s="200"/>
      <c r="Q205" s="200"/>
      <c r="R205" s="200"/>
      <c r="S205" s="200"/>
      <c r="T205" s="209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T205" s="106" t="s">
        <v>167</v>
      </c>
      <c r="AU205" s="106" t="s">
        <v>82</v>
      </c>
    </row>
    <row r="206" spans="2:63" s="180" customFormat="1" ht="25.9" customHeight="1">
      <c r="B206" s="181"/>
      <c r="D206" s="182" t="s">
        <v>73</v>
      </c>
      <c r="E206" s="183" t="s">
        <v>2605</v>
      </c>
      <c r="F206" s="183" t="s">
        <v>2606</v>
      </c>
      <c r="I206" s="5"/>
      <c r="J206" s="184">
        <f>BK206</f>
        <v>0</v>
      </c>
      <c r="L206" s="181"/>
      <c r="M206" s="185"/>
      <c r="N206" s="186"/>
      <c r="O206" s="186"/>
      <c r="P206" s="187">
        <f>SUM(P207:P218)</f>
        <v>0</v>
      </c>
      <c r="Q206" s="186"/>
      <c r="R206" s="187">
        <f>SUM(R207:R218)</f>
        <v>0</v>
      </c>
      <c r="S206" s="186"/>
      <c r="T206" s="188">
        <f>SUM(T207:T218)</f>
        <v>0</v>
      </c>
      <c r="AR206" s="182" t="s">
        <v>82</v>
      </c>
      <c r="AT206" s="189" t="s">
        <v>73</v>
      </c>
      <c r="AU206" s="189" t="s">
        <v>74</v>
      </c>
      <c r="AY206" s="182" t="s">
        <v>158</v>
      </c>
      <c r="BK206" s="190">
        <f>SUM(BK207:BK218)</f>
        <v>0</v>
      </c>
    </row>
    <row r="207" spans="1:65" s="118" customFormat="1" ht="37.9" customHeight="1">
      <c r="A207" s="115"/>
      <c r="B207" s="116"/>
      <c r="C207" s="191" t="s">
        <v>608</v>
      </c>
      <c r="D207" s="191" t="s">
        <v>783</v>
      </c>
      <c r="E207" s="192" t="s">
        <v>2607</v>
      </c>
      <c r="F207" s="193" t="s">
        <v>2608</v>
      </c>
      <c r="G207" s="194" t="s">
        <v>2111</v>
      </c>
      <c r="H207" s="195">
        <v>1</v>
      </c>
      <c r="I207" s="11"/>
      <c r="J207" s="196">
        <f>ROUND(I207*H207,1)</f>
        <v>0</v>
      </c>
      <c r="K207" s="193" t="s">
        <v>3</v>
      </c>
      <c r="L207" s="197"/>
      <c r="M207" s="198" t="s">
        <v>3</v>
      </c>
      <c r="N207" s="199" t="s">
        <v>45</v>
      </c>
      <c r="O207" s="20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R207" s="203" t="s">
        <v>420</v>
      </c>
      <c r="AT207" s="203" t="s">
        <v>783</v>
      </c>
      <c r="AU207" s="203" t="s">
        <v>82</v>
      </c>
      <c r="AY207" s="106" t="s">
        <v>158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06" t="s">
        <v>82</v>
      </c>
      <c r="BK207" s="204">
        <f>ROUND(I207*H207,1)</f>
        <v>0</v>
      </c>
      <c r="BL207" s="106" t="s">
        <v>283</v>
      </c>
      <c r="BM207" s="203" t="s">
        <v>677</v>
      </c>
    </row>
    <row r="208" spans="1:47" s="118" customFormat="1" ht="19.5">
      <c r="A208" s="115"/>
      <c r="B208" s="116"/>
      <c r="C208" s="115"/>
      <c r="D208" s="205" t="s">
        <v>167</v>
      </c>
      <c r="E208" s="115"/>
      <c r="F208" s="206" t="s">
        <v>2608</v>
      </c>
      <c r="G208" s="115"/>
      <c r="H208" s="115"/>
      <c r="I208" s="7"/>
      <c r="J208" s="115"/>
      <c r="K208" s="115"/>
      <c r="L208" s="116"/>
      <c r="M208" s="207"/>
      <c r="N208" s="208"/>
      <c r="O208" s="200"/>
      <c r="P208" s="200"/>
      <c r="Q208" s="200"/>
      <c r="R208" s="200"/>
      <c r="S208" s="200"/>
      <c r="T208" s="209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T208" s="106" t="s">
        <v>167</v>
      </c>
      <c r="AU208" s="106" t="s">
        <v>82</v>
      </c>
    </row>
    <row r="209" spans="1:65" s="118" customFormat="1" ht="16.5" customHeight="1">
      <c r="A209" s="115"/>
      <c r="B209" s="116"/>
      <c r="C209" s="191" t="s">
        <v>620</v>
      </c>
      <c r="D209" s="191" t="s">
        <v>783</v>
      </c>
      <c r="E209" s="192" t="s">
        <v>2609</v>
      </c>
      <c r="F209" s="193" t="s">
        <v>2509</v>
      </c>
      <c r="G209" s="194" t="s">
        <v>1883</v>
      </c>
      <c r="H209" s="195">
        <v>1</v>
      </c>
      <c r="I209" s="11"/>
      <c r="J209" s="196">
        <f>ROUND(I209*H209,1)</f>
        <v>0</v>
      </c>
      <c r="K209" s="193" t="s">
        <v>3</v>
      </c>
      <c r="L209" s="197"/>
      <c r="M209" s="198" t="s">
        <v>3</v>
      </c>
      <c r="N209" s="199" t="s">
        <v>45</v>
      </c>
      <c r="O209" s="20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R209" s="203" t="s">
        <v>420</v>
      </c>
      <c r="AT209" s="203" t="s">
        <v>783</v>
      </c>
      <c r="AU209" s="203" t="s">
        <v>82</v>
      </c>
      <c r="AY209" s="106" t="s">
        <v>158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06" t="s">
        <v>82</v>
      </c>
      <c r="BK209" s="204">
        <f>ROUND(I209*H209,1)</f>
        <v>0</v>
      </c>
      <c r="BL209" s="106" t="s">
        <v>283</v>
      </c>
      <c r="BM209" s="203" t="s">
        <v>691</v>
      </c>
    </row>
    <row r="210" spans="1:47" s="118" customFormat="1" ht="12">
      <c r="A210" s="115"/>
      <c r="B210" s="116"/>
      <c r="C210" s="115"/>
      <c r="D210" s="205" t="s">
        <v>167</v>
      </c>
      <c r="E210" s="115"/>
      <c r="F210" s="206" t="s">
        <v>2509</v>
      </c>
      <c r="G210" s="115"/>
      <c r="H210" s="115"/>
      <c r="I210" s="7"/>
      <c r="J210" s="115"/>
      <c r="K210" s="115"/>
      <c r="L210" s="116"/>
      <c r="M210" s="207"/>
      <c r="N210" s="208"/>
      <c r="O210" s="200"/>
      <c r="P210" s="200"/>
      <c r="Q210" s="200"/>
      <c r="R210" s="200"/>
      <c r="S210" s="200"/>
      <c r="T210" s="209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T210" s="106" t="s">
        <v>167</v>
      </c>
      <c r="AU210" s="106" t="s">
        <v>82</v>
      </c>
    </row>
    <row r="211" spans="1:65" s="118" customFormat="1" ht="16.5" customHeight="1">
      <c r="A211" s="115"/>
      <c r="B211" s="116"/>
      <c r="C211" s="191" t="s">
        <v>629</v>
      </c>
      <c r="D211" s="191" t="s">
        <v>783</v>
      </c>
      <c r="E211" s="192" t="s">
        <v>2510</v>
      </c>
      <c r="F211" s="193" t="s">
        <v>2503</v>
      </c>
      <c r="G211" s="194" t="s">
        <v>2111</v>
      </c>
      <c r="H211" s="195">
        <v>1</v>
      </c>
      <c r="I211" s="11"/>
      <c r="J211" s="196">
        <f>ROUND(I211*H211,1)</f>
        <v>0</v>
      </c>
      <c r="K211" s="193" t="s">
        <v>3</v>
      </c>
      <c r="L211" s="197"/>
      <c r="M211" s="198" t="s">
        <v>3</v>
      </c>
      <c r="N211" s="199" t="s">
        <v>45</v>
      </c>
      <c r="O211" s="200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R211" s="203" t="s">
        <v>420</v>
      </c>
      <c r="AT211" s="203" t="s">
        <v>783</v>
      </c>
      <c r="AU211" s="203" t="s">
        <v>82</v>
      </c>
      <c r="AY211" s="106" t="s">
        <v>158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06" t="s">
        <v>82</v>
      </c>
      <c r="BK211" s="204">
        <f>ROUND(I211*H211,1)</f>
        <v>0</v>
      </c>
      <c r="BL211" s="106" t="s">
        <v>283</v>
      </c>
      <c r="BM211" s="203" t="s">
        <v>709</v>
      </c>
    </row>
    <row r="212" spans="1:47" s="118" customFormat="1" ht="12">
      <c r="A212" s="115"/>
      <c r="B212" s="116"/>
      <c r="C212" s="115"/>
      <c r="D212" s="205" t="s">
        <v>167</v>
      </c>
      <c r="E212" s="115"/>
      <c r="F212" s="206" t="s">
        <v>2503</v>
      </c>
      <c r="G212" s="115"/>
      <c r="H212" s="115"/>
      <c r="I212" s="7"/>
      <c r="J212" s="115"/>
      <c r="K212" s="115"/>
      <c r="L212" s="116"/>
      <c r="M212" s="207"/>
      <c r="N212" s="208"/>
      <c r="O212" s="200"/>
      <c r="P212" s="200"/>
      <c r="Q212" s="200"/>
      <c r="R212" s="200"/>
      <c r="S212" s="200"/>
      <c r="T212" s="209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T212" s="106" t="s">
        <v>167</v>
      </c>
      <c r="AU212" s="106" t="s">
        <v>82</v>
      </c>
    </row>
    <row r="213" spans="1:65" s="118" customFormat="1" ht="24.2" customHeight="1">
      <c r="A213" s="115"/>
      <c r="B213" s="116"/>
      <c r="C213" s="191" t="s">
        <v>635</v>
      </c>
      <c r="D213" s="191" t="s">
        <v>783</v>
      </c>
      <c r="E213" s="192" t="s">
        <v>2610</v>
      </c>
      <c r="F213" s="193" t="s">
        <v>2611</v>
      </c>
      <c r="G213" s="194" t="s">
        <v>1883</v>
      </c>
      <c r="H213" s="195">
        <v>2</v>
      </c>
      <c r="I213" s="11"/>
      <c r="J213" s="196">
        <f>ROUND(I213*H213,1)</f>
        <v>0</v>
      </c>
      <c r="K213" s="193" t="s">
        <v>3</v>
      </c>
      <c r="L213" s="197"/>
      <c r="M213" s="198" t="s">
        <v>3</v>
      </c>
      <c r="N213" s="199" t="s">
        <v>45</v>
      </c>
      <c r="O213" s="200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R213" s="203" t="s">
        <v>420</v>
      </c>
      <c r="AT213" s="203" t="s">
        <v>783</v>
      </c>
      <c r="AU213" s="203" t="s">
        <v>82</v>
      </c>
      <c r="AY213" s="106" t="s">
        <v>158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06" t="s">
        <v>82</v>
      </c>
      <c r="BK213" s="204">
        <f>ROUND(I213*H213,1)</f>
        <v>0</v>
      </c>
      <c r="BL213" s="106" t="s">
        <v>283</v>
      </c>
      <c r="BM213" s="203" t="s">
        <v>734</v>
      </c>
    </row>
    <row r="214" spans="1:47" s="118" customFormat="1" ht="12">
      <c r="A214" s="115"/>
      <c r="B214" s="116"/>
      <c r="C214" s="115"/>
      <c r="D214" s="205" t="s">
        <v>167</v>
      </c>
      <c r="E214" s="115"/>
      <c r="F214" s="206" t="s">
        <v>2611</v>
      </c>
      <c r="G214" s="115"/>
      <c r="H214" s="115"/>
      <c r="I214" s="7"/>
      <c r="J214" s="115"/>
      <c r="K214" s="115"/>
      <c r="L214" s="116"/>
      <c r="M214" s="207"/>
      <c r="N214" s="208"/>
      <c r="O214" s="200"/>
      <c r="P214" s="200"/>
      <c r="Q214" s="200"/>
      <c r="R214" s="200"/>
      <c r="S214" s="200"/>
      <c r="T214" s="209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T214" s="106" t="s">
        <v>167</v>
      </c>
      <c r="AU214" s="106" t="s">
        <v>82</v>
      </c>
    </row>
    <row r="215" spans="1:65" s="118" customFormat="1" ht="37.9" customHeight="1">
      <c r="A215" s="115"/>
      <c r="B215" s="116"/>
      <c r="C215" s="191" t="s">
        <v>642</v>
      </c>
      <c r="D215" s="191" t="s">
        <v>783</v>
      </c>
      <c r="E215" s="192" t="s">
        <v>2612</v>
      </c>
      <c r="F215" s="193" t="s">
        <v>2613</v>
      </c>
      <c r="G215" s="194" t="s">
        <v>492</v>
      </c>
      <c r="H215" s="195">
        <v>40</v>
      </c>
      <c r="I215" s="11"/>
      <c r="J215" s="196">
        <f>ROUND(I215*H215,1)</f>
        <v>0</v>
      </c>
      <c r="K215" s="193" t="s">
        <v>3</v>
      </c>
      <c r="L215" s="197"/>
      <c r="M215" s="198" t="s">
        <v>3</v>
      </c>
      <c r="N215" s="199" t="s">
        <v>45</v>
      </c>
      <c r="O215" s="20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R215" s="203" t="s">
        <v>420</v>
      </c>
      <c r="AT215" s="203" t="s">
        <v>783</v>
      </c>
      <c r="AU215" s="203" t="s">
        <v>82</v>
      </c>
      <c r="AY215" s="106" t="s">
        <v>158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06" t="s">
        <v>82</v>
      </c>
      <c r="BK215" s="204">
        <f>ROUND(I215*H215,1)</f>
        <v>0</v>
      </c>
      <c r="BL215" s="106" t="s">
        <v>283</v>
      </c>
      <c r="BM215" s="203" t="s">
        <v>754</v>
      </c>
    </row>
    <row r="216" spans="1:47" s="118" customFormat="1" ht="19.5">
      <c r="A216" s="115"/>
      <c r="B216" s="116"/>
      <c r="C216" s="115"/>
      <c r="D216" s="205" t="s">
        <v>167</v>
      </c>
      <c r="E216" s="115"/>
      <c r="F216" s="206" t="s">
        <v>2613</v>
      </c>
      <c r="G216" s="115"/>
      <c r="H216" s="115"/>
      <c r="I216" s="7"/>
      <c r="J216" s="115"/>
      <c r="K216" s="115"/>
      <c r="L216" s="116"/>
      <c r="M216" s="207"/>
      <c r="N216" s="208"/>
      <c r="O216" s="200"/>
      <c r="P216" s="200"/>
      <c r="Q216" s="200"/>
      <c r="R216" s="200"/>
      <c r="S216" s="200"/>
      <c r="T216" s="209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T216" s="106" t="s">
        <v>167</v>
      </c>
      <c r="AU216" s="106" t="s">
        <v>82</v>
      </c>
    </row>
    <row r="217" spans="1:65" s="118" customFormat="1" ht="16.5" customHeight="1">
      <c r="A217" s="115"/>
      <c r="B217" s="116"/>
      <c r="C217" s="191" t="s">
        <v>654</v>
      </c>
      <c r="D217" s="191" t="s">
        <v>783</v>
      </c>
      <c r="E217" s="192" t="s">
        <v>2614</v>
      </c>
      <c r="F217" s="193" t="s">
        <v>2615</v>
      </c>
      <c r="G217" s="194" t="s">
        <v>2111</v>
      </c>
      <c r="H217" s="195">
        <v>1</v>
      </c>
      <c r="I217" s="11"/>
      <c r="J217" s="196">
        <f>ROUND(I217*H217,1)</f>
        <v>0</v>
      </c>
      <c r="K217" s="193" t="s">
        <v>3</v>
      </c>
      <c r="L217" s="197"/>
      <c r="M217" s="198" t="s">
        <v>3</v>
      </c>
      <c r="N217" s="199" t="s">
        <v>45</v>
      </c>
      <c r="O217" s="200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R217" s="203" t="s">
        <v>420</v>
      </c>
      <c r="AT217" s="203" t="s">
        <v>783</v>
      </c>
      <c r="AU217" s="203" t="s">
        <v>82</v>
      </c>
      <c r="AY217" s="106" t="s">
        <v>158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06" t="s">
        <v>82</v>
      </c>
      <c r="BK217" s="204">
        <f>ROUND(I217*H217,1)</f>
        <v>0</v>
      </c>
      <c r="BL217" s="106" t="s">
        <v>283</v>
      </c>
      <c r="BM217" s="203" t="s">
        <v>767</v>
      </c>
    </row>
    <row r="218" spans="1:47" s="118" customFormat="1" ht="12">
      <c r="A218" s="115"/>
      <c r="B218" s="116"/>
      <c r="C218" s="115"/>
      <c r="D218" s="205" t="s">
        <v>167</v>
      </c>
      <c r="E218" s="115"/>
      <c r="F218" s="206" t="s">
        <v>2615</v>
      </c>
      <c r="G218" s="115"/>
      <c r="H218" s="115"/>
      <c r="I218" s="7"/>
      <c r="J218" s="115"/>
      <c r="K218" s="115"/>
      <c r="L218" s="116"/>
      <c r="M218" s="207"/>
      <c r="N218" s="208"/>
      <c r="O218" s="200"/>
      <c r="P218" s="200"/>
      <c r="Q218" s="200"/>
      <c r="R218" s="200"/>
      <c r="S218" s="200"/>
      <c r="T218" s="209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T218" s="106" t="s">
        <v>167</v>
      </c>
      <c r="AU218" s="106" t="s">
        <v>82</v>
      </c>
    </row>
    <row r="219" spans="2:63" s="180" customFormat="1" ht="25.9" customHeight="1">
      <c r="B219" s="181"/>
      <c r="D219" s="182" t="s">
        <v>73</v>
      </c>
      <c r="E219" s="183" t="s">
        <v>2616</v>
      </c>
      <c r="F219" s="183" t="s">
        <v>2617</v>
      </c>
      <c r="I219" s="5"/>
      <c r="J219" s="184">
        <f>BK219</f>
        <v>0</v>
      </c>
      <c r="L219" s="181"/>
      <c r="M219" s="185"/>
      <c r="N219" s="186"/>
      <c r="O219" s="186"/>
      <c r="P219" s="187">
        <f>SUM(P220:P225)</f>
        <v>0</v>
      </c>
      <c r="Q219" s="186"/>
      <c r="R219" s="187">
        <f>SUM(R220:R225)</f>
        <v>0</v>
      </c>
      <c r="S219" s="186"/>
      <c r="T219" s="188">
        <f>SUM(T220:T225)</f>
        <v>0</v>
      </c>
      <c r="AR219" s="182" t="s">
        <v>82</v>
      </c>
      <c r="AT219" s="189" t="s">
        <v>73</v>
      </c>
      <c r="AU219" s="189" t="s">
        <v>74</v>
      </c>
      <c r="AY219" s="182" t="s">
        <v>158</v>
      </c>
      <c r="BK219" s="190">
        <f>SUM(BK220:BK225)</f>
        <v>0</v>
      </c>
    </row>
    <row r="220" spans="1:65" s="118" customFormat="1" ht="37.9" customHeight="1">
      <c r="A220" s="115"/>
      <c r="B220" s="116"/>
      <c r="C220" s="214" t="s">
        <v>662</v>
      </c>
      <c r="D220" s="214" t="s">
        <v>160</v>
      </c>
      <c r="E220" s="215" t="s">
        <v>2607</v>
      </c>
      <c r="F220" s="216" t="s">
        <v>2608</v>
      </c>
      <c r="G220" s="217" t="s">
        <v>2111</v>
      </c>
      <c r="H220" s="218">
        <v>1</v>
      </c>
      <c r="I220" s="6"/>
      <c r="J220" s="219">
        <f>ROUND(I220*H220,1)</f>
        <v>0</v>
      </c>
      <c r="K220" s="216" t="s">
        <v>3</v>
      </c>
      <c r="L220" s="116"/>
      <c r="M220" s="220" t="s">
        <v>3</v>
      </c>
      <c r="N220" s="221" t="s">
        <v>45</v>
      </c>
      <c r="O220" s="200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R220" s="203" t="s">
        <v>283</v>
      </c>
      <c r="AT220" s="203" t="s">
        <v>160</v>
      </c>
      <c r="AU220" s="203" t="s">
        <v>82</v>
      </c>
      <c r="AY220" s="106" t="s">
        <v>158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06" t="s">
        <v>82</v>
      </c>
      <c r="BK220" s="204">
        <f>ROUND(I220*H220,1)</f>
        <v>0</v>
      </c>
      <c r="BL220" s="106" t="s">
        <v>283</v>
      </c>
      <c r="BM220" s="203" t="s">
        <v>2618</v>
      </c>
    </row>
    <row r="221" spans="1:47" s="118" customFormat="1" ht="19.5">
      <c r="A221" s="115"/>
      <c r="B221" s="116"/>
      <c r="C221" s="115"/>
      <c r="D221" s="205" t="s">
        <v>167</v>
      </c>
      <c r="E221" s="115"/>
      <c r="F221" s="206" t="s">
        <v>2619</v>
      </c>
      <c r="G221" s="115"/>
      <c r="H221" s="115"/>
      <c r="I221" s="7"/>
      <c r="J221" s="115"/>
      <c r="K221" s="115"/>
      <c r="L221" s="116"/>
      <c r="M221" s="207"/>
      <c r="N221" s="208"/>
      <c r="O221" s="200"/>
      <c r="P221" s="200"/>
      <c r="Q221" s="200"/>
      <c r="R221" s="200"/>
      <c r="S221" s="200"/>
      <c r="T221" s="209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T221" s="106" t="s">
        <v>167</v>
      </c>
      <c r="AU221" s="106" t="s">
        <v>82</v>
      </c>
    </row>
    <row r="222" spans="1:65" s="118" customFormat="1" ht="24.2" customHeight="1">
      <c r="A222" s="115"/>
      <c r="B222" s="116"/>
      <c r="C222" s="214" t="s">
        <v>669</v>
      </c>
      <c r="D222" s="214" t="s">
        <v>160</v>
      </c>
      <c r="E222" s="215" t="s">
        <v>2610</v>
      </c>
      <c r="F222" s="216" t="s">
        <v>2611</v>
      </c>
      <c r="G222" s="217" t="s">
        <v>1883</v>
      </c>
      <c r="H222" s="218">
        <v>2</v>
      </c>
      <c r="I222" s="6"/>
      <c r="J222" s="219">
        <f>ROUND(I222*H222,1)</f>
        <v>0</v>
      </c>
      <c r="K222" s="216" t="s">
        <v>3</v>
      </c>
      <c r="L222" s="116"/>
      <c r="M222" s="220" t="s">
        <v>3</v>
      </c>
      <c r="N222" s="221" t="s">
        <v>45</v>
      </c>
      <c r="O222" s="200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R222" s="203" t="s">
        <v>283</v>
      </c>
      <c r="AT222" s="203" t="s">
        <v>160</v>
      </c>
      <c r="AU222" s="203" t="s">
        <v>82</v>
      </c>
      <c r="AY222" s="106" t="s">
        <v>158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06" t="s">
        <v>82</v>
      </c>
      <c r="BK222" s="204">
        <f>ROUND(I222*H222,1)</f>
        <v>0</v>
      </c>
      <c r="BL222" s="106" t="s">
        <v>283</v>
      </c>
      <c r="BM222" s="203" t="s">
        <v>2620</v>
      </c>
    </row>
    <row r="223" spans="1:47" s="118" customFormat="1" ht="12">
      <c r="A223" s="115"/>
      <c r="B223" s="116"/>
      <c r="C223" s="115"/>
      <c r="D223" s="205" t="s">
        <v>167</v>
      </c>
      <c r="E223" s="115"/>
      <c r="F223" s="206" t="s">
        <v>2611</v>
      </c>
      <c r="G223" s="115"/>
      <c r="H223" s="115"/>
      <c r="I223" s="7"/>
      <c r="J223" s="115"/>
      <c r="K223" s="115"/>
      <c r="L223" s="116"/>
      <c r="M223" s="207"/>
      <c r="N223" s="208"/>
      <c r="O223" s="200"/>
      <c r="P223" s="200"/>
      <c r="Q223" s="200"/>
      <c r="R223" s="200"/>
      <c r="S223" s="200"/>
      <c r="T223" s="209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T223" s="106" t="s">
        <v>167</v>
      </c>
      <c r="AU223" s="106" t="s">
        <v>82</v>
      </c>
    </row>
    <row r="224" spans="1:65" s="118" customFormat="1" ht="37.9" customHeight="1">
      <c r="A224" s="115"/>
      <c r="B224" s="116"/>
      <c r="C224" s="214" t="s">
        <v>677</v>
      </c>
      <c r="D224" s="214" t="s">
        <v>160</v>
      </c>
      <c r="E224" s="215" t="s">
        <v>2612</v>
      </c>
      <c r="F224" s="216" t="s">
        <v>2613</v>
      </c>
      <c r="G224" s="217" t="s">
        <v>492</v>
      </c>
      <c r="H224" s="218">
        <v>40</v>
      </c>
      <c r="I224" s="6"/>
      <c r="J224" s="219">
        <f>ROUND(I224*H224,1)</f>
        <v>0</v>
      </c>
      <c r="K224" s="216" t="s">
        <v>3</v>
      </c>
      <c r="L224" s="116"/>
      <c r="M224" s="220" t="s">
        <v>3</v>
      </c>
      <c r="N224" s="221" t="s">
        <v>45</v>
      </c>
      <c r="O224" s="200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R224" s="203" t="s">
        <v>283</v>
      </c>
      <c r="AT224" s="203" t="s">
        <v>160</v>
      </c>
      <c r="AU224" s="203" t="s">
        <v>82</v>
      </c>
      <c r="AY224" s="106" t="s">
        <v>158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06" t="s">
        <v>82</v>
      </c>
      <c r="BK224" s="204">
        <f>ROUND(I224*H224,1)</f>
        <v>0</v>
      </c>
      <c r="BL224" s="106" t="s">
        <v>283</v>
      </c>
      <c r="BM224" s="203" t="s">
        <v>2621</v>
      </c>
    </row>
    <row r="225" spans="1:47" s="118" customFormat="1" ht="19.5">
      <c r="A225" s="115"/>
      <c r="B225" s="116"/>
      <c r="C225" s="115"/>
      <c r="D225" s="205" t="s">
        <v>167</v>
      </c>
      <c r="E225" s="115"/>
      <c r="F225" s="206" t="s">
        <v>2613</v>
      </c>
      <c r="G225" s="115"/>
      <c r="H225" s="115"/>
      <c r="I225" s="7"/>
      <c r="J225" s="115"/>
      <c r="K225" s="115"/>
      <c r="L225" s="116"/>
      <c r="M225" s="207"/>
      <c r="N225" s="208"/>
      <c r="O225" s="200"/>
      <c r="P225" s="200"/>
      <c r="Q225" s="200"/>
      <c r="R225" s="200"/>
      <c r="S225" s="200"/>
      <c r="T225" s="209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T225" s="106" t="s">
        <v>167</v>
      </c>
      <c r="AU225" s="106" t="s">
        <v>82</v>
      </c>
    </row>
    <row r="226" spans="2:63" s="180" customFormat="1" ht="25.9" customHeight="1">
      <c r="B226" s="181"/>
      <c r="D226" s="182" t="s">
        <v>73</v>
      </c>
      <c r="E226" s="183" t="s">
        <v>2622</v>
      </c>
      <c r="F226" s="183" t="s">
        <v>2623</v>
      </c>
      <c r="I226" s="5"/>
      <c r="J226" s="184">
        <f>BK226</f>
        <v>0</v>
      </c>
      <c r="L226" s="181"/>
      <c r="M226" s="185"/>
      <c r="N226" s="186"/>
      <c r="O226" s="186"/>
      <c r="P226" s="187">
        <f>SUM(P227:P246)</f>
        <v>0</v>
      </c>
      <c r="Q226" s="186"/>
      <c r="R226" s="187">
        <f>SUM(R227:R246)</f>
        <v>0</v>
      </c>
      <c r="S226" s="186"/>
      <c r="T226" s="188">
        <f>SUM(T227:T246)</f>
        <v>0</v>
      </c>
      <c r="AR226" s="182" t="s">
        <v>82</v>
      </c>
      <c r="AT226" s="189" t="s">
        <v>73</v>
      </c>
      <c r="AU226" s="189" t="s">
        <v>74</v>
      </c>
      <c r="AY226" s="182" t="s">
        <v>158</v>
      </c>
      <c r="BK226" s="190">
        <f>SUM(BK227:BK246)</f>
        <v>0</v>
      </c>
    </row>
    <row r="227" spans="1:65" s="118" customFormat="1" ht="16.5" customHeight="1">
      <c r="A227" s="115"/>
      <c r="B227" s="116"/>
      <c r="C227" s="191" t="s">
        <v>683</v>
      </c>
      <c r="D227" s="191" t="s">
        <v>783</v>
      </c>
      <c r="E227" s="192" t="s">
        <v>2624</v>
      </c>
      <c r="F227" s="193" t="s">
        <v>2625</v>
      </c>
      <c r="G227" s="194" t="s">
        <v>1883</v>
      </c>
      <c r="H227" s="195">
        <v>33.367</v>
      </c>
      <c r="I227" s="11"/>
      <c r="J227" s="196">
        <f>ROUND(I227*H227,1)</f>
        <v>0</v>
      </c>
      <c r="K227" s="193" t="s">
        <v>3</v>
      </c>
      <c r="L227" s="197"/>
      <c r="M227" s="198" t="s">
        <v>3</v>
      </c>
      <c r="N227" s="199" t="s">
        <v>45</v>
      </c>
      <c r="O227" s="200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R227" s="203" t="s">
        <v>420</v>
      </c>
      <c r="AT227" s="203" t="s">
        <v>783</v>
      </c>
      <c r="AU227" s="203" t="s">
        <v>82</v>
      </c>
      <c r="AY227" s="106" t="s">
        <v>158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06" t="s">
        <v>82</v>
      </c>
      <c r="BK227" s="204">
        <f>ROUND(I227*H227,1)</f>
        <v>0</v>
      </c>
      <c r="BL227" s="106" t="s">
        <v>283</v>
      </c>
      <c r="BM227" s="203" t="s">
        <v>782</v>
      </c>
    </row>
    <row r="228" spans="1:47" s="118" customFormat="1" ht="12">
      <c r="A228" s="115"/>
      <c r="B228" s="116"/>
      <c r="C228" s="115"/>
      <c r="D228" s="205" t="s">
        <v>167</v>
      </c>
      <c r="E228" s="115"/>
      <c r="F228" s="206" t="s">
        <v>2625</v>
      </c>
      <c r="G228" s="115"/>
      <c r="H228" s="115"/>
      <c r="I228" s="7"/>
      <c r="J228" s="115"/>
      <c r="K228" s="115"/>
      <c r="L228" s="116"/>
      <c r="M228" s="207"/>
      <c r="N228" s="208"/>
      <c r="O228" s="200"/>
      <c r="P228" s="200"/>
      <c r="Q228" s="200"/>
      <c r="R228" s="200"/>
      <c r="S228" s="200"/>
      <c r="T228" s="209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T228" s="106" t="s">
        <v>167</v>
      </c>
      <c r="AU228" s="106" t="s">
        <v>82</v>
      </c>
    </row>
    <row r="229" spans="1:65" s="118" customFormat="1" ht="16.5" customHeight="1">
      <c r="A229" s="115"/>
      <c r="B229" s="116"/>
      <c r="C229" s="191" t="s">
        <v>691</v>
      </c>
      <c r="D229" s="191" t="s">
        <v>783</v>
      </c>
      <c r="E229" s="192" t="s">
        <v>2626</v>
      </c>
      <c r="F229" s="193" t="s">
        <v>2627</v>
      </c>
      <c r="G229" s="194" t="s">
        <v>2104</v>
      </c>
      <c r="H229" s="195">
        <v>18.075</v>
      </c>
      <c r="I229" s="11"/>
      <c r="J229" s="196">
        <f>ROUND(I229*H229,1)</f>
        <v>0</v>
      </c>
      <c r="K229" s="193" t="s">
        <v>3</v>
      </c>
      <c r="L229" s="197"/>
      <c r="M229" s="198" t="s">
        <v>3</v>
      </c>
      <c r="N229" s="199" t="s">
        <v>45</v>
      </c>
      <c r="O229" s="200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R229" s="203" t="s">
        <v>420</v>
      </c>
      <c r="AT229" s="203" t="s">
        <v>783</v>
      </c>
      <c r="AU229" s="203" t="s">
        <v>82</v>
      </c>
      <c r="AY229" s="106" t="s">
        <v>158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06" t="s">
        <v>82</v>
      </c>
      <c r="BK229" s="204">
        <f>ROUND(I229*H229,1)</f>
        <v>0</v>
      </c>
      <c r="BL229" s="106" t="s">
        <v>283</v>
      </c>
      <c r="BM229" s="203" t="s">
        <v>795</v>
      </c>
    </row>
    <row r="230" spans="1:47" s="118" customFormat="1" ht="12">
      <c r="A230" s="115"/>
      <c r="B230" s="116"/>
      <c r="C230" s="115"/>
      <c r="D230" s="205" t="s">
        <v>167</v>
      </c>
      <c r="E230" s="115"/>
      <c r="F230" s="206" t="s">
        <v>2627</v>
      </c>
      <c r="G230" s="115"/>
      <c r="H230" s="115"/>
      <c r="I230" s="7"/>
      <c r="J230" s="115"/>
      <c r="K230" s="115"/>
      <c r="L230" s="116"/>
      <c r="M230" s="207"/>
      <c r="N230" s="208"/>
      <c r="O230" s="200"/>
      <c r="P230" s="200"/>
      <c r="Q230" s="200"/>
      <c r="R230" s="200"/>
      <c r="S230" s="200"/>
      <c r="T230" s="209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T230" s="106" t="s">
        <v>167</v>
      </c>
      <c r="AU230" s="106" t="s">
        <v>82</v>
      </c>
    </row>
    <row r="231" spans="1:65" s="118" customFormat="1" ht="16.5" customHeight="1">
      <c r="A231" s="115"/>
      <c r="B231" s="116"/>
      <c r="C231" s="191" t="s">
        <v>698</v>
      </c>
      <c r="D231" s="191" t="s">
        <v>783</v>
      </c>
      <c r="E231" s="192" t="s">
        <v>2628</v>
      </c>
      <c r="F231" s="193" t="s">
        <v>2629</v>
      </c>
      <c r="G231" s="194" t="s">
        <v>492</v>
      </c>
      <c r="H231" s="195">
        <v>190</v>
      </c>
      <c r="I231" s="11"/>
      <c r="J231" s="196">
        <f>ROUND(I231*H231,1)</f>
        <v>0</v>
      </c>
      <c r="K231" s="193" t="s">
        <v>3</v>
      </c>
      <c r="L231" s="197"/>
      <c r="M231" s="198" t="s">
        <v>3</v>
      </c>
      <c r="N231" s="199" t="s">
        <v>45</v>
      </c>
      <c r="O231" s="200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R231" s="203" t="s">
        <v>420</v>
      </c>
      <c r="AT231" s="203" t="s">
        <v>783</v>
      </c>
      <c r="AU231" s="203" t="s">
        <v>82</v>
      </c>
      <c r="AY231" s="106" t="s">
        <v>158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06" t="s">
        <v>82</v>
      </c>
      <c r="BK231" s="204">
        <f>ROUND(I231*H231,1)</f>
        <v>0</v>
      </c>
      <c r="BL231" s="106" t="s">
        <v>283</v>
      </c>
      <c r="BM231" s="203" t="s">
        <v>804</v>
      </c>
    </row>
    <row r="232" spans="1:47" s="118" customFormat="1" ht="12">
      <c r="A232" s="115"/>
      <c r="B232" s="116"/>
      <c r="C232" s="115"/>
      <c r="D232" s="205" t="s">
        <v>167</v>
      </c>
      <c r="E232" s="115"/>
      <c r="F232" s="206" t="s">
        <v>2629</v>
      </c>
      <c r="G232" s="115"/>
      <c r="H232" s="115"/>
      <c r="I232" s="7"/>
      <c r="J232" s="115"/>
      <c r="K232" s="115"/>
      <c r="L232" s="116"/>
      <c r="M232" s="207"/>
      <c r="N232" s="208"/>
      <c r="O232" s="200"/>
      <c r="P232" s="200"/>
      <c r="Q232" s="200"/>
      <c r="R232" s="200"/>
      <c r="S232" s="200"/>
      <c r="T232" s="209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T232" s="106" t="s">
        <v>167</v>
      </c>
      <c r="AU232" s="106" t="s">
        <v>82</v>
      </c>
    </row>
    <row r="233" spans="1:65" s="118" customFormat="1" ht="16.5" customHeight="1">
      <c r="A233" s="115"/>
      <c r="B233" s="116"/>
      <c r="C233" s="191" t="s">
        <v>709</v>
      </c>
      <c r="D233" s="191" t="s">
        <v>783</v>
      </c>
      <c r="E233" s="192" t="s">
        <v>2630</v>
      </c>
      <c r="F233" s="193" t="s">
        <v>2631</v>
      </c>
      <c r="G233" s="194" t="s">
        <v>2104</v>
      </c>
      <c r="H233" s="195">
        <v>150</v>
      </c>
      <c r="I233" s="11"/>
      <c r="J233" s="196">
        <f>ROUND(I233*H233,1)</f>
        <v>0</v>
      </c>
      <c r="K233" s="193" t="s">
        <v>3</v>
      </c>
      <c r="L233" s="197"/>
      <c r="M233" s="198" t="s">
        <v>3</v>
      </c>
      <c r="N233" s="199" t="s">
        <v>45</v>
      </c>
      <c r="O233" s="200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R233" s="203" t="s">
        <v>420</v>
      </c>
      <c r="AT233" s="203" t="s">
        <v>783</v>
      </c>
      <c r="AU233" s="203" t="s">
        <v>82</v>
      </c>
      <c r="AY233" s="106" t="s">
        <v>158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06" t="s">
        <v>82</v>
      </c>
      <c r="BK233" s="204">
        <f>ROUND(I233*H233,1)</f>
        <v>0</v>
      </c>
      <c r="BL233" s="106" t="s">
        <v>283</v>
      </c>
      <c r="BM233" s="203" t="s">
        <v>826</v>
      </c>
    </row>
    <row r="234" spans="1:47" s="118" customFormat="1" ht="12">
      <c r="A234" s="115"/>
      <c r="B234" s="116"/>
      <c r="C234" s="115"/>
      <c r="D234" s="205" t="s">
        <v>167</v>
      </c>
      <c r="E234" s="115"/>
      <c r="F234" s="206" t="s">
        <v>2631</v>
      </c>
      <c r="G234" s="115"/>
      <c r="H234" s="115"/>
      <c r="I234" s="7"/>
      <c r="J234" s="115"/>
      <c r="K234" s="115"/>
      <c r="L234" s="116"/>
      <c r="M234" s="207"/>
      <c r="N234" s="208"/>
      <c r="O234" s="200"/>
      <c r="P234" s="200"/>
      <c r="Q234" s="200"/>
      <c r="R234" s="200"/>
      <c r="S234" s="200"/>
      <c r="T234" s="209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T234" s="106" t="s">
        <v>167</v>
      </c>
      <c r="AU234" s="106" t="s">
        <v>82</v>
      </c>
    </row>
    <row r="235" spans="1:65" s="118" customFormat="1" ht="16.5" customHeight="1">
      <c r="A235" s="115"/>
      <c r="B235" s="116"/>
      <c r="C235" s="214" t="s">
        <v>715</v>
      </c>
      <c r="D235" s="214" t="s">
        <v>160</v>
      </c>
      <c r="E235" s="215" t="s">
        <v>2632</v>
      </c>
      <c r="F235" s="216" t="s">
        <v>2633</v>
      </c>
      <c r="G235" s="217" t="s">
        <v>1883</v>
      </c>
      <c r="H235" s="218">
        <v>24</v>
      </c>
      <c r="I235" s="6"/>
      <c r="J235" s="219">
        <f>ROUND(I235*H235,1)</f>
        <v>0</v>
      </c>
      <c r="K235" s="216" t="s">
        <v>3</v>
      </c>
      <c r="L235" s="116"/>
      <c r="M235" s="220" t="s">
        <v>3</v>
      </c>
      <c r="N235" s="221" t="s">
        <v>45</v>
      </c>
      <c r="O235" s="200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R235" s="203" t="s">
        <v>283</v>
      </c>
      <c r="AT235" s="203" t="s">
        <v>160</v>
      </c>
      <c r="AU235" s="203" t="s">
        <v>82</v>
      </c>
      <c r="AY235" s="106" t="s">
        <v>158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06" t="s">
        <v>82</v>
      </c>
      <c r="BK235" s="204">
        <f>ROUND(I235*H235,1)</f>
        <v>0</v>
      </c>
      <c r="BL235" s="106" t="s">
        <v>283</v>
      </c>
      <c r="BM235" s="203" t="s">
        <v>2634</v>
      </c>
    </row>
    <row r="236" spans="1:47" s="118" customFormat="1" ht="12">
      <c r="A236" s="115"/>
      <c r="B236" s="116"/>
      <c r="C236" s="115"/>
      <c r="D236" s="205" t="s">
        <v>167</v>
      </c>
      <c r="E236" s="115"/>
      <c r="F236" s="206" t="s">
        <v>2633</v>
      </c>
      <c r="G236" s="115"/>
      <c r="H236" s="115"/>
      <c r="I236" s="7"/>
      <c r="J236" s="115"/>
      <c r="K236" s="115"/>
      <c r="L236" s="116"/>
      <c r="M236" s="207"/>
      <c r="N236" s="208"/>
      <c r="O236" s="200"/>
      <c r="P236" s="200"/>
      <c r="Q236" s="200"/>
      <c r="R236" s="200"/>
      <c r="S236" s="200"/>
      <c r="T236" s="209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T236" s="106" t="s">
        <v>167</v>
      </c>
      <c r="AU236" s="106" t="s">
        <v>82</v>
      </c>
    </row>
    <row r="237" spans="1:65" s="118" customFormat="1" ht="16.5" customHeight="1">
      <c r="A237" s="115"/>
      <c r="B237" s="116"/>
      <c r="C237" s="191" t="s">
        <v>734</v>
      </c>
      <c r="D237" s="191" t="s">
        <v>783</v>
      </c>
      <c r="E237" s="192" t="s">
        <v>2635</v>
      </c>
      <c r="F237" s="193" t="s">
        <v>2636</v>
      </c>
      <c r="G237" s="194" t="s">
        <v>2637</v>
      </c>
      <c r="H237" s="195">
        <v>1.76</v>
      </c>
      <c r="I237" s="11"/>
      <c r="J237" s="196">
        <f>ROUND(I237*H237,1)</f>
        <v>0</v>
      </c>
      <c r="K237" s="193" t="s">
        <v>3</v>
      </c>
      <c r="L237" s="197"/>
      <c r="M237" s="198" t="s">
        <v>3</v>
      </c>
      <c r="N237" s="199" t="s">
        <v>45</v>
      </c>
      <c r="O237" s="200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R237" s="203" t="s">
        <v>420</v>
      </c>
      <c r="AT237" s="203" t="s">
        <v>783</v>
      </c>
      <c r="AU237" s="203" t="s">
        <v>82</v>
      </c>
      <c r="AY237" s="106" t="s">
        <v>158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06" t="s">
        <v>82</v>
      </c>
      <c r="BK237" s="204">
        <f>ROUND(I237*H237,1)</f>
        <v>0</v>
      </c>
      <c r="BL237" s="106" t="s">
        <v>283</v>
      </c>
      <c r="BM237" s="203" t="s">
        <v>865</v>
      </c>
    </row>
    <row r="238" spans="1:47" s="118" customFormat="1" ht="12">
      <c r="A238" s="115"/>
      <c r="B238" s="116"/>
      <c r="C238" s="115"/>
      <c r="D238" s="205" t="s">
        <v>167</v>
      </c>
      <c r="E238" s="115"/>
      <c r="F238" s="206" t="s">
        <v>2636</v>
      </c>
      <c r="G238" s="115"/>
      <c r="H238" s="115"/>
      <c r="I238" s="7"/>
      <c r="J238" s="115"/>
      <c r="K238" s="115"/>
      <c r="L238" s="116"/>
      <c r="M238" s="207"/>
      <c r="N238" s="208"/>
      <c r="O238" s="200"/>
      <c r="P238" s="200"/>
      <c r="Q238" s="200"/>
      <c r="R238" s="200"/>
      <c r="S238" s="200"/>
      <c r="T238" s="209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T238" s="106" t="s">
        <v>167</v>
      </c>
      <c r="AU238" s="106" t="s">
        <v>82</v>
      </c>
    </row>
    <row r="239" spans="1:65" s="118" customFormat="1" ht="16.5" customHeight="1">
      <c r="A239" s="115"/>
      <c r="B239" s="116"/>
      <c r="C239" s="191" t="s">
        <v>748</v>
      </c>
      <c r="D239" s="191" t="s">
        <v>783</v>
      </c>
      <c r="E239" s="192" t="s">
        <v>2638</v>
      </c>
      <c r="F239" s="193" t="s">
        <v>2639</v>
      </c>
      <c r="G239" s="194" t="s">
        <v>2637</v>
      </c>
      <c r="H239" s="195">
        <v>1</v>
      </c>
      <c r="I239" s="11"/>
      <c r="J239" s="196">
        <f>ROUND(I239*H239,1)</f>
        <v>0</v>
      </c>
      <c r="K239" s="193" t="s">
        <v>3</v>
      </c>
      <c r="L239" s="197"/>
      <c r="M239" s="198" t="s">
        <v>3</v>
      </c>
      <c r="N239" s="199" t="s">
        <v>45</v>
      </c>
      <c r="O239" s="200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R239" s="203" t="s">
        <v>420</v>
      </c>
      <c r="AT239" s="203" t="s">
        <v>783</v>
      </c>
      <c r="AU239" s="203" t="s">
        <v>82</v>
      </c>
      <c r="AY239" s="106" t="s">
        <v>158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06" t="s">
        <v>82</v>
      </c>
      <c r="BK239" s="204">
        <f>ROUND(I239*H239,1)</f>
        <v>0</v>
      </c>
      <c r="BL239" s="106" t="s">
        <v>283</v>
      </c>
      <c r="BM239" s="203" t="s">
        <v>881</v>
      </c>
    </row>
    <row r="240" spans="1:47" s="118" customFormat="1" ht="12">
      <c r="A240" s="115"/>
      <c r="B240" s="116"/>
      <c r="C240" s="115"/>
      <c r="D240" s="205" t="s">
        <v>167</v>
      </c>
      <c r="E240" s="115"/>
      <c r="F240" s="206" t="s">
        <v>2639</v>
      </c>
      <c r="G240" s="115"/>
      <c r="H240" s="115"/>
      <c r="I240" s="7"/>
      <c r="J240" s="115"/>
      <c r="K240" s="115"/>
      <c r="L240" s="116"/>
      <c r="M240" s="207"/>
      <c r="N240" s="208"/>
      <c r="O240" s="200"/>
      <c r="P240" s="200"/>
      <c r="Q240" s="200"/>
      <c r="R240" s="200"/>
      <c r="S240" s="200"/>
      <c r="T240" s="209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T240" s="106" t="s">
        <v>167</v>
      </c>
      <c r="AU240" s="106" t="s">
        <v>82</v>
      </c>
    </row>
    <row r="241" spans="1:65" s="118" customFormat="1" ht="16.5" customHeight="1">
      <c r="A241" s="115"/>
      <c r="B241" s="116"/>
      <c r="C241" s="191" t="s">
        <v>754</v>
      </c>
      <c r="D241" s="191" t="s">
        <v>783</v>
      </c>
      <c r="E241" s="192" t="s">
        <v>2640</v>
      </c>
      <c r="F241" s="193" t="s">
        <v>2641</v>
      </c>
      <c r="G241" s="194" t="s">
        <v>1883</v>
      </c>
      <c r="H241" s="195">
        <v>10.667</v>
      </c>
      <c r="I241" s="11"/>
      <c r="J241" s="196">
        <f>ROUND(I241*H241,1)</f>
        <v>0</v>
      </c>
      <c r="K241" s="193" t="s">
        <v>3</v>
      </c>
      <c r="L241" s="197"/>
      <c r="M241" s="198" t="s">
        <v>3</v>
      </c>
      <c r="N241" s="199" t="s">
        <v>45</v>
      </c>
      <c r="O241" s="200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R241" s="203" t="s">
        <v>420</v>
      </c>
      <c r="AT241" s="203" t="s">
        <v>783</v>
      </c>
      <c r="AU241" s="203" t="s">
        <v>82</v>
      </c>
      <c r="AY241" s="106" t="s">
        <v>158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06" t="s">
        <v>82</v>
      </c>
      <c r="BK241" s="204">
        <f>ROUND(I241*H241,1)</f>
        <v>0</v>
      </c>
      <c r="BL241" s="106" t="s">
        <v>283</v>
      </c>
      <c r="BM241" s="203" t="s">
        <v>894</v>
      </c>
    </row>
    <row r="242" spans="1:47" s="118" customFormat="1" ht="12">
      <c r="A242" s="115"/>
      <c r="B242" s="116"/>
      <c r="C242" s="115"/>
      <c r="D242" s="205" t="s">
        <v>167</v>
      </c>
      <c r="E242" s="115"/>
      <c r="F242" s="206" t="s">
        <v>2641</v>
      </c>
      <c r="G242" s="115"/>
      <c r="H242" s="115"/>
      <c r="I242" s="7"/>
      <c r="J242" s="115"/>
      <c r="K242" s="115"/>
      <c r="L242" s="116"/>
      <c r="M242" s="207"/>
      <c r="N242" s="208"/>
      <c r="O242" s="200"/>
      <c r="P242" s="200"/>
      <c r="Q242" s="200"/>
      <c r="R242" s="200"/>
      <c r="S242" s="200"/>
      <c r="T242" s="209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T242" s="106" t="s">
        <v>167</v>
      </c>
      <c r="AU242" s="106" t="s">
        <v>82</v>
      </c>
    </row>
    <row r="243" spans="1:65" s="118" customFormat="1" ht="16.5" customHeight="1">
      <c r="A243" s="115"/>
      <c r="B243" s="116"/>
      <c r="C243" s="191" t="s">
        <v>760</v>
      </c>
      <c r="D243" s="191" t="s">
        <v>783</v>
      </c>
      <c r="E243" s="192" t="s">
        <v>2642</v>
      </c>
      <c r="F243" s="193" t="s">
        <v>2643</v>
      </c>
      <c r="G243" s="194" t="s">
        <v>1883</v>
      </c>
      <c r="H243" s="195">
        <v>5.333</v>
      </c>
      <c r="I243" s="11"/>
      <c r="J243" s="196">
        <f>ROUND(I243*H243,1)</f>
        <v>0</v>
      </c>
      <c r="K243" s="193" t="s">
        <v>3</v>
      </c>
      <c r="L243" s="197"/>
      <c r="M243" s="198" t="s">
        <v>3</v>
      </c>
      <c r="N243" s="199" t="s">
        <v>45</v>
      </c>
      <c r="O243" s="200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R243" s="203" t="s">
        <v>420</v>
      </c>
      <c r="AT243" s="203" t="s">
        <v>783</v>
      </c>
      <c r="AU243" s="203" t="s">
        <v>82</v>
      </c>
      <c r="AY243" s="106" t="s">
        <v>158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06" t="s">
        <v>82</v>
      </c>
      <c r="BK243" s="204">
        <f>ROUND(I243*H243,1)</f>
        <v>0</v>
      </c>
      <c r="BL243" s="106" t="s">
        <v>283</v>
      </c>
      <c r="BM243" s="203" t="s">
        <v>909</v>
      </c>
    </row>
    <row r="244" spans="1:47" s="118" customFormat="1" ht="12">
      <c r="A244" s="115"/>
      <c r="B244" s="116"/>
      <c r="C244" s="115"/>
      <c r="D244" s="205" t="s">
        <v>167</v>
      </c>
      <c r="E244" s="115"/>
      <c r="F244" s="206" t="s">
        <v>2643</v>
      </c>
      <c r="G244" s="115"/>
      <c r="H244" s="115"/>
      <c r="I244" s="7"/>
      <c r="J244" s="115"/>
      <c r="K244" s="115"/>
      <c r="L244" s="116"/>
      <c r="M244" s="207"/>
      <c r="N244" s="208"/>
      <c r="O244" s="200"/>
      <c r="P244" s="200"/>
      <c r="Q244" s="200"/>
      <c r="R244" s="200"/>
      <c r="S244" s="200"/>
      <c r="T244" s="209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T244" s="106" t="s">
        <v>167</v>
      </c>
      <c r="AU244" s="106" t="s">
        <v>82</v>
      </c>
    </row>
    <row r="245" spans="1:65" s="118" customFormat="1" ht="16.5" customHeight="1">
      <c r="A245" s="115"/>
      <c r="B245" s="116"/>
      <c r="C245" s="191" t="s">
        <v>767</v>
      </c>
      <c r="D245" s="191" t="s">
        <v>783</v>
      </c>
      <c r="E245" s="192" t="s">
        <v>2644</v>
      </c>
      <c r="F245" s="193" t="s">
        <v>2645</v>
      </c>
      <c r="G245" s="194" t="s">
        <v>1883</v>
      </c>
      <c r="H245" s="195">
        <v>30</v>
      </c>
      <c r="I245" s="11"/>
      <c r="J245" s="196">
        <f>ROUND(I245*H245,1)</f>
        <v>0</v>
      </c>
      <c r="K245" s="193" t="s">
        <v>3</v>
      </c>
      <c r="L245" s="197"/>
      <c r="M245" s="198" t="s">
        <v>3</v>
      </c>
      <c r="N245" s="199" t="s">
        <v>45</v>
      </c>
      <c r="O245" s="200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R245" s="203" t="s">
        <v>420</v>
      </c>
      <c r="AT245" s="203" t="s">
        <v>783</v>
      </c>
      <c r="AU245" s="203" t="s">
        <v>82</v>
      </c>
      <c r="AY245" s="106" t="s">
        <v>158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06" t="s">
        <v>82</v>
      </c>
      <c r="BK245" s="204">
        <f>ROUND(I245*H245,1)</f>
        <v>0</v>
      </c>
      <c r="BL245" s="106" t="s">
        <v>283</v>
      </c>
      <c r="BM245" s="203" t="s">
        <v>923</v>
      </c>
    </row>
    <row r="246" spans="1:47" s="118" customFormat="1" ht="12">
      <c r="A246" s="115"/>
      <c r="B246" s="116"/>
      <c r="C246" s="115"/>
      <c r="D246" s="205" t="s">
        <v>167</v>
      </c>
      <c r="E246" s="115"/>
      <c r="F246" s="206" t="s">
        <v>2645</v>
      </c>
      <c r="G246" s="115"/>
      <c r="H246" s="115"/>
      <c r="I246" s="7"/>
      <c r="J246" s="115"/>
      <c r="K246" s="115"/>
      <c r="L246" s="116"/>
      <c r="M246" s="207"/>
      <c r="N246" s="208"/>
      <c r="O246" s="200"/>
      <c r="P246" s="200"/>
      <c r="Q246" s="200"/>
      <c r="R246" s="200"/>
      <c r="S246" s="200"/>
      <c r="T246" s="209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T246" s="106" t="s">
        <v>167</v>
      </c>
      <c r="AU246" s="106" t="s">
        <v>82</v>
      </c>
    </row>
    <row r="247" spans="2:63" s="180" customFormat="1" ht="25.9" customHeight="1">
      <c r="B247" s="181"/>
      <c r="D247" s="182" t="s">
        <v>73</v>
      </c>
      <c r="E247" s="183" t="s">
        <v>2646</v>
      </c>
      <c r="F247" s="183" t="s">
        <v>2647</v>
      </c>
      <c r="I247" s="5"/>
      <c r="J247" s="184">
        <f>BK247</f>
        <v>0</v>
      </c>
      <c r="L247" s="181"/>
      <c r="M247" s="185"/>
      <c r="N247" s="186"/>
      <c r="O247" s="186"/>
      <c r="P247" s="187">
        <f>SUM(P248:P257)</f>
        <v>0</v>
      </c>
      <c r="Q247" s="186"/>
      <c r="R247" s="187">
        <f>SUM(R248:R257)</f>
        <v>0</v>
      </c>
      <c r="S247" s="186"/>
      <c r="T247" s="188">
        <f>SUM(T248:T257)</f>
        <v>0</v>
      </c>
      <c r="AR247" s="182" t="s">
        <v>165</v>
      </c>
      <c r="AT247" s="189" t="s">
        <v>73</v>
      </c>
      <c r="AU247" s="189" t="s">
        <v>74</v>
      </c>
      <c r="AY247" s="182" t="s">
        <v>158</v>
      </c>
      <c r="BK247" s="190">
        <f>SUM(BK248:BK257)</f>
        <v>0</v>
      </c>
    </row>
    <row r="248" spans="1:65" s="118" customFormat="1" ht="16.5" customHeight="1">
      <c r="A248" s="115"/>
      <c r="B248" s="116"/>
      <c r="C248" s="214" t="s">
        <v>774</v>
      </c>
      <c r="D248" s="214" t="s">
        <v>160</v>
      </c>
      <c r="E248" s="215" t="s">
        <v>2648</v>
      </c>
      <c r="F248" s="216" t="s">
        <v>2649</v>
      </c>
      <c r="G248" s="217" t="s">
        <v>2111</v>
      </c>
      <c r="H248" s="218">
        <v>1</v>
      </c>
      <c r="I248" s="6"/>
      <c r="J248" s="219">
        <f>ROUND(I248*H248,1)</f>
        <v>0</v>
      </c>
      <c r="K248" s="216" t="s">
        <v>3</v>
      </c>
      <c r="L248" s="116"/>
      <c r="M248" s="220" t="s">
        <v>3</v>
      </c>
      <c r="N248" s="221" t="s">
        <v>45</v>
      </c>
      <c r="O248" s="200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R248" s="203" t="s">
        <v>2650</v>
      </c>
      <c r="AT248" s="203" t="s">
        <v>160</v>
      </c>
      <c r="AU248" s="203" t="s">
        <v>82</v>
      </c>
      <c r="AY248" s="106" t="s">
        <v>158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06" t="s">
        <v>82</v>
      </c>
      <c r="BK248" s="204">
        <f>ROUND(I248*H248,1)</f>
        <v>0</v>
      </c>
      <c r="BL248" s="106" t="s">
        <v>2650</v>
      </c>
      <c r="BM248" s="203" t="s">
        <v>2651</v>
      </c>
    </row>
    <row r="249" spans="1:47" s="118" customFormat="1" ht="12">
      <c r="A249" s="115"/>
      <c r="B249" s="116"/>
      <c r="C249" s="115"/>
      <c r="D249" s="205" t="s">
        <v>167</v>
      </c>
      <c r="E249" s="115"/>
      <c r="F249" s="206" t="s">
        <v>2649</v>
      </c>
      <c r="G249" s="115"/>
      <c r="H249" s="115"/>
      <c r="I249" s="7"/>
      <c r="J249" s="115"/>
      <c r="K249" s="115"/>
      <c r="L249" s="116"/>
      <c r="M249" s="207"/>
      <c r="N249" s="208"/>
      <c r="O249" s="200"/>
      <c r="P249" s="200"/>
      <c r="Q249" s="200"/>
      <c r="R249" s="200"/>
      <c r="S249" s="200"/>
      <c r="T249" s="209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T249" s="106" t="s">
        <v>167</v>
      </c>
      <c r="AU249" s="106" t="s">
        <v>82</v>
      </c>
    </row>
    <row r="250" spans="1:65" s="118" customFormat="1" ht="16.5" customHeight="1">
      <c r="A250" s="115"/>
      <c r="B250" s="116"/>
      <c r="C250" s="214" t="s">
        <v>782</v>
      </c>
      <c r="D250" s="214" t="s">
        <v>160</v>
      </c>
      <c r="E250" s="215" t="s">
        <v>2652</v>
      </c>
      <c r="F250" s="216" t="s">
        <v>2653</v>
      </c>
      <c r="G250" s="217" t="s">
        <v>2111</v>
      </c>
      <c r="H250" s="218">
        <v>1</v>
      </c>
      <c r="I250" s="6"/>
      <c r="J250" s="219">
        <f>ROUND(I250*H250,1)</f>
        <v>0</v>
      </c>
      <c r="K250" s="216" t="s">
        <v>3</v>
      </c>
      <c r="L250" s="116"/>
      <c r="M250" s="220" t="s">
        <v>3</v>
      </c>
      <c r="N250" s="221" t="s">
        <v>45</v>
      </c>
      <c r="O250" s="200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R250" s="203" t="s">
        <v>2650</v>
      </c>
      <c r="AT250" s="203" t="s">
        <v>160</v>
      </c>
      <c r="AU250" s="203" t="s">
        <v>82</v>
      </c>
      <c r="AY250" s="106" t="s">
        <v>158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06" t="s">
        <v>82</v>
      </c>
      <c r="BK250" s="204">
        <f>ROUND(I250*H250,1)</f>
        <v>0</v>
      </c>
      <c r="BL250" s="106" t="s">
        <v>2650</v>
      </c>
      <c r="BM250" s="203" t="s">
        <v>2654</v>
      </c>
    </row>
    <row r="251" spans="1:47" s="118" customFormat="1" ht="12">
      <c r="A251" s="115"/>
      <c r="B251" s="116"/>
      <c r="C251" s="115"/>
      <c r="D251" s="205" t="s">
        <v>167</v>
      </c>
      <c r="E251" s="115"/>
      <c r="F251" s="206" t="s">
        <v>2653</v>
      </c>
      <c r="G251" s="115"/>
      <c r="H251" s="115"/>
      <c r="I251" s="7"/>
      <c r="J251" s="115"/>
      <c r="K251" s="115"/>
      <c r="L251" s="116"/>
      <c r="M251" s="207"/>
      <c r="N251" s="208"/>
      <c r="O251" s="200"/>
      <c r="P251" s="200"/>
      <c r="Q251" s="200"/>
      <c r="R251" s="200"/>
      <c r="S251" s="200"/>
      <c r="T251" s="209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T251" s="106" t="s">
        <v>167</v>
      </c>
      <c r="AU251" s="106" t="s">
        <v>82</v>
      </c>
    </row>
    <row r="252" spans="1:65" s="118" customFormat="1" ht="16.5" customHeight="1">
      <c r="A252" s="115"/>
      <c r="B252" s="116"/>
      <c r="C252" s="214" t="s">
        <v>788</v>
      </c>
      <c r="D252" s="214" t="s">
        <v>160</v>
      </c>
      <c r="E252" s="215" t="s">
        <v>2655</v>
      </c>
      <c r="F252" s="216" t="s">
        <v>2656</v>
      </c>
      <c r="G252" s="217" t="s">
        <v>2111</v>
      </c>
      <c r="H252" s="218">
        <v>1</v>
      </c>
      <c r="I252" s="6"/>
      <c r="J252" s="219">
        <f>ROUND(I252*H252,1)</f>
        <v>0</v>
      </c>
      <c r="K252" s="216" t="s">
        <v>3</v>
      </c>
      <c r="L252" s="116"/>
      <c r="M252" s="220" t="s">
        <v>3</v>
      </c>
      <c r="N252" s="221" t="s">
        <v>45</v>
      </c>
      <c r="O252" s="200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R252" s="203" t="s">
        <v>2650</v>
      </c>
      <c r="AT252" s="203" t="s">
        <v>160</v>
      </c>
      <c r="AU252" s="203" t="s">
        <v>82</v>
      </c>
      <c r="AY252" s="106" t="s">
        <v>158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06" t="s">
        <v>82</v>
      </c>
      <c r="BK252" s="204">
        <f>ROUND(I252*H252,1)</f>
        <v>0</v>
      </c>
      <c r="BL252" s="106" t="s">
        <v>2650</v>
      </c>
      <c r="BM252" s="203" t="s">
        <v>2657</v>
      </c>
    </row>
    <row r="253" spans="1:47" s="118" customFormat="1" ht="12">
      <c r="A253" s="115"/>
      <c r="B253" s="116"/>
      <c r="C253" s="115"/>
      <c r="D253" s="205" t="s">
        <v>167</v>
      </c>
      <c r="E253" s="115"/>
      <c r="F253" s="206" t="s">
        <v>2658</v>
      </c>
      <c r="G253" s="115"/>
      <c r="H253" s="115"/>
      <c r="I253" s="7"/>
      <c r="J253" s="115"/>
      <c r="K253" s="115"/>
      <c r="L253" s="116"/>
      <c r="M253" s="207"/>
      <c r="N253" s="208"/>
      <c r="O253" s="200"/>
      <c r="P253" s="200"/>
      <c r="Q253" s="200"/>
      <c r="R253" s="200"/>
      <c r="S253" s="200"/>
      <c r="T253" s="209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T253" s="106" t="s">
        <v>167</v>
      </c>
      <c r="AU253" s="106" t="s">
        <v>82</v>
      </c>
    </row>
    <row r="254" spans="1:65" s="118" customFormat="1" ht="16.5" customHeight="1">
      <c r="A254" s="115"/>
      <c r="B254" s="116"/>
      <c r="C254" s="214" t="s">
        <v>795</v>
      </c>
      <c r="D254" s="214" t="s">
        <v>160</v>
      </c>
      <c r="E254" s="215" t="s">
        <v>2659</v>
      </c>
      <c r="F254" s="216" t="s">
        <v>2660</v>
      </c>
      <c r="G254" s="217" t="s">
        <v>2111</v>
      </c>
      <c r="H254" s="218">
        <v>1</v>
      </c>
      <c r="I254" s="6"/>
      <c r="J254" s="219">
        <f>ROUND(I254*H254,1)</f>
        <v>0</v>
      </c>
      <c r="K254" s="216" t="s">
        <v>3</v>
      </c>
      <c r="L254" s="116"/>
      <c r="M254" s="220" t="s">
        <v>3</v>
      </c>
      <c r="N254" s="221" t="s">
        <v>45</v>
      </c>
      <c r="O254" s="200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R254" s="203" t="s">
        <v>2650</v>
      </c>
      <c r="AT254" s="203" t="s">
        <v>160</v>
      </c>
      <c r="AU254" s="203" t="s">
        <v>82</v>
      </c>
      <c r="AY254" s="106" t="s">
        <v>158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06" t="s">
        <v>82</v>
      </c>
      <c r="BK254" s="204">
        <f>ROUND(I254*H254,1)</f>
        <v>0</v>
      </c>
      <c r="BL254" s="106" t="s">
        <v>2650</v>
      </c>
      <c r="BM254" s="203" t="s">
        <v>2661</v>
      </c>
    </row>
    <row r="255" spans="1:47" s="118" customFormat="1" ht="12">
      <c r="A255" s="115"/>
      <c r="B255" s="116"/>
      <c r="C255" s="115"/>
      <c r="D255" s="205" t="s">
        <v>167</v>
      </c>
      <c r="E255" s="115"/>
      <c r="F255" s="206" t="s">
        <v>2660</v>
      </c>
      <c r="G255" s="115"/>
      <c r="H255" s="115"/>
      <c r="I255" s="7"/>
      <c r="J255" s="115"/>
      <c r="K255" s="115"/>
      <c r="L255" s="116"/>
      <c r="M255" s="207"/>
      <c r="N255" s="208"/>
      <c r="O255" s="200"/>
      <c r="P255" s="200"/>
      <c r="Q255" s="200"/>
      <c r="R255" s="200"/>
      <c r="S255" s="200"/>
      <c r="T255" s="209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T255" s="106" t="s">
        <v>167</v>
      </c>
      <c r="AU255" s="106" t="s">
        <v>82</v>
      </c>
    </row>
    <row r="256" spans="1:65" s="118" customFormat="1" ht="16.5" customHeight="1">
      <c r="A256" s="115"/>
      <c r="B256" s="116"/>
      <c r="C256" s="214" t="s">
        <v>798</v>
      </c>
      <c r="D256" s="214" t="s">
        <v>160</v>
      </c>
      <c r="E256" s="215" t="s">
        <v>2662</v>
      </c>
      <c r="F256" s="216" t="s">
        <v>2663</v>
      </c>
      <c r="G256" s="217" t="s">
        <v>2111</v>
      </c>
      <c r="H256" s="218">
        <v>1</v>
      </c>
      <c r="I256" s="6"/>
      <c r="J256" s="219">
        <f>ROUND(I256*H256,1)</f>
        <v>0</v>
      </c>
      <c r="K256" s="216" t="s">
        <v>3</v>
      </c>
      <c r="L256" s="116"/>
      <c r="M256" s="220" t="s">
        <v>3</v>
      </c>
      <c r="N256" s="221" t="s">
        <v>45</v>
      </c>
      <c r="O256" s="200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R256" s="203" t="s">
        <v>2650</v>
      </c>
      <c r="AT256" s="203" t="s">
        <v>160</v>
      </c>
      <c r="AU256" s="203" t="s">
        <v>82</v>
      </c>
      <c r="AY256" s="106" t="s">
        <v>158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06" t="s">
        <v>82</v>
      </c>
      <c r="BK256" s="204">
        <f>ROUND(I256*H256,1)</f>
        <v>0</v>
      </c>
      <c r="BL256" s="106" t="s">
        <v>2650</v>
      </c>
      <c r="BM256" s="203" t="s">
        <v>2664</v>
      </c>
    </row>
    <row r="257" spans="1:47" s="118" customFormat="1" ht="12">
      <c r="A257" s="115"/>
      <c r="B257" s="116"/>
      <c r="C257" s="115"/>
      <c r="D257" s="205" t="s">
        <v>167</v>
      </c>
      <c r="E257" s="115"/>
      <c r="F257" s="206" t="s">
        <v>2663</v>
      </c>
      <c r="G257" s="115"/>
      <c r="H257" s="115"/>
      <c r="I257" s="115"/>
      <c r="J257" s="115"/>
      <c r="K257" s="115"/>
      <c r="L257" s="116"/>
      <c r="M257" s="222"/>
      <c r="N257" s="223"/>
      <c r="O257" s="224"/>
      <c r="P257" s="224"/>
      <c r="Q257" s="224"/>
      <c r="R257" s="224"/>
      <c r="S257" s="224"/>
      <c r="T257" s="22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T257" s="106" t="s">
        <v>167</v>
      </c>
      <c r="AU257" s="106" t="s">
        <v>82</v>
      </c>
    </row>
    <row r="258" spans="1:31" s="118" customFormat="1" ht="6.95" customHeight="1">
      <c r="A258" s="115"/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  <c r="L258" s="116"/>
      <c r="M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</row>
  </sheetData>
  <sheetProtection algorithmName="SHA-512" hashValue="lYTOZ+mkGpF/i6nhcm8kAjARMXAwoOsJHaWKhDYoG/IMSelTeq/o2YddLHi8J4xGIhVsXxSjPEvyzZpyC9G3zA==" saltValue="zPZrl5si6C8VfQLZr7p6dA==" spinCount="100000" sheet="1" objects="1" scenarios="1"/>
  <autoFilter ref="C88:K25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8"/>
  <sheetViews>
    <sheetView showGridLines="0" workbookViewId="0" topLeftCell="A72">
      <selection activeCell="K97" sqref="K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4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90</v>
      </c>
    </row>
    <row r="3" spans="2:4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2665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124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tr">
        <f>IF('Rekapitulace stavby'!AN19="","",'Rekapitulace stavby'!AN19)</f>
        <v>27540863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tr">
        <f>IF('Rekapitulace stavby'!E20="","",'Rekapitulace stavby'!E20)</f>
        <v>ARCHaPLAN s.r.o.</v>
      </c>
      <c r="F24" s="115"/>
      <c r="G24" s="115"/>
      <c r="H24" s="115"/>
      <c r="I24" s="112" t="s">
        <v>29</v>
      </c>
      <c r="J24" s="121" t="str">
        <f>IF('Rekapitulace stavby'!AN20="","",'Rekapitulace stavby'!AN20)</f>
        <v>CZ275 40 863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ROUND(J88,1)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ROUND((SUM(BE88:BE347)),1)</f>
        <v>0</v>
      </c>
      <c r="G33" s="115"/>
      <c r="H33" s="115"/>
      <c r="I33" s="137">
        <v>0.21</v>
      </c>
      <c r="J33" s="136">
        <f>ROUND(((SUM(BE88:BE347))*I33),1)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ROUND((SUM(BF88:BF347)),1)</f>
        <v>0</v>
      </c>
      <c r="G34" s="115"/>
      <c r="H34" s="115"/>
      <c r="I34" s="137">
        <v>0.15</v>
      </c>
      <c r="J34" s="136">
        <f>ROUND(((SUM(BF88:BF347))*I34),1)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ROUND((SUM(BG88:BG347)),1)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ROUND((SUM(BH88:BH347)),1)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ROUND((SUM(BI88:BI347)),1)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ZTI - Zdravotechnika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112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J88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2666</v>
      </c>
      <c r="E60" s="156"/>
      <c r="F60" s="156"/>
      <c r="G60" s="156"/>
      <c r="H60" s="156"/>
      <c r="I60" s="156"/>
      <c r="J60" s="157">
        <f>J89</f>
        <v>0</v>
      </c>
      <c r="L60" s="154"/>
    </row>
    <row r="61" spans="2:12" s="158" customFormat="1" ht="19.9" customHeight="1">
      <c r="B61" s="159"/>
      <c r="D61" s="160" t="s">
        <v>116</v>
      </c>
      <c r="E61" s="161"/>
      <c r="F61" s="161"/>
      <c r="G61" s="161"/>
      <c r="H61" s="161"/>
      <c r="I61" s="161"/>
      <c r="J61" s="162">
        <f>J90</f>
        <v>0</v>
      </c>
      <c r="L61" s="159"/>
    </row>
    <row r="62" spans="2:12" s="158" customFormat="1" ht="19.9" customHeight="1">
      <c r="B62" s="159"/>
      <c r="D62" s="160" t="s">
        <v>119</v>
      </c>
      <c r="E62" s="161"/>
      <c r="F62" s="161"/>
      <c r="G62" s="161"/>
      <c r="H62" s="161"/>
      <c r="I62" s="161"/>
      <c r="J62" s="162">
        <f>J112</f>
        <v>0</v>
      </c>
      <c r="L62" s="159"/>
    </row>
    <row r="63" spans="2:12" s="158" customFormat="1" ht="19.9" customHeight="1">
      <c r="B63" s="159"/>
      <c r="D63" s="160" t="s">
        <v>2667</v>
      </c>
      <c r="E63" s="161"/>
      <c r="F63" s="161"/>
      <c r="G63" s="161"/>
      <c r="H63" s="161"/>
      <c r="I63" s="161"/>
      <c r="J63" s="162">
        <f>J116</f>
        <v>0</v>
      </c>
      <c r="L63" s="159"/>
    </row>
    <row r="64" spans="2:12" s="158" customFormat="1" ht="19.9" customHeight="1">
      <c r="B64" s="159"/>
      <c r="D64" s="160" t="s">
        <v>2668</v>
      </c>
      <c r="E64" s="161"/>
      <c r="F64" s="161"/>
      <c r="G64" s="161"/>
      <c r="H64" s="161"/>
      <c r="I64" s="161"/>
      <c r="J64" s="162">
        <f>J132</f>
        <v>0</v>
      </c>
      <c r="L64" s="159"/>
    </row>
    <row r="65" spans="2:12" s="153" customFormat="1" ht="24.95" customHeight="1">
      <c r="B65" s="154"/>
      <c r="D65" s="155" t="s">
        <v>2669</v>
      </c>
      <c r="E65" s="156"/>
      <c r="F65" s="156"/>
      <c r="G65" s="156"/>
      <c r="H65" s="156"/>
      <c r="I65" s="156"/>
      <c r="J65" s="157">
        <f>J136</f>
        <v>0</v>
      </c>
      <c r="L65" s="154"/>
    </row>
    <row r="66" spans="2:12" s="158" customFormat="1" ht="19.9" customHeight="1">
      <c r="B66" s="159"/>
      <c r="D66" s="160" t="s">
        <v>2670</v>
      </c>
      <c r="E66" s="161"/>
      <c r="F66" s="161"/>
      <c r="G66" s="161"/>
      <c r="H66" s="161"/>
      <c r="I66" s="161"/>
      <c r="J66" s="162">
        <f>J137</f>
        <v>0</v>
      </c>
      <c r="L66" s="159"/>
    </row>
    <row r="67" spans="2:12" s="158" customFormat="1" ht="19.9" customHeight="1">
      <c r="B67" s="159"/>
      <c r="D67" s="160" t="s">
        <v>2671</v>
      </c>
      <c r="E67" s="161"/>
      <c r="F67" s="161"/>
      <c r="G67" s="161"/>
      <c r="H67" s="161"/>
      <c r="I67" s="161"/>
      <c r="J67" s="162">
        <f>J207</f>
        <v>0</v>
      </c>
      <c r="L67" s="159"/>
    </row>
    <row r="68" spans="2:12" s="158" customFormat="1" ht="19.9" customHeight="1">
      <c r="B68" s="159"/>
      <c r="D68" s="160" t="s">
        <v>2672</v>
      </c>
      <c r="E68" s="161"/>
      <c r="F68" s="161"/>
      <c r="G68" s="161"/>
      <c r="H68" s="161"/>
      <c r="I68" s="161"/>
      <c r="J68" s="162">
        <f>J262</f>
        <v>0</v>
      </c>
      <c r="L68" s="159"/>
    </row>
    <row r="69" spans="1:31" s="118" customFormat="1" ht="21.75" customHeight="1">
      <c r="A69" s="115"/>
      <c r="B69" s="116"/>
      <c r="C69" s="115"/>
      <c r="D69" s="115"/>
      <c r="E69" s="115"/>
      <c r="F69" s="115"/>
      <c r="G69" s="115"/>
      <c r="H69" s="115"/>
      <c r="I69" s="115"/>
      <c r="J69" s="115"/>
      <c r="K69" s="115"/>
      <c r="L69" s="117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</row>
    <row r="70" spans="1:31" s="118" customFormat="1" ht="6.95" customHeight="1">
      <c r="A70" s="115"/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17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="103" customFormat="1" ht="12"/>
    <row r="72" s="103" customFormat="1" ht="12"/>
    <row r="73" s="103" customFormat="1" ht="12"/>
    <row r="74" spans="1:31" s="118" customFormat="1" ht="6.95" customHeight="1">
      <c r="A74" s="115"/>
      <c r="B74" s="147"/>
      <c r="C74" s="148"/>
      <c r="D74" s="148"/>
      <c r="E74" s="148"/>
      <c r="F74" s="148"/>
      <c r="G74" s="148"/>
      <c r="H74" s="148"/>
      <c r="I74" s="148"/>
      <c r="J74" s="148"/>
      <c r="K74" s="148"/>
      <c r="L74" s="117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</row>
    <row r="75" spans="1:31" s="118" customFormat="1" ht="24.95" customHeight="1">
      <c r="A75" s="115"/>
      <c r="B75" s="116"/>
      <c r="C75" s="110" t="s">
        <v>143</v>
      </c>
      <c r="D75" s="115"/>
      <c r="E75" s="115"/>
      <c r="F75" s="115"/>
      <c r="G75" s="115"/>
      <c r="H75" s="115"/>
      <c r="I75" s="115"/>
      <c r="J75" s="115"/>
      <c r="K75" s="115"/>
      <c r="L75" s="117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18" customFormat="1" ht="6.95" customHeight="1">
      <c r="A76" s="115"/>
      <c r="B76" s="116"/>
      <c r="C76" s="115"/>
      <c r="D76" s="115"/>
      <c r="E76" s="115"/>
      <c r="F76" s="115"/>
      <c r="G76" s="115"/>
      <c r="H76" s="115"/>
      <c r="I76" s="115"/>
      <c r="J76" s="115"/>
      <c r="K76" s="115"/>
      <c r="L76" s="117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18" customFormat="1" ht="12" customHeight="1">
      <c r="A77" s="115"/>
      <c r="B77" s="116"/>
      <c r="C77" s="112" t="s">
        <v>17</v>
      </c>
      <c r="D77" s="115"/>
      <c r="E77" s="115"/>
      <c r="F77" s="115"/>
      <c r="G77" s="115"/>
      <c r="H77" s="115"/>
      <c r="I77" s="115"/>
      <c r="J77" s="115"/>
      <c r="K77" s="115"/>
      <c r="L77" s="117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18" customFormat="1" ht="16.5" customHeight="1">
      <c r="A78" s="115"/>
      <c r="B78" s="116"/>
      <c r="C78" s="115"/>
      <c r="D78" s="115"/>
      <c r="E78" s="113" t="str">
        <f>E7</f>
        <v>Arecheopark</v>
      </c>
      <c r="F78" s="114"/>
      <c r="G78" s="114"/>
      <c r="H78" s="114"/>
      <c r="I78" s="115"/>
      <c r="J78" s="115"/>
      <c r="K78" s="115"/>
      <c r="L78" s="117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18" customFormat="1" ht="12" customHeight="1">
      <c r="A79" s="115"/>
      <c r="B79" s="116"/>
      <c r="C79" s="112" t="s">
        <v>109</v>
      </c>
      <c r="D79" s="115"/>
      <c r="E79" s="115"/>
      <c r="F79" s="115"/>
      <c r="G79" s="115"/>
      <c r="H79" s="115"/>
      <c r="I79" s="115"/>
      <c r="J79" s="115"/>
      <c r="K79" s="115"/>
      <c r="L79" s="117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31" s="118" customFormat="1" ht="16.5" customHeight="1">
      <c r="A80" s="115"/>
      <c r="B80" s="116"/>
      <c r="C80" s="115"/>
      <c r="D80" s="115"/>
      <c r="E80" s="119" t="str">
        <f>E9</f>
        <v>ZTI - Zdravotechnika</v>
      </c>
      <c r="F80" s="120"/>
      <c r="G80" s="120"/>
      <c r="H80" s="120"/>
      <c r="I80" s="115"/>
      <c r="J80" s="115"/>
      <c r="K80" s="115"/>
      <c r="L80" s="117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118" customFormat="1" ht="6.95" customHeight="1">
      <c r="A81" s="115"/>
      <c r="B81" s="116"/>
      <c r="C81" s="115"/>
      <c r="D81" s="115"/>
      <c r="E81" s="115"/>
      <c r="F81" s="115"/>
      <c r="G81" s="115"/>
      <c r="H81" s="115"/>
      <c r="I81" s="115"/>
      <c r="J81" s="115"/>
      <c r="K81" s="115"/>
      <c r="L81" s="117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118" customFormat="1" ht="12" customHeight="1">
      <c r="A82" s="115"/>
      <c r="B82" s="116"/>
      <c r="C82" s="112" t="s">
        <v>22</v>
      </c>
      <c r="D82" s="115"/>
      <c r="E82" s="115"/>
      <c r="F82" s="121" t="str">
        <f>F12</f>
        <v xml:space="preserve">Všestary </v>
      </c>
      <c r="G82" s="115"/>
      <c r="H82" s="115"/>
      <c r="I82" s="112" t="s">
        <v>24</v>
      </c>
      <c r="J82" s="122" t="str">
        <f>IF(J12="","",J12)</f>
        <v>27. 6. 2023</v>
      </c>
      <c r="K82" s="115"/>
      <c r="L82" s="117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31" s="118" customFormat="1" ht="6.95" customHeight="1">
      <c r="A83" s="115"/>
      <c r="B83" s="116"/>
      <c r="C83" s="115"/>
      <c r="D83" s="115"/>
      <c r="E83" s="115"/>
      <c r="F83" s="115"/>
      <c r="G83" s="115"/>
      <c r="H83" s="115"/>
      <c r="I83" s="115"/>
      <c r="J83" s="115"/>
      <c r="K83" s="115"/>
      <c r="L83" s="117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31" s="118" customFormat="1" ht="15.2" customHeight="1">
      <c r="A84" s="115"/>
      <c r="B84" s="116"/>
      <c r="C84" s="112" t="s">
        <v>26</v>
      </c>
      <c r="D84" s="115"/>
      <c r="E84" s="115"/>
      <c r="F84" s="121" t="str">
        <f>E15</f>
        <v>Královéhradecký kraj, Pivovarské nám. 1245, HK</v>
      </c>
      <c r="G84" s="115"/>
      <c r="H84" s="115"/>
      <c r="I84" s="112" t="s">
        <v>32</v>
      </c>
      <c r="J84" s="149" t="str">
        <f>E21</f>
        <v>ARCHaPLAN s.r.o.</v>
      </c>
      <c r="K84" s="115"/>
      <c r="L84" s="117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31" s="118" customFormat="1" ht="15.2" customHeight="1">
      <c r="A85" s="115"/>
      <c r="B85" s="116"/>
      <c r="C85" s="112" t="s">
        <v>30</v>
      </c>
      <c r="D85" s="115"/>
      <c r="E85" s="115"/>
      <c r="F85" s="121" t="str">
        <f>IF(E18="","",E18)</f>
        <v>Vyplň údaj</v>
      </c>
      <c r="G85" s="115"/>
      <c r="H85" s="115"/>
      <c r="I85" s="112" t="s">
        <v>37</v>
      </c>
      <c r="J85" s="149" t="str">
        <f>E24</f>
        <v>ARCHaPLAN s.r.o.</v>
      </c>
      <c r="K85" s="115"/>
      <c r="L85" s="117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118" customFormat="1" ht="10.35" customHeight="1">
      <c r="A86" s="115"/>
      <c r="B86" s="116"/>
      <c r="C86" s="115"/>
      <c r="D86" s="115"/>
      <c r="E86" s="115"/>
      <c r="F86" s="115"/>
      <c r="G86" s="115"/>
      <c r="H86" s="115"/>
      <c r="I86" s="115"/>
      <c r="J86" s="115"/>
      <c r="K86" s="115"/>
      <c r="L86" s="117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31" s="172" customFormat="1" ht="29.25" customHeight="1">
      <c r="A87" s="163"/>
      <c r="B87" s="164"/>
      <c r="C87" s="165" t="s">
        <v>144</v>
      </c>
      <c r="D87" s="166" t="s">
        <v>59</v>
      </c>
      <c r="E87" s="166" t="s">
        <v>55</v>
      </c>
      <c r="F87" s="166" t="s">
        <v>56</v>
      </c>
      <c r="G87" s="166" t="s">
        <v>145</v>
      </c>
      <c r="H87" s="166" t="s">
        <v>146</v>
      </c>
      <c r="I87" s="166" t="s">
        <v>147</v>
      </c>
      <c r="J87" s="166" t="s">
        <v>113</v>
      </c>
      <c r="K87" s="167" t="s">
        <v>148</v>
      </c>
      <c r="L87" s="168"/>
      <c r="M87" s="169" t="s">
        <v>3</v>
      </c>
      <c r="N87" s="170" t="s">
        <v>44</v>
      </c>
      <c r="O87" s="170" t="s">
        <v>149</v>
      </c>
      <c r="P87" s="170" t="s">
        <v>150</v>
      </c>
      <c r="Q87" s="170" t="s">
        <v>151</v>
      </c>
      <c r="R87" s="170" t="s">
        <v>152</v>
      </c>
      <c r="S87" s="170" t="s">
        <v>153</v>
      </c>
      <c r="T87" s="171" t="s">
        <v>154</v>
      </c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</row>
    <row r="88" spans="1:63" s="118" customFormat="1" ht="22.9" customHeight="1">
      <c r="A88" s="115"/>
      <c r="B88" s="116"/>
      <c r="C88" s="173" t="s">
        <v>155</v>
      </c>
      <c r="D88" s="115"/>
      <c r="E88" s="115"/>
      <c r="F88" s="115"/>
      <c r="G88" s="115"/>
      <c r="H88" s="115"/>
      <c r="I88" s="115"/>
      <c r="J88" s="174">
        <f>BK88</f>
        <v>0</v>
      </c>
      <c r="K88" s="115"/>
      <c r="L88" s="116"/>
      <c r="M88" s="175"/>
      <c r="N88" s="176"/>
      <c r="O88" s="131"/>
      <c r="P88" s="177">
        <f>P89+P136</f>
        <v>0</v>
      </c>
      <c r="Q88" s="131"/>
      <c r="R88" s="177">
        <f>R89+R136</f>
        <v>0</v>
      </c>
      <c r="S88" s="131"/>
      <c r="T88" s="178">
        <f>T89+T136</f>
        <v>0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T88" s="106" t="s">
        <v>73</v>
      </c>
      <c r="AU88" s="106" t="s">
        <v>114</v>
      </c>
      <c r="BK88" s="179">
        <f>BK89+BK136</f>
        <v>0</v>
      </c>
    </row>
    <row r="89" spans="2:63" s="180" customFormat="1" ht="25.9" customHeight="1">
      <c r="B89" s="181"/>
      <c r="D89" s="182" t="s">
        <v>73</v>
      </c>
      <c r="E89" s="183" t="s">
        <v>2498</v>
      </c>
      <c r="F89" s="183" t="s">
        <v>157</v>
      </c>
      <c r="J89" s="184">
        <f>BK89</f>
        <v>0</v>
      </c>
      <c r="L89" s="181"/>
      <c r="M89" s="185"/>
      <c r="N89" s="186"/>
      <c r="O89" s="186"/>
      <c r="P89" s="187">
        <f>P90+P112+P116+P132</f>
        <v>0</v>
      </c>
      <c r="Q89" s="186"/>
      <c r="R89" s="187">
        <f>R90+R112+R116+R132</f>
        <v>0</v>
      </c>
      <c r="S89" s="186"/>
      <c r="T89" s="188">
        <f>T90+T112+T116+T132</f>
        <v>0</v>
      </c>
      <c r="AR89" s="182" t="s">
        <v>82</v>
      </c>
      <c r="AT89" s="189" t="s">
        <v>73</v>
      </c>
      <c r="AU89" s="189" t="s">
        <v>74</v>
      </c>
      <c r="AY89" s="182" t="s">
        <v>158</v>
      </c>
      <c r="BK89" s="190">
        <f>BK90+BK112+BK116+BK132</f>
        <v>0</v>
      </c>
    </row>
    <row r="90" spans="2:63" s="180" customFormat="1" ht="22.9" customHeight="1">
      <c r="B90" s="181"/>
      <c r="D90" s="182" t="s">
        <v>73</v>
      </c>
      <c r="E90" s="212" t="s">
        <v>82</v>
      </c>
      <c r="F90" s="212" t="s">
        <v>159</v>
      </c>
      <c r="J90" s="213">
        <f>BK90</f>
        <v>0</v>
      </c>
      <c r="L90" s="181"/>
      <c r="M90" s="185"/>
      <c r="N90" s="186"/>
      <c r="O90" s="186"/>
      <c r="P90" s="187">
        <f>SUM(P91:P111)</f>
        <v>0</v>
      </c>
      <c r="Q90" s="186"/>
      <c r="R90" s="187">
        <f>SUM(R91:R111)</f>
        <v>0</v>
      </c>
      <c r="S90" s="186"/>
      <c r="T90" s="188">
        <f>SUM(T91:T111)</f>
        <v>0</v>
      </c>
      <c r="AR90" s="182" t="s">
        <v>82</v>
      </c>
      <c r="AT90" s="189" t="s">
        <v>73</v>
      </c>
      <c r="AU90" s="189" t="s">
        <v>82</v>
      </c>
      <c r="AY90" s="182" t="s">
        <v>158</v>
      </c>
      <c r="BK90" s="190">
        <f>SUM(BK91:BK111)</f>
        <v>0</v>
      </c>
    </row>
    <row r="91" spans="1:65" s="118" customFormat="1" ht="33" customHeight="1">
      <c r="A91" s="115"/>
      <c r="B91" s="116"/>
      <c r="C91" s="214" t="s">
        <v>82</v>
      </c>
      <c r="D91" s="214" t="s">
        <v>160</v>
      </c>
      <c r="E91" s="215" t="s">
        <v>2673</v>
      </c>
      <c r="F91" s="216" t="s">
        <v>2674</v>
      </c>
      <c r="G91" s="217" t="s">
        <v>163</v>
      </c>
      <c r="H91" s="218">
        <v>62.4</v>
      </c>
      <c r="I91" s="6"/>
      <c r="J91" s="219">
        <f>ROUND(I91*H91,1)</f>
        <v>0</v>
      </c>
      <c r="K91" s="216" t="s">
        <v>164</v>
      </c>
      <c r="L91" s="116"/>
      <c r="M91" s="220" t="s">
        <v>3</v>
      </c>
      <c r="N91" s="221" t="s">
        <v>45</v>
      </c>
      <c r="O91" s="200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R91" s="203" t="s">
        <v>165</v>
      </c>
      <c r="AT91" s="203" t="s">
        <v>160</v>
      </c>
      <c r="AU91" s="203" t="s">
        <v>84</v>
      </c>
      <c r="AY91" s="106" t="s">
        <v>158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06" t="s">
        <v>82</v>
      </c>
      <c r="BK91" s="204">
        <f>ROUND(I91*H91,1)</f>
        <v>0</v>
      </c>
      <c r="BL91" s="106" t="s">
        <v>165</v>
      </c>
      <c r="BM91" s="203" t="s">
        <v>84</v>
      </c>
    </row>
    <row r="92" spans="1:47" s="118" customFormat="1" ht="19.5">
      <c r="A92" s="115"/>
      <c r="B92" s="116"/>
      <c r="C92" s="115"/>
      <c r="D92" s="205" t="s">
        <v>167</v>
      </c>
      <c r="E92" s="115"/>
      <c r="F92" s="206" t="s">
        <v>2674</v>
      </c>
      <c r="G92" s="115"/>
      <c r="H92" s="115"/>
      <c r="I92" s="7"/>
      <c r="J92" s="115"/>
      <c r="K92" s="115"/>
      <c r="L92" s="116"/>
      <c r="M92" s="207"/>
      <c r="N92" s="208"/>
      <c r="O92" s="200"/>
      <c r="P92" s="200"/>
      <c r="Q92" s="200"/>
      <c r="R92" s="200"/>
      <c r="S92" s="200"/>
      <c r="T92" s="209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T92" s="106" t="s">
        <v>167</v>
      </c>
      <c r="AU92" s="106" t="s">
        <v>84</v>
      </c>
    </row>
    <row r="93" spans="1:47" s="118" customFormat="1" ht="12">
      <c r="A93" s="115"/>
      <c r="B93" s="116"/>
      <c r="C93" s="115"/>
      <c r="D93" s="311" t="s">
        <v>169</v>
      </c>
      <c r="E93" s="115"/>
      <c r="F93" s="312" t="s">
        <v>2675</v>
      </c>
      <c r="G93" s="115"/>
      <c r="H93" s="115"/>
      <c r="I93" s="7"/>
      <c r="J93" s="115"/>
      <c r="K93" s="115"/>
      <c r="L93" s="116"/>
      <c r="M93" s="207"/>
      <c r="N93" s="208"/>
      <c r="O93" s="200"/>
      <c r="P93" s="200"/>
      <c r="Q93" s="200"/>
      <c r="R93" s="200"/>
      <c r="S93" s="200"/>
      <c r="T93" s="209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T93" s="106" t="s">
        <v>169</v>
      </c>
      <c r="AU93" s="106" t="s">
        <v>84</v>
      </c>
    </row>
    <row r="94" spans="1:65" s="118" customFormat="1" ht="33" customHeight="1">
      <c r="A94" s="115"/>
      <c r="B94" s="116"/>
      <c r="C94" s="214" t="s">
        <v>84</v>
      </c>
      <c r="D94" s="214" t="s">
        <v>160</v>
      </c>
      <c r="E94" s="215" t="s">
        <v>212</v>
      </c>
      <c r="F94" s="216" t="s">
        <v>2676</v>
      </c>
      <c r="G94" s="217" t="s">
        <v>163</v>
      </c>
      <c r="H94" s="218">
        <v>6.24</v>
      </c>
      <c r="I94" s="6"/>
      <c r="J94" s="219">
        <f>ROUND(I94*H94,1)</f>
        <v>0</v>
      </c>
      <c r="K94" s="216" t="s">
        <v>164</v>
      </c>
      <c r="L94" s="116"/>
      <c r="M94" s="220" t="s">
        <v>3</v>
      </c>
      <c r="N94" s="221" t="s">
        <v>45</v>
      </c>
      <c r="O94" s="200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R94" s="203" t="s">
        <v>165</v>
      </c>
      <c r="AT94" s="203" t="s">
        <v>160</v>
      </c>
      <c r="AU94" s="203" t="s">
        <v>84</v>
      </c>
      <c r="AY94" s="106" t="s">
        <v>158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06" t="s">
        <v>82</v>
      </c>
      <c r="BK94" s="204">
        <f>ROUND(I94*H94,1)</f>
        <v>0</v>
      </c>
      <c r="BL94" s="106" t="s">
        <v>165</v>
      </c>
      <c r="BM94" s="203" t="s">
        <v>165</v>
      </c>
    </row>
    <row r="95" spans="1:47" s="118" customFormat="1" ht="19.5">
      <c r="A95" s="115"/>
      <c r="B95" s="116"/>
      <c r="C95" s="115"/>
      <c r="D95" s="205" t="s">
        <v>167</v>
      </c>
      <c r="E95" s="115"/>
      <c r="F95" s="206" t="s">
        <v>2676</v>
      </c>
      <c r="G95" s="115"/>
      <c r="H95" s="115"/>
      <c r="I95" s="7"/>
      <c r="J95" s="115"/>
      <c r="K95" s="115"/>
      <c r="L95" s="116"/>
      <c r="M95" s="207"/>
      <c r="N95" s="208"/>
      <c r="O95" s="200"/>
      <c r="P95" s="200"/>
      <c r="Q95" s="200"/>
      <c r="R95" s="200"/>
      <c r="S95" s="200"/>
      <c r="T95" s="209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T95" s="106" t="s">
        <v>167</v>
      </c>
      <c r="AU95" s="106" t="s">
        <v>84</v>
      </c>
    </row>
    <row r="96" spans="1:47" s="118" customFormat="1" ht="12">
      <c r="A96" s="115"/>
      <c r="B96" s="116"/>
      <c r="C96" s="115"/>
      <c r="D96" s="311" t="s">
        <v>169</v>
      </c>
      <c r="E96" s="115"/>
      <c r="F96" s="312" t="s">
        <v>216</v>
      </c>
      <c r="G96" s="115"/>
      <c r="H96" s="115"/>
      <c r="I96" s="7"/>
      <c r="J96" s="115"/>
      <c r="K96" s="115"/>
      <c r="L96" s="116"/>
      <c r="M96" s="207"/>
      <c r="N96" s="208"/>
      <c r="O96" s="200"/>
      <c r="P96" s="200"/>
      <c r="Q96" s="200"/>
      <c r="R96" s="200"/>
      <c r="S96" s="200"/>
      <c r="T96" s="209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T96" s="106" t="s">
        <v>169</v>
      </c>
      <c r="AU96" s="106" t="s">
        <v>84</v>
      </c>
    </row>
    <row r="97" spans="1:65" s="118" customFormat="1" ht="24.2" customHeight="1">
      <c r="A97" s="115"/>
      <c r="B97" s="116"/>
      <c r="C97" s="214" t="s">
        <v>104</v>
      </c>
      <c r="D97" s="214" t="s">
        <v>160</v>
      </c>
      <c r="E97" s="215" t="s">
        <v>2677</v>
      </c>
      <c r="F97" s="216" t="s">
        <v>2678</v>
      </c>
      <c r="G97" s="217" t="s">
        <v>163</v>
      </c>
      <c r="H97" s="218">
        <v>6.24</v>
      </c>
      <c r="I97" s="6"/>
      <c r="J97" s="219">
        <f>ROUND(I97*H97,1)</f>
        <v>0</v>
      </c>
      <c r="K97" s="216" t="s">
        <v>164</v>
      </c>
      <c r="L97" s="116"/>
      <c r="M97" s="220" t="s">
        <v>3</v>
      </c>
      <c r="N97" s="221" t="s">
        <v>45</v>
      </c>
      <c r="O97" s="200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R97" s="203" t="s">
        <v>165</v>
      </c>
      <c r="AT97" s="203" t="s">
        <v>160</v>
      </c>
      <c r="AU97" s="203" t="s">
        <v>84</v>
      </c>
      <c r="AY97" s="106" t="s">
        <v>158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06" t="s">
        <v>82</v>
      </c>
      <c r="BK97" s="204">
        <f>ROUND(I97*H97,1)</f>
        <v>0</v>
      </c>
      <c r="BL97" s="106" t="s">
        <v>165</v>
      </c>
      <c r="BM97" s="203" t="s">
        <v>203</v>
      </c>
    </row>
    <row r="98" spans="1:47" s="118" customFormat="1" ht="19.5">
      <c r="A98" s="115"/>
      <c r="B98" s="116"/>
      <c r="C98" s="115"/>
      <c r="D98" s="205" t="s">
        <v>167</v>
      </c>
      <c r="E98" s="115"/>
      <c r="F98" s="206" t="s">
        <v>2678</v>
      </c>
      <c r="G98" s="115"/>
      <c r="H98" s="115"/>
      <c r="I98" s="7"/>
      <c r="J98" s="115"/>
      <c r="K98" s="115"/>
      <c r="L98" s="116"/>
      <c r="M98" s="207"/>
      <c r="N98" s="208"/>
      <c r="O98" s="200"/>
      <c r="P98" s="200"/>
      <c r="Q98" s="200"/>
      <c r="R98" s="200"/>
      <c r="S98" s="200"/>
      <c r="T98" s="209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T98" s="106" t="s">
        <v>167</v>
      </c>
      <c r="AU98" s="106" t="s">
        <v>84</v>
      </c>
    </row>
    <row r="99" spans="1:47" s="118" customFormat="1" ht="12">
      <c r="A99" s="115"/>
      <c r="B99" s="116"/>
      <c r="C99" s="115"/>
      <c r="D99" s="311" t="s">
        <v>169</v>
      </c>
      <c r="E99" s="115"/>
      <c r="F99" s="312" t="s">
        <v>2679</v>
      </c>
      <c r="G99" s="115"/>
      <c r="H99" s="115"/>
      <c r="I99" s="7"/>
      <c r="J99" s="115"/>
      <c r="K99" s="115"/>
      <c r="L99" s="116"/>
      <c r="M99" s="207"/>
      <c r="N99" s="208"/>
      <c r="O99" s="200"/>
      <c r="P99" s="200"/>
      <c r="Q99" s="200"/>
      <c r="R99" s="200"/>
      <c r="S99" s="200"/>
      <c r="T99" s="209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T99" s="106" t="s">
        <v>169</v>
      </c>
      <c r="AU99" s="106" t="s">
        <v>84</v>
      </c>
    </row>
    <row r="100" spans="1:65" s="118" customFormat="1" ht="16.5" customHeight="1">
      <c r="A100" s="115"/>
      <c r="B100" s="116"/>
      <c r="C100" s="214" t="s">
        <v>165</v>
      </c>
      <c r="D100" s="214" t="s">
        <v>160</v>
      </c>
      <c r="E100" s="215" t="s">
        <v>2680</v>
      </c>
      <c r="F100" s="216" t="s">
        <v>2681</v>
      </c>
      <c r="G100" s="217" t="s">
        <v>163</v>
      </c>
      <c r="H100" s="218">
        <v>6.24</v>
      </c>
      <c r="I100" s="6"/>
      <c r="J100" s="219">
        <f>ROUND(I100*H100,1)</f>
        <v>0</v>
      </c>
      <c r="K100" s="216" t="s">
        <v>164</v>
      </c>
      <c r="L100" s="116"/>
      <c r="M100" s="220" t="s">
        <v>3</v>
      </c>
      <c r="N100" s="221" t="s">
        <v>45</v>
      </c>
      <c r="O100" s="200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R100" s="203" t="s">
        <v>165</v>
      </c>
      <c r="AT100" s="203" t="s">
        <v>160</v>
      </c>
      <c r="AU100" s="203" t="s">
        <v>84</v>
      </c>
      <c r="AY100" s="106" t="s">
        <v>158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106" t="s">
        <v>82</v>
      </c>
      <c r="BK100" s="204">
        <f>ROUND(I100*H100,1)</f>
        <v>0</v>
      </c>
      <c r="BL100" s="106" t="s">
        <v>165</v>
      </c>
      <c r="BM100" s="203" t="s">
        <v>218</v>
      </c>
    </row>
    <row r="101" spans="1:47" s="118" customFormat="1" ht="12">
      <c r="A101" s="115"/>
      <c r="B101" s="116"/>
      <c r="C101" s="115"/>
      <c r="D101" s="205" t="s">
        <v>167</v>
      </c>
      <c r="E101" s="115"/>
      <c r="F101" s="206" t="s">
        <v>2681</v>
      </c>
      <c r="G101" s="115"/>
      <c r="H101" s="115"/>
      <c r="I101" s="7"/>
      <c r="J101" s="115"/>
      <c r="K101" s="115"/>
      <c r="L101" s="116"/>
      <c r="M101" s="207"/>
      <c r="N101" s="208"/>
      <c r="O101" s="200"/>
      <c r="P101" s="200"/>
      <c r="Q101" s="200"/>
      <c r="R101" s="200"/>
      <c r="S101" s="200"/>
      <c r="T101" s="209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T101" s="106" t="s">
        <v>167</v>
      </c>
      <c r="AU101" s="106" t="s">
        <v>84</v>
      </c>
    </row>
    <row r="102" spans="1:47" s="118" customFormat="1" ht="12">
      <c r="A102" s="115"/>
      <c r="B102" s="116"/>
      <c r="C102" s="115"/>
      <c r="D102" s="311" t="s">
        <v>169</v>
      </c>
      <c r="E102" s="115"/>
      <c r="F102" s="312" t="s">
        <v>2682</v>
      </c>
      <c r="G102" s="115"/>
      <c r="H102" s="115"/>
      <c r="I102" s="7"/>
      <c r="J102" s="115"/>
      <c r="K102" s="115"/>
      <c r="L102" s="116"/>
      <c r="M102" s="207"/>
      <c r="N102" s="208"/>
      <c r="O102" s="200"/>
      <c r="P102" s="200"/>
      <c r="Q102" s="200"/>
      <c r="R102" s="200"/>
      <c r="S102" s="200"/>
      <c r="T102" s="209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T102" s="106" t="s">
        <v>169</v>
      </c>
      <c r="AU102" s="106" t="s">
        <v>84</v>
      </c>
    </row>
    <row r="103" spans="1:65" s="118" customFormat="1" ht="24.2" customHeight="1">
      <c r="A103" s="115"/>
      <c r="B103" s="116"/>
      <c r="C103" s="214" t="s">
        <v>196</v>
      </c>
      <c r="D103" s="214" t="s">
        <v>160</v>
      </c>
      <c r="E103" s="215" t="s">
        <v>227</v>
      </c>
      <c r="F103" s="216" t="s">
        <v>228</v>
      </c>
      <c r="G103" s="217" t="s">
        <v>229</v>
      </c>
      <c r="H103" s="218">
        <v>13.104</v>
      </c>
      <c r="I103" s="6"/>
      <c r="J103" s="219">
        <f>ROUND(I103*H103,1)</f>
        <v>0</v>
      </c>
      <c r="K103" s="216" t="s">
        <v>164</v>
      </c>
      <c r="L103" s="116"/>
      <c r="M103" s="220" t="s">
        <v>3</v>
      </c>
      <c r="N103" s="221" t="s">
        <v>45</v>
      </c>
      <c r="O103" s="200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R103" s="203" t="s">
        <v>165</v>
      </c>
      <c r="AT103" s="203" t="s">
        <v>160</v>
      </c>
      <c r="AU103" s="203" t="s">
        <v>84</v>
      </c>
      <c r="AY103" s="106" t="s">
        <v>158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06" t="s">
        <v>82</v>
      </c>
      <c r="BK103" s="204">
        <f>ROUND(I103*H103,1)</f>
        <v>0</v>
      </c>
      <c r="BL103" s="106" t="s">
        <v>165</v>
      </c>
      <c r="BM103" s="203" t="s">
        <v>234</v>
      </c>
    </row>
    <row r="104" spans="1:47" s="118" customFormat="1" ht="19.5">
      <c r="A104" s="115"/>
      <c r="B104" s="116"/>
      <c r="C104" s="115"/>
      <c r="D104" s="205" t="s">
        <v>167</v>
      </c>
      <c r="E104" s="115"/>
      <c r="F104" s="206" t="s">
        <v>228</v>
      </c>
      <c r="G104" s="115"/>
      <c r="H104" s="115"/>
      <c r="I104" s="7"/>
      <c r="J104" s="115"/>
      <c r="K104" s="115"/>
      <c r="L104" s="116"/>
      <c r="M104" s="207"/>
      <c r="N104" s="208"/>
      <c r="O104" s="200"/>
      <c r="P104" s="200"/>
      <c r="Q104" s="200"/>
      <c r="R104" s="200"/>
      <c r="S104" s="200"/>
      <c r="T104" s="209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T104" s="106" t="s">
        <v>167</v>
      </c>
      <c r="AU104" s="106" t="s">
        <v>84</v>
      </c>
    </row>
    <row r="105" spans="1:47" s="118" customFormat="1" ht="12">
      <c r="A105" s="115"/>
      <c r="B105" s="116"/>
      <c r="C105" s="115"/>
      <c r="D105" s="311" t="s">
        <v>169</v>
      </c>
      <c r="E105" s="115"/>
      <c r="F105" s="312" t="s">
        <v>232</v>
      </c>
      <c r="G105" s="115"/>
      <c r="H105" s="115"/>
      <c r="I105" s="7"/>
      <c r="J105" s="115"/>
      <c r="K105" s="115"/>
      <c r="L105" s="116"/>
      <c r="M105" s="207"/>
      <c r="N105" s="208"/>
      <c r="O105" s="200"/>
      <c r="P105" s="200"/>
      <c r="Q105" s="200"/>
      <c r="R105" s="200"/>
      <c r="S105" s="200"/>
      <c r="T105" s="209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T105" s="106" t="s">
        <v>169</v>
      </c>
      <c r="AU105" s="106" t="s">
        <v>84</v>
      </c>
    </row>
    <row r="106" spans="1:65" s="118" customFormat="1" ht="24.2" customHeight="1">
      <c r="A106" s="115"/>
      <c r="B106" s="116"/>
      <c r="C106" s="214" t="s">
        <v>203</v>
      </c>
      <c r="D106" s="214" t="s">
        <v>160</v>
      </c>
      <c r="E106" s="215" t="s">
        <v>2683</v>
      </c>
      <c r="F106" s="216" t="s">
        <v>2684</v>
      </c>
      <c r="G106" s="217" t="s">
        <v>163</v>
      </c>
      <c r="H106" s="218">
        <v>18.72</v>
      </c>
      <c r="I106" s="6"/>
      <c r="J106" s="219">
        <f>ROUND(I106*H106,1)</f>
        <v>0</v>
      </c>
      <c r="K106" s="216" t="s">
        <v>164</v>
      </c>
      <c r="L106" s="116"/>
      <c r="M106" s="220" t="s">
        <v>3</v>
      </c>
      <c r="N106" s="221" t="s">
        <v>45</v>
      </c>
      <c r="O106" s="200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R106" s="203" t="s">
        <v>165</v>
      </c>
      <c r="AT106" s="203" t="s">
        <v>160</v>
      </c>
      <c r="AU106" s="203" t="s">
        <v>84</v>
      </c>
      <c r="AY106" s="106" t="s">
        <v>158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06" t="s">
        <v>82</v>
      </c>
      <c r="BK106" s="204">
        <f>ROUND(I106*H106,1)</f>
        <v>0</v>
      </c>
      <c r="BL106" s="106" t="s">
        <v>165</v>
      </c>
      <c r="BM106" s="203" t="s">
        <v>254</v>
      </c>
    </row>
    <row r="107" spans="1:47" s="118" customFormat="1" ht="12">
      <c r="A107" s="115"/>
      <c r="B107" s="116"/>
      <c r="C107" s="115"/>
      <c r="D107" s="205" t="s">
        <v>167</v>
      </c>
      <c r="E107" s="115"/>
      <c r="F107" s="206" t="s">
        <v>2684</v>
      </c>
      <c r="G107" s="115"/>
      <c r="H107" s="115"/>
      <c r="I107" s="7"/>
      <c r="J107" s="115"/>
      <c r="K107" s="115"/>
      <c r="L107" s="116"/>
      <c r="M107" s="207"/>
      <c r="N107" s="208"/>
      <c r="O107" s="200"/>
      <c r="P107" s="200"/>
      <c r="Q107" s="200"/>
      <c r="R107" s="200"/>
      <c r="S107" s="200"/>
      <c r="T107" s="209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T107" s="106" t="s">
        <v>167</v>
      </c>
      <c r="AU107" s="106" t="s">
        <v>84</v>
      </c>
    </row>
    <row r="108" spans="1:47" s="118" customFormat="1" ht="12">
      <c r="A108" s="115"/>
      <c r="B108" s="116"/>
      <c r="C108" s="115"/>
      <c r="D108" s="311" t="s">
        <v>169</v>
      </c>
      <c r="E108" s="115"/>
      <c r="F108" s="312" t="s">
        <v>2685</v>
      </c>
      <c r="G108" s="115"/>
      <c r="H108" s="115"/>
      <c r="I108" s="7"/>
      <c r="J108" s="115"/>
      <c r="K108" s="115"/>
      <c r="L108" s="116"/>
      <c r="M108" s="207"/>
      <c r="N108" s="208"/>
      <c r="O108" s="200"/>
      <c r="P108" s="200"/>
      <c r="Q108" s="200"/>
      <c r="R108" s="200"/>
      <c r="S108" s="200"/>
      <c r="T108" s="209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T108" s="106" t="s">
        <v>169</v>
      </c>
      <c r="AU108" s="106" t="s">
        <v>84</v>
      </c>
    </row>
    <row r="109" spans="1:65" s="118" customFormat="1" ht="24.2" customHeight="1">
      <c r="A109" s="115"/>
      <c r="B109" s="116"/>
      <c r="C109" s="214" t="s">
        <v>211</v>
      </c>
      <c r="D109" s="214" t="s">
        <v>160</v>
      </c>
      <c r="E109" s="215" t="s">
        <v>235</v>
      </c>
      <c r="F109" s="216" t="s">
        <v>236</v>
      </c>
      <c r="G109" s="217" t="s">
        <v>163</v>
      </c>
      <c r="H109" s="218">
        <v>37.44</v>
      </c>
      <c r="I109" s="6"/>
      <c r="J109" s="219">
        <f>ROUND(I109*H109,1)</f>
        <v>0</v>
      </c>
      <c r="K109" s="216" t="s">
        <v>164</v>
      </c>
      <c r="L109" s="116"/>
      <c r="M109" s="220" t="s">
        <v>3</v>
      </c>
      <c r="N109" s="221" t="s">
        <v>45</v>
      </c>
      <c r="O109" s="200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R109" s="203" t="s">
        <v>165</v>
      </c>
      <c r="AT109" s="203" t="s">
        <v>160</v>
      </c>
      <c r="AU109" s="203" t="s">
        <v>84</v>
      </c>
      <c r="AY109" s="106" t="s">
        <v>158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6" t="s">
        <v>82</v>
      </c>
      <c r="BK109" s="204">
        <f>ROUND(I109*H109,1)</f>
        <v>0</v>
      </c>
      <c r="BL109" s="106" t="s">
        <v>165</v>
      </c>
      <c r="BM109" s="203" t="s">
        <v>269</v>
      </c>
    </row>
    <row r="110" spans="1:47" s="118" customFormat="1" ht="12">
      <c r="A110" s="115"/>
      <c r="B110" s="116"/>
      <c r="C110" s="115"/>
      <c r="D110" s="205" t="s">
        <v>167</v>
      </c>
      <c r="E110" s="115"/>
      <c r="F110" s="206" t="s">
        <v>236</v>
      </c>
      <c r="G110" s="115"/>
      <c r="H110" s="115"/>
      <c r="I110" s="7"/>
      <c r="J110" s="115"/>
      <c r="K110" s="115"/>
      <c r="L110" s="116"/>
      <c r="M110" s="207"/>
      <c r="N110" s="208"/>
      <c r="O110" s="200"/>
      <c r="P110" s="200"/>
      <c r="Q110" s="200"/>
      <c r="R110" s="200"/>
      <c r="S110" s="200"/>
      <c r="T110" s="209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T110" s="106" t="s">
        <v>167</v>
      </c>
      <c r="AU110" s="106" t="s">
        <v>84</v>
      </c>
    </row>
    <row r="111" spans="1:47" s="118" customFormat="1" ht="12">
      <c r="A111" s="115"/>
      <c r="B111" s="116"/>
      <c r="C111" s="115"/>
      <c r="D111" s="311" t="s">
        <v>169</v>
      </c>
      <c r="E111" s="115"/>
      <c r="F111" s="312" t="s">
        <v>239</v>
      </c>
      <c r="G111" s="115"/>
      <c r="H111" s="115"/>
      <c r="I111" s="7"/>
      <c r="J111" s="115"/>
      <c r="K111" s="115"/>
      <c r="L111" s="116"/>
      <c r="M111" s="207"/>
      <c r="N111" s="208"/>
      <c r="O111" s="200"/>
      <c r="P111" s="200"/>
      <c r="Q111" s="200"/>
      <c r="R111" s="200"/>
      <c r="S111" s="200"/>
      <c r="T111" s="209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T111" s="106" t="s">
        <v>169</v>
      </c>
      <c r="AU111" s="106" t="s">
        <v>84</v>
      </c>
    </row>
    <row r="112" spans="2:63" s="180" customFormat="1" ht="22.9" customHeight="1">
      <c r="B112" s="181"/>
      <c r="D112" s="182" t="s">
        <v>73</v>
      </c>
      <c r="E112" s="212" t="s">
        <v>165</v>
      </c>
      <c r="F112" s="212" t="s">
        <v>544</v>
      </c>
      <c r="I112" s="5"/>
      <c r="J112" s="213">
        <f>BK112</f>
        <v>0</v>
      </c>
      <c r="L112" s="181"/>
      <c r="M112" s="185"/>
      <c r="N112" s="186"/>
      <c r="O112" s="186"/>
      <c r="P112" s="187">
        <f>SUM(P113:P115)</f>
        <v>0</v>
      </c>
      <c r="Q112" s="186"/>
      <c r="R112" s="187">
        <f>SUM(R113:R115)</f>
        <v>0</v>
      </c>
      <c r="S112" s="186"/>
      <c r="T112" s="188">
        <f>SUM(T113:T115)</f>
        <v>0</v>
      </c>
      <c r="AR112" s="182" t="s">
        <v>82</v>
      </c>
      <c r="AT112" s="189" t="s">
        <v>73</v>
      </c>
      <c r="AU112" s="189" t="s">
        <v>82</v>
      </c>
      <c r="AY112" s="182" t="s">
        <v>158</v>
      </c>
      <c r="BK112" s="190">
        <f>SUM(BK113:BK115)</f>
        <v>0</v>
      </c>
    </row>
    <row r="113" spans="1:65" s="118" customFormat="1" ht="16.5" customHeight="1">
      <c r="A113" s="115"/>
      <c r="B113" s="116"/>
      <c r="C113" s="214" t="s">
        <v>218</v>
      </c>
      <c r="D113" s="214" t="s">
        <v>160</v>
      </c>
      <c r="E113" s="215" t="s">
        <v>2686</v>
      </c>
      <c r="F113" s="216" t="s">
        <v>2687</v>
      </c>
      <c r="G113" s="217" t="s">
        <v>163</v>
      </c>
      <c r="H113" s="218">
        <v>6.24</v>
      </c>
      <c r="I113" s="6"/>
      <c r="J113" s="219">
        <f>ROUND(I113*H113,1)</f>
        <v>0</v>
      </c>
      <c r="K113" s="216" t="s">
        <v>164</v>
      </c>
      <c r="L113" s="116"/>
      <c r="M113" s="220" t="s">
        <v>3</v>
      </c>
      <c r="N113" s="221" t="s">
        <v>45</v>
      </c>
      <c r="O113" s="200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R113" s="203" t="s">
        <v>165</v>
      </c>
      <c r="AT113" s="203" t="s">
        <v>160</v>
      </c>
      <c r="AU113" s="203" t="s">
        <v>84</v>
      </c>
      <c r="AY113" s="106" t="s">
        <v>158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06" t="s">
        <v>82</v>
      </c>
      <c r="BK113" s="204">
        <f>ROUND(I113*H113,1)</f>
        <v>0</v>
      </c>
      <c r="BL113" s="106" t="s">
        <v>165</v>
      </c>
      <c r="BM113" s="203" t="s">
        <v>283</v>
      </c>
    </row>
    <row r="114" spans="1:47" s="118" customFormat="1" ht="12">
      <c r="A114" s="115"/>
      <c r="B114" s="116"/>
      <c r="C114" s="115"/>
      <c r="D114" s="205" t="s">
        <v>167</v>
      </c>
      <c r="E114" s="115"/>
      <c r="F114" s="206" t="s">
        <v>2687</v>
      </c>
      <c r="G114" s="115"/>
      <c r="H114" s="115"/>
      <c r="I114" s="7"/>
      <c r="J114" s="115"/>
      <c r="K114" s="115"/>
      <c r="L114" s="116"/>
      <c r="M114" s="207"/>
      <c r="N114" s="208"/>
      <c r="O114" s="200"/>
      <c r="P114" s="200"/>
      <c r="Q114" s="200"/>
      <c r="R114" s="200"/>
      <c r="S114" s="200"/>
      <c r="T114" s="209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T114" s="106" t="s">
        <v>167</v>
      </c>
      <c r="AU114" s="106" t="s">
        <v>84</v>
      </c>
    </row>
    <row r="115" spans="1:47" s="118" customFormat="1" ht="12">
      <c r="A115" s="115"/>
      <c r="B115" s="116"/>
      <c r="C115" s="115"/>
      <c r="D115" s="311" t="s">
        <v>169</v>
      </c>
      <c r="E115" s="115"/>
      <c r="F115" s="312" t="s">
        <v>2688</v>
      </c>
      <c r="G115" s="115"/>
      <c r="H115" s="115"/>
      <c r="I115" s="7"/>
      <c r="J115" s="115"/>
      <c r="K115" s="115"/>
      <c r="L115" s="116"/>
      <c r="M115" s="207"/>
      <c r="N115" s="208"/>
      <c r="O115" s="200"/>
      <c r="P115" s="200"/>
      <c r="Q115" s="200"/>
      <c r="R115" s="200"/>
      <c r="S115" s="200"/>
      <c r="T115" s="209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T115" s="106" t="s">
        <v>169</v>
      </c>
      <c r="AU115" s="106" t="s">
        <v>84</v>
      </c>
    </row>
    <row r="116" spans="2:63" s="180" customFormat="1" ht="22.9" customHeight="1">
      <c r="B116" s="181"/>
      <c r="D116" s="182" t="s">
        <v>73</v>
      </c>
      <c r="E116" s="212" t="s">
        <v>218</v>
      </c>
      <c r="F116" s="212" t="s">
        <v>2689</v>
      </c>
      <c r="I116" s="5"/>
      <c r="J116" s="213">
        <f>BK116</f>
        <v>0</v>
      </c>
      <c r="L116" s="181"/>
      <c r="M116" s="185"/>
      <c r="N116" s="186"/>
      <c r="O116" s="186"/>
      <c r="P116" s="187">
        <f>SUM(P117:P131)</f>
        <v>0</v>
      </c>
      <c r="Q116" s="186"/>
      <c r="R116" s="187">
        <f>SUM(R117:R131)</f>
        <v>0</v>
      </c>
      <c r="S116" s="186"/>
      <c r="T116" s="188">
        <f>SUM(T117:T131)</f>
        <v>0</v>
      </c>
      <c r="AR116" s="182" t="s">
        <v>82</v>
      </c>
      <c r="AT116" s="189" t="s">
        <v>73</v>
      </c>
      <c r="AU116" s="189" t="s">
        <v>82</v>
      </c>
      <c r="AY116" s="182" t="s">
        <v>158</v>
      </c>
      <c r="BK116" s="190">
        <f>SUM(BK117:BK131)</f>
        <v>0</v>
      </c>
    </row>
    <row r="117" spans="1:65" s="118" customFormat="1" ht="24.2" customHeight="1">
      <c r="A117" s="115"/>
      <c r="B117" s="116"/>
      <c r="C117" s="214" t="s">
        <v>226</v>
      </c>
      <c r="D117" s="214" t="s">
        <v>160</v>
      </c>
      <c r="E117" s="215" t="s">
        <v>2690</v>
      </c>
      <c r="F117" s="216" t="s">
        <v>2691</v>
      </c>
      <c r="G117" s="217" t="s">
        <v>437</v>
      </c>
      <c r="H117" s="218">
        <v>1</v>
      </c>
      <c r="I117" s="6"/>
      <c r="J117" s="219">
        <f>ROUND(I117*H117,1)</f>
        <v>0</v>
      </c>
      <c r="K117" s="216" t="s">
        <v>164</v>
      </c>
      <c r="L117" s="116"/>
      <c r="M117" s="220" t="s">
        <v>3</v>
      </c>
      <c r="N117" s="221" t="s">
        <v>45</v>
      </c>
      <c r="O117" s="20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R117" s="203" t="s">
        <v>165</v>
      </c>
      <c r="AT117" s="203" t="s">
        <v>160</v>
      </c>
      <c r="AU117" s="203" t="s">
        <v>84</v>
      </c>
      <c r="AY117" s="106" t="s">
        <v>158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06" t="s">
        <v>82</v>
      </c>
      <c r="BK117" s="204">
        <f>ROUND(I117*H117,1)</f>
        <v>0</v>
      </c>
      <c r="BL117" s="106" t="s">
        <v>165</v>
      </c>
      <c r="BM117" s="203" t="s">
        <v>299</v>
      </c>
    </row>
    <row r="118" spans="1:47" s="118" customFormat="1" ht="19.5">
      <c r="A118" s="115"/>
      <c r="B118" s="116"/>
      <c r="C118" s="115"/>
      <c r="D118" s="205" t="s">
        <v>167</v>
      </c>
      <c r="E118" s="115"/>
      <c r="F118" s="206" t="s">
        <v>2691</v>
      </c>
      <c r="G118" s="115"/>
      <c r="H118" s="115"/>
      <c r="I118" s="7"/>
      <c r="J118" s="115"/>
      <c r="K118" s="115"/>
      <c r="L118" s="116"/>
      <c r="M118" s="207"/>
      <c r="N118" s="208"/>
      <c r="O118" s="200"/>
      <c r="P118" s="200"/>
      <c r="Q118" s="200"/>
      <c r="R118" s="200"/>
      <c r="S118" s="200"/>
      <c r="T118" s="209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T118" s="106" t="s">
        <v>167</v>
      </c>
      <c r="AU118" s="106" t="s">
        <v>84</v>
      </c>
    </row>
    <row r="119" spans="1:47" s="118" customFormat="1" ht="12">
      <c r="A119" s="115"/>
      <c r="B119" s="116"/>
      <c r="C119" s="115"/>
      <c r="D119" s="311" t="s">
        <v>169</v>
      </c>
      <c r="E119" s="115"/>
      <c r="F119" s="312" t="s">
        <v>2692</v>
      </c>
      <c r="G119" s="115"/>
      <c r="H119" s="115"/>
      <c r="I119" s="7"/>
      <c r="J119" s="115"/>
      <c r="K119" s="115"/>
      <c r="L119" s="116"/>
      <c r="M119" s="207"/>
      <c r="N119" s="208"/>
      <c r="O119" s="200"/>
      <c r="P119" s="200"/>
      <c r="Q119" s="200"/>
      <c r="R119" s="200"/>
      <c r="S119" s="200"/>
      <c r="T119" s="209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T119" s="106" t="s">
        <v>169</v>
      </c>
      <c r="AU119" s="106" t="s">
        <v>84</v>
      </c>
    </row>
    <row r="120" spans="1:65" s="118" customFormat="1" ht="33" customHeight="1">
      <c r="A120" s="115"/>
      <c r="B120" s="116"/>
      <c r="C120" s="214" t="s">
        <v>234</v>
      </c>
      <c r="D120" s="214" t="s">
        <v>160</v>
      </c>
      <c r="E120" s="215" t="s">
        <v>2693</v>
      </c>
      <c r="F120" s="216" t="s">
        <v>2694</v>
      </c>
      <c r="G120" s="217" t="s">
        <v>437</v>
      </c>
      <c r="H120" s="218">
        <v>1</v>
      </c>
      <c r="I120" s="6"/>
      <c r="J120" s="219">
        <f>ROUND(I120*H120,1)</f>
        <v>0</v>
      </c>
      <c r="K120" s="216" t="s">
        <v>164</v>
      </c>
      <c r="L120" s="116"/>
      <c r="M120" s="220" t="s">
        <v>3</v>
      </c>
      <c r="N120" s="221" t="s">
        <v>45</v>
      </c>
      <c r="O120" s="200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R120" s="203" t="s">
        <v>165</v>
      </c>
      <c r="AT120" s="203" t="s">
        <v>160</v>
      </c>
      <c r="AU120" s="203" t="s">
        <v>84</v>
      </c>
      <c r="AY120" s="106" t="s">
        <v>158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06" t="s">
        <v>82</v>
      </c>
      <c r="BK120" s="204">
        <f>ROUND(I120*H120,1)</f>
        <v>0</v>
      </c>
      <c r="BL120" s="106" t="s">
        <v>165</v>
      </c>
      <c r="BM120" s="203" t="s">
        <v>316</v>
      </c>
    </row>
    <row r="121" spans="1:47" s="118" customFormat="1" ht="19.5">
      <c r="A121" s="115"/>
      <c r="B121" s="116"/>
      <c r="C121" s="115"/>
      <c r="D121" s="205" t="s">
        <v>167</v>
      </c>
      <c r="E121" s="115"/>
      <c r="F121" s="206" t="s">
        <v>2694</v>
      </c>
      <c r="G121" s="115"/>
      <c r="H121" s="115"/>
      <c r="I121" s="7"/>
      <c r="J121" s="115"/>
      <c r="K121" s="115"/>
      <c r="L121" s="116"/>
      <c r="M121" s="207"/>
      <c r="N121" s="208"/>
      <c r="O121" s="200"/>
      <c r="P121" s="200"/>
      <c r="Q121" s="200"/>
      <c r="R121" s="200"/>
      <c r="S121" s="200"/>
      <c r="T121" s="209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T121" s="106" t="s">
        <v>167</v>
      </c>
      <c r="AU121" s="106" t="s">
        <v>84</v>
      </c>
    </row>
    <row r="122" spans="1:47" s="118" customFormat="1" ht="12">
      <c r="A122" s="115"/>
      <c r="B122" s="116"/>
      <c r="C122" s="115"/>
      <c r="D122" s="311" t="s">
        <v>169</v>
      </c>
      <c r="E122" s="115"/>
      <c r="F122" s="312" t="s">
        <v>2695</v>
      </c>
      <c r="G122" s="115"/>
      <c r="H122" s="115"/>
      <c r="I122" s="7"/>
      <c r="J122" s="115"/>
      <c r="K122" s="115"/>
      <c r="L122" s="116"/>
      <c r="M122" s="207"/>
      <c r="N122" s="208"/>
      <c r="O122" s="200"/>
      <c r="P122" s="200"/>
      <c r="Q122" s="200"/>
      <c r="R122" s="200"/>
      <c r="S122" s="200"/>
      <c r="T122" s="209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T122" s="106" t="s">
        <v>169</v>
      </c>
      <c r="AU122" s="106" t="s">
        <v>84</v>
      </c>
    </row>
    <row r="123" spans="1:65" s="118" customFormat="1" ht="24.2" customHeight="1">
      <c r="A123" s="115"/>
      <c r="B123" s="116"/>
      <c r="C123" s="214" t="s">
        <v>245</v>
      </c>
      <c r="D123" s="214" t="s">
        <v>160</v>
      </c>
      <c r="E123" s="215" t="s">
        <v>2696</v>
      </c>
      <c r="F123" s="216" t="s">
        <v>2697</v>
      </c>
      <c r="G123" s="217" t="s">
        <v>437</v>
      </c>
      <c r="H123" s="218">
        <v>1</v>
      </c>
      <c r="I123" s="6"/>
      <c r="J123" s="219">
        <f>ROUND(I123*H123,1)</f>
        <v>0</v>
      </c>
      <c r="K123" s="216" t="s">
        <v>164</v>
      </c>
      <c r="L123" s="116"/>
      <c r="M123" s="220" t="s">
        <v>3</v>
      </c>
      <c r="N123" s="221" t="s">
        <v>45</v>
      </c>
      <c r="O123" s="20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R123" s="203" t="s">
        <v>165</v>
      </c>
      <c r="AT123" s="203" t="s">
        <v>160</v>
      </c>
      <c r="AU123" s="203" t="s">
        <v>84</v>
      </c>
      <c r="AY123" s="106" t="s">
        <v>158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06" t="s">
        <v>82</v>
      </c>
      <c r="BK123" s="204">
        <f>ROUND(I123*H123,1)</f>
        <v>0</v>
      </c>
      <c r="BL123" s="106" t="s">
        <v>165</v>
      </c>
      <c r="BM123" s="203" t="s">
        <v>330</v>
      </c>
    </row>
    <row r="124" spans="1:47" s="118" customFormat="1" ht="19.5">
      <c r="A124" s="115"/>
      <c r="B124" s="116"/>
      <c r="C124" s="115"/>
      <c r="D124" s="205" t="s">
        <v>167</v>
      </c>
      <c r="E124" s="115"/>
      <c r="F124" s="206" t="s">
        <v>2697</v>
      </c>
      <c r="G124" s="115"/>
      <c r="H124" s="115"/>
      <c r="I124" s="7"/>
      <c r="J124" s="115"/>
      <c r="K124" s="115"/>
      <c r="L124" s="116"/>
      <c r="M124" s="207"/>
      <c r="N124" s="208"/>
      <c r="O124" s="200"/>
      <c r="P124" s="200"/>
      <c r="Q124" s="200"/>
      <c r="R124" s="200"/>
      <c r="S124" s="200"/>
      <c r="T124" s="209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T124" s="106" t="s">
        <v>167</v>
      </c>
      <c r="AU124" s="106" t="s">
        <v>84</v>
      </c>
    </row>
    <row r="125" spans="1:47" s="118" customFormat="1" ht="12">
      <c r="A125" s="115"/>
      <c r="B125" s="116"/>
      <c r="C125" s="115"/>
      <c r="D125" s="311" t="s">
        <v>169</v>
      </c>
      <c r="E125" s="115"/>
      <c r="F125" s="312" t="s">
        <v>2698</v>
      </c>
      <c r="G125" s="115"/>
      <c r="H125" s="115"/>
      <c r="I125" s="7"/>
      <c r="J125" s="115"/>
      <c r="K125" s="115"/>
      <c r="L125" s="116"/>
      <c r="M125" s="207"/>
      <c r="N125" s="208"/>
      <c r="O125" s="200"/>
      <c r="P125" s="200"/>
      <c r="Q125" s="200"/>
      <c r="R125" s="200"/>
      <c r="S125" s="200"/>
      <c r="T125" s="209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T125" s="106" t="s">
        <v>169</v>
      </c>
      <c r="AU125" s="106" t="s">
        <v>84</v>
      </c>
    </row>
    <row r="126" spans="1:65" s="118" customFormat="1" ht="24.2" customHeight="1">
      <c r="A126" s="115"/>
      <c r="B126" s="116"/>
      <c r="C126" s="214" t="s">
        <v>254</v>
      </c>
      <c r="D126" s="214" t="s">
        <v>160</v>
      </c>
      <c r="E126" s="215" t="s">
        <v>2699</v>
      </c>
      <c r="F126" s="216" t="s">
        <v>2700</v>
      </c>
      <c r="G126" s="217" t="s">
        <v>437</v>
      </c>
      <c r="H126" s="218">
        <v>1</v>
      </c>
      <c r="I126" s="6"/>
      <c r="J126" s="219">
        <f>ROUND(I126*H126,1)</f>
        <v>0</v>
      </c>
      <c r="K126" s="216" t="s">
        <v>164</v>
      </c>
      <c r="L126" s="116"/>
      <c r="M126" s="220" t="s">
        <v>3</v>
      </c>
      <c r="N126" s="221" t="s">
        <v>45</v>
      </c>
      <c r="O126" s="200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R126" s="203" t="s">
        <v>165</v>
      </c>
      <c r="AT126" s="203" t="s">
        <v>160</v>
      </c>
      <c r="AU126" s="203" t="s">
        <v>84</v>
      </c>
      <c r="AY126" s="106" t="s">
        <v>158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06" t="s">
        <v>82</v>
      </c>
      <c r="BK126" s="204">
        <f>ROUND(I126*H126,1)</f>
        <v>0</v>
      </c>
      <c r="BL126" s="106" t="s">
        <v>165</v>
      </c>
      <c r="BM126" s="203" t="s">
        <v>350</v>
      </c>
    </row>
    <row r="127" spans="1:47" s="118" customFormat="1" ht="19.5">
      <c r="A127" s="115"/>
      <c r="B127" s="116"/>
      <c r="C127" s="115"/>
      <c r="D127" s="205" t="s">
        <v>167</v>
      </c>
      <c r="E127" s="115"/>
      <c r="F127" s="206" t="s">
        <v>2700</v>
      </c>
      <c r="G127" s="115"/>
      <c r="H127" s="115"/>
      <c r="I127" s="7"/>
      <c r="J127" s="115"/>
      <c r="K127" s="115"/>
      <c r="L127" s="116"/>
      <c r="M127" s="207"/>
      <c r="N127" s="208"/>
      <c r="O127" s="200"/>
      <c r="P127" s="200"/>
      <c r="Q127" s="200"/>
      <c r="R127" s="200"/>
      <c r="S127" s="200"/>
      <c r="T127" s="209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T127" s="106" t="s">
        <v>167</v>
      </c>
      <c r="AU127" s="106" t="s">
        <v>84</v>
      </c>
    </row>
    <row r="128" spans="1:47" s="118" customFormat="1" ht="12">
      <c r="A128" s="115"/>
      <c r="B128" s="116"/>
      <c r="C128" s="115"/>
      <c r="D128" s="311" t="s">
        <v>169</v>
      </c>
      <c r="E128" s="115"/>
      <c r="F128" s="312" t="s">
        <v>2701</v>
      </c>
      <c r="G128" s="115"/>
      <c r="H128" s="115"/>
      <c r="I128" s="7"/>
      <c r="J128" s="115"/>
      <c r="K128" s="115"/>
      <c r="L128" s="116"/>
      <c r="M128" s="207"/>
      <c r="N128" s="208"/>
      <c r="O128" s="200"/>
      <c r="P128" s="200"/>
      <c r="Q128" s="200"/>
      <c r="R128" s="200"/>
      <c r="S128" s="200"/>
      <c r="T128" s="209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T128" s="106" t="s">
        <v>169</v>
      </c>
      <c r="AU128" s="106" t="s">
        <v>84</v>
      </c>
    </row>
    <row r="129" spans="1:65" s="118" customFormat="1" ht="33" customHeight="1">
      <c r="A129" s="115"/>
      <c r="B129" s="116"/>
      <c r="C129" s="214" t="s">
        <v>261</v>
      </c>
      <c r="D129" s="214" t="s">
        <v>160</v>
      </c>
      <c r="E129" s="215" t="s">
        <v>2702</v>
      </c>
      <c r="F129" s="216" t="s">
        <v>2703</v>
      </c>
      <c r="G129" s="217" t="s">
        <v>437</v>
      </c>
      <c r="H129" s="218">
        <v>1</v>
      </c>
      <c r="I129" s="6"/>
      <c r="J129" s="219">
        <f>ROUND(I129*H129,1)</f>
        <v>0</v>
      </c>
      <c r="K129" s="216" t="s">
        <v>164</v>
      </c>
      <c r="L129" s="116"/>
      <c r="M129" s="220" t="s">
        <v>3</v>
      </c>
      <c r="N129" s="221" t="s">
        <v>45</v>
      </c>
      <c r="O129" s="20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R129" s="203" t="s">
        <v>165</v>
      </c>
      <c r="AT129" s="203" t="s">
        <v>160</v>
      </c>
      <c r="AU129" s="203" t="s">
        <v>84</v>
      </c>
      <c r="AY129" s="106" t="s">
        <v>158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06" t="s">
        <v>82</v>
      </c>
      <c r="BK129" s="204">
        <f>ROUND(I129*H129,1)</f>
        <v>0</v>
      </c>
      <c r="BL129" s="106" t="s">
        <v>165</v>
      </c>
      <c r="BM129" s="203" t="s">
        <v>366</v>
      </c>
    </row>
    <row r="130" spans="1:47" s="118" customFormat="1" ht="19.5">
      <c r="A130" s="115"/>
      <c r="B130" s="116"/>
      <c r="C130" s="115"/>
      <c r="D130" s="205" t="s">
        <v>167</v>
      </c>
      <c r="E130" s="115"/>
      <c r="F130" s="206" t="s">
        <v>2703</v>
      </c>
      <c r="G130" s="115"/>
      <c r="H130" s="115"/>
      <c r="I130" s="7"/>
      <c r="J130" s="115"/>
      <c r="K130" s="115"/>
      <c r="L130" s="116"/>
      <c r="M130" s="207"/>
      <c r="N130" s="208"/>
      <c r="O130" s="200"/>
      <c r="P130" s="200"/>
      <c r="Q130" s="200"/>
      <c r="R130" s="200"/>
      <c r="S130" s="200"/>
      <c r="T130" s="209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T130" s="106" t="s">
        <v>167</v>
      </c>
      <c r="AU130" s="106" t="s">
        <v>84</v>
      </c>
    </row>
    <row r="131" spans="1:47" s="118" customFormat="1" ht="12">
      <c r="A131" s="115"/>
      <c r="B131" s="116"/>
      <c r="C131" s="115"/>
      <c r="D131" s="311" t="s">
        <v>169</v>
      </c>
      <c r="E131" s="115"/>
      <c r="F131" s="312" t="s">
        <v>2704</v>
      </c>
      <c r="G131" s="115"/>
      <c r="H131" s="115"/>
      <c r="I131" s="7"/>
      <c r="J131" s="115"/>
      <c r="K131" s="115"/>
      <c r="L131" s="116"/>
      <c r="M131" s="207"/>
      <c r="N131" s="208"/>
      <c r="O131" s="200"/>
      <c r="P131" s="200"/>
      <c r="Q131" s="200"/>
      <c r="R131" s="200"/>
      <c r="S131" s="200"/>
      <c r="T131" s="209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T131" s="106" t="s">
        <v>169</v>
      </c>
      <c r="AU131" s="106" t="s">
        <v>84</v>
      </c>
    </row>
    <row r="132" spans="2:63" s="180" customFormat="1" ht="22.9" customHeight="1">
      <c r="B132" s="181"/>
      <c r="D132" s="182" t="s">
        <v>73</v>
      </c>
      <c r="E132" s="212" t="s">
        <v>968</v>
      </c>
      <c r="F132" s="212" t="s">
        <v>2705</v>
      </c>
      <c r="I132" s="5"/>
      <c r="J132" s="213">
        <f>BK132</f>
        <v>0</v>
      </c>
      <c r="L132" s="181"/>
      <c r="M132" s="185"/>
      <c r="N132" s="186"/>
      <c r="O132" s="186"/>
      <c r="P132" s="187">
        <f>SUM(P133:P135)</f>
        <v>0</v>
      </c>
      <c r="Q132" s="186"/>
      <c r="R132" s="187">
        <f>SUM(R133:R135)</f>
        <v>0</v>
      </c>
      <c r="S132" s="186"/>
      <c r="T132" s="188">
        <f>SUM(T133:T135)</f>
        <v>0</v>
      </c>
      <c r="AR132" s="182" t="s">
        <v>82</v>
      </c>
      <c r="AT132" s="189" t="s">
        <v>73</v>
      </c>
      <c r="AU132" s="189" t="s">
        <v>82</v>
      </c>
      <c r="AY132" s="182" t="s">
        <v>158</v>
      </c>
      <c r="BK132" s="190">
        <f>SUM(BK133:BK135)</f>
        <v>0</v>
      </c>
    </row>
    <row r="133" spans="1:65" s="118" customFormat="1" ht="24.2" customHeight="1">
      <c r="A133" s="115"/>
      <c r="B133" s="116"/>
      <c r="C133" s="214" t="s">
        <v>269</v>
      </c>
      <c r="D133" s="214" t="s">
        <v>160</v>
      </c>
      <c r="E133" s="215" t="s">
        <v>2706</v>
      </c>
      <c r="F133" s="216" t="s">
        <v>2707</v>
      </c>
      <c r="G133" s="217" t="s">
        <v>229</v>
      </c>
      <c r="H133" s="218">
        <v>7.219</v>
      </c>
      <c r="I133" s="6"/>
      <c r="J133" s="219">
        <f>ROUND(I133*H133,1)</f>
        <v>0</v>
      </c>
      <c r="K133" s="216" t="s">
        <v>164</v>
      </c>
      <c r="L133" s="116"/>
      <c r="M133" s="220" t="s">
        <v>3</v>
      </c>
      <c r="N133" s="221" t="s">
        <v>45</v>
      </c>
      <c r="O133" s="20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R133" s="203" t="s">
        <v>165</v>
      </c>
      <c r="AT133" s="203" t="s">
        <v>160</v>
      </c>
      <c r="AU133" s="203" t="s">
        <v>84</v>
      </c>
      <c r="AY133" s="106" t="s">
        <v>158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06" t="s">
        <v>82</v>
      </c>
      <c r="BK133" s="204">
        <f>ROUND(I133*H133,1)</f>
        <v>0</v>
      </c>
      <c r="BL133" s="106" t="s">
        <v>165</v>
      </c>
      <c r="BM133" s="203" t="s">
        <v>392</v>
      </c>
    </row>
    <row r="134" spans="1:47" s="118" customFormat="1" ht="19.5">
      <c r="A134" s="115"/>
      <c r="B134" s="116"/>
      <c r="C134" s="115"/>
      <c r="D134" s="205" t="s">
        <v>167</v>
      </c>
      <c r="E134" s="115"/>
      <c r="F134" s="206" t="s">
        <v>2707</v>
      </c>
      <c r="G134" s="115"/>
      <c r="H134" s="115"/>
      <c r="I134" s="7"/>
      <c r="J134" s="115"/>
      <c r="K134" s="115"/>
      <c r="L134" s="116"/>
      <c r="M134" s="207"/>
      <c r="N134" s="208"/>
      <c r="O134" s="200"/>
      <c r="P134" s="200"/>
      <c r="Q134" s="200"/>
      <c r="R134" s="200"/>
      <c r="S134" s="200"/>
      <c r="T134" s="209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T134" s="106" t="s">
        <v>167</v>
      </c>
      <c r="AU134" s="106" t="s">
        <v>84</v>
      </c>
    </row>
    <row r="135" spans="1:47" s="118" customFormat="1" ht="12">
      <c r="A135" s="115"/>
      <c r="B135" s="116"/>
      <c r="C135" s="115"/>
      <c r="D135" s="311" t="s">
        <v>169</v>
      </c>
      <c r="E135" s="115"/>
      <c r="F135" s="312" t="s">
        <v>2708</v>
      </c>
      <c r="G135" s="115"/>
      <c r="H135" s="115"/>
      <c r="I135" s="7"/>
      <c r="J135" s="115"/>
      <c r="K135" s="115"/>
      <c r="L135" s="116"/>
      <c r="M135" s="207"/>
      <c r="N135" s="208"/>
      <c r="O135" s="200"/>
      <c r="P135" s="200"/>
      <c r="Q135" s="200"/>
      <c r="R135" s="200"/>
      <c r="S135" s="200"/>
      <c r="T135" s="209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T135" s="106" t="s">
        <v>169</v>
      </c>
      <c r="AU135" s="106" t="s">
        <v>84</v>
      </c>
    </row>
    <row r="136" spans="2:63" s="180" customFormat="1" ht="25.9" customHeight="1">
      <c r="B136" s="181"/>
      <c r="D136" s="182" t="s">
        <v>73</v>
      </c>
      <c r="E136" s="183" t="s">
        <v>2558</v>
      </c>
      <c r="F136" s="183" t="s">
        <v>1345</v>
      </c>
      <c r="I136" s="5"/>
      <c r="J136" s="184">
        <f>BK136</f>
        <v>0</v>
      </c>
      <c r="L136" s="181"/>
      <c r="M136" s="185"/>
      <c r="N136" s="186"/>
      <c r="O136" s="186"/>
      <c r="P136" s="187">
        <f>P137+P207+P262</f>
        <v>0</v>
      </c>
      <c r="Q136" s="186"/>
      <c r="R136" s="187">
        <f>R137+R207+R262</f>
        <v>0</v>
      </c>
      <c r="S136" s="186"/>
      <c r="T136" s="188">
        <f>T137+T207+T262</f>
        <v>0</v>
      </c>
      <c r="AR136" s="182" t="s">
        <v>82</v>
      </c>
      <c r="AT136" s="189" t="s">
        <v>73</v>
      </c>
      <c r="AU136" s="189" t="s">
        <v>74</v>
      </c>
      <c r="AY136" s="182" t="s">
        <v>158</v>
      </c>
      <c r="BK136" s="190">
        <f>BK137+BK207+BK262</f>
        <v>0</v>
      </c>
    </row>
    <row r="137" spans="2:63" s="180" customFormat="1" ht="22.9" customHeight="1">
      <c r="B137" s="181"/>
      <c r="D137" s="182" t="s">
        <v>73</v>
      </c>
      <c r="E137" s="212" t="s">
        <v>2709</v>
      </c>
      <c r="F137" s="212" t="s">
        <v>2710</v>
      </c>
      <c r="I137" s="5"/>
      <c r="J137" s="213">
        <f>BK137</f>
        <v>0</v>
      </c>
      <c r="L137" s="181"/>
      <c r="M137" s="185"/>
      <c r="N137" s="186"/>
      <c r="O137" s="186"/>
      <c r="P137" s="187">
        <f>SUM(P138:P206)</f>
        <v>0</v>
      </c>
      <c r="Q137" s="186"/>
      <c r="R137" s="187">
        <f>SUM(R138:R206)</f>
        <v>0</v>
      </c>
      <c r="S137" s="186"/>
      <c r="T137" s="188">
        <f>SUM(T138:T206)</f>
        <v>0</v>
      </c>
      <c r="AR137" s="182" t="s">
        <v>82</v>
      </c>
      <c r="AT137" s="189" t="s">
        <v>73</v>
      </c>
      <c r="AU137" s="189" t="s">
        <v>82</v>
      </c>
      <c r="AY137" s="182" t="s">
        <v>158</v>
      </c>
      <c r="BK137" s="190">
        <f>SUM(BK138:BK206)</f>
        <v>0</v>
      </c>
    </row>
    <row r="138" spans="1:65" s="118" customFormat="1" ht="16.5" customHeight="1">
      <c r="A138" s="115"/>
      <c r="B138" s="116"/>
      <c r="C138" s="214" t="s">
        <v>9</v>
      </c>
      <c r="D138" s="214" t="s">
        <v>160</v>
      </c>
      <c r="E138" s="215" t="s">
        <v>2711</v>
      </c>
      <c r="F138" s="216" t="s">
        <v>2712</v>
      </c>
      <c r="G138" s="217" t="s">
        <v>437</v>
      </c>
      <c r="H138" s="218">
        <v>4</v>
      </c>
      <c r="I138" s="6"/>
      <c r="J138" s="219">
        <f>ROUND(I138*H138,1)</f>
        <v>0</v>
      </c>
      <c r="K138" s="216" t="s">
        <v>164</v>
      </c>
      <c r="L138" s="116"/>
      <c r="M138" s="220" t="s">
        <v>3</v>
      </c>
      <c r="N138" s="221" t="s">
        <v>45</v>
      </c>
      <c r="O138" s="20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R138" s="203" t="s">
        <v>165</v>
      </c>
      <c r="AT138" s="203" t="s">
        <v>160</v>
      </c>
      <c r="AU138" s="203" t="s">
        <v>84</v>
      </c>
      <c r="AY138" s="106" t="s">
        <v>158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06" t="s">
        <v>82</v>
      </c>
      <c r="BK138" s="204">
        <f>ROUND(I138*H138,1)</f>
        <v>0</v>
      </c>
      <c r="BL138" s="106" t="s">
        <v>165</v>
      </c>
      <c r="BM138" s="203" t="s">
        <v>406</v>
      </c>
    </row>
    <row r="139" spans="1:47" s="118" customFormat="1" ht="12">
      <c r="A139" s="115"/>
      <c r="B139" s="116"/>
      <c r="C139" s="115"/>
      <c r="D139" s="205" t="s">
        <v>167</v>
      </c>
      <c r="E139" s="115"/>
      <c r="F139" s="206" t="s">
        <v>2712</v>
      </c>
      <c r="G139" s="115"/>
      <c r="H139" s="115"/>
      <c r="I139" s="7"/>
      <c r="J139" s="115"/>
      <c r="K139" s="115"/>
      <c r="L139" s="116"/>
      <c r="M139" s="207"/>
      <c r="N139" s="208"/>
      <c r="O139" s="200"/>
      <c r="P139" s="200"/>
      <c r="Q139" s="200"/>
      <c r="R139" s="200"/>
      <c r="S139" s="200"/>
      <c r="T139" s="209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T139" s="106" t="s">
        <v>167</v>
      </c>
      <c r="AU139" s="106" t="s">
        <v>84</v>
      </c>
    </row>
    <row r="140" spans="1:47" s="118" customFormat="1" ht="12">
      <c r="A140" s="115"/>
      <c r="B140" s="116"/>
      <c r="C140" s="115"/>
      <c r="D140" s="311" t="s">
        <v>169</v>
      </c>
      <c r="E140" s="115"/>
      <c r="F140" s="312" t="s">
        <v>2713</v>
      </c>
      <c r="G140" s="115"/>
      <c r="H140" s="115"/>
      <c r="I140" s="7"/>
      <c r="J140" s="115"/>
      <c r="K140" s="115"/>
      <c r="L140" s="116"/>
      <c r="M140" s="207"/>
      <c r="N140" s="208"/>
      <c r="O140" s="200"/>
      <c r="P140" s="200"/>
      <c r="Q140" s="200"/>
      <c r="R140" s="200"/>
      <c r="S140" s="200"/>
      <c r="T140" s="209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T140" s="106" t="s">
        <v>169</v>
      </c>
      <c r="AU140" s="106" t="s">
        <v>84</v>
      </c>
    </row>
    <row r="141" spans="1:65" s="118" customFormat="1" ht="16.5" customHeight="1">
      <c r="A141" s="115"/>
      <c r="B141" s="116"/>
      <c r="C141" s="214" t="s">
        <v>283</v>
      </c>
      <c r="D141" s="214" t="s">
        <v>160</v>
      </c>
      <c r="E141" s="215" t="s">
        <v>2714</v>
      </c>
      <c r="F141" s="216" t="s">
        <v>2715</v>
      </c>
      <c r="G141" s="217" t="s">
        <v>437</v>
      </c>
      <c r="H141" s="218">
        <v>2</v>
      </c>
      <c r="I141" s="6"/>
      <c r="J141" s="219">
        <f>ROUND(I141*H141,1)</f>
        <v>0</v>
      </c>
      <c r="K141" s="216" t="s">
        <v>164</v>
      </c>
      <c r="L141" s="116"/>
      <c r="M141" s="220" t="s">
        <v>3</v>
      </c>
      <c r="N141" s="221" t="s">
        <v>45</v>
      </c>
      <c r="O141" s="20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R141" s="203" t="s">
        <v>165</v>
      </c>
      <c r="AT141" s="203" t="s">
        <v>160</v>
      </c>
      <c r="AU141" s="203" t="s">
        <v>84</v>
      </c>
      <c r="AY141" s="106" t="s">
        <v>158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06" t="s">
        <v>82</v>
      </c>
      <c r="BK141" s="204">
        <f>ROUND(I141*H141,1)</f>
        <v>0</v>
      </c>
      <c r="BL141" s="106" t="s">
        <v>165</v>
      </c>
      <c r="BM141" s="203" t="s">
        <v>420</v>
      </c>
    </row>
    <row r="142" spans="1:47" s="118" customFormat="1" ht="12">
      <c r="A142" s="115"/>
      <c r="B142" s="116"/>
      <c r="C142" s="115"/>
      <c r="D142" s="205" t="s">
        <v>167</v>
      </c>
      <c r="E142" s="115"/>
      <c r="F142" s="206" t="s">
        <v>2715</v>
      </c>
      <c r="G142" s="115"/>
      <c r="H142" s="115"/>
      <c r="I142" s="7"/>
      <c r="J142" s="115"/>
      <c r="K142" s="115"/>
      <c r="L142" s="116"/>
      <c r="M142" s="207"/>
      <c r="N142" s="208"/>
      <c r="O142" s="200"/>
      <c r="P142" s="200"/>
      <c r="Q142" s="200"/>
      <c r="R142" s="200"/>
      <c r="S142" s="200"/>
      <c r="T142" s="209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T142" s="106" t="s">
        <v>167</v>
      </c>
      <c r="AU142" s="106" t="s">
        <v>84</v>
      </c>
    </row>
    <row r="143" spans="1:47" s="118" customFormat="1" ht="12">
      <c r="A143" s="115"/>
      <c r="B143" s="116"/>
      <c r="C143" s="115"/>
      <c r="D143" s="311" t="s">
        <v>169</v>
      </c>
      <c r="E143" s="115"/>
      <c r="F143" s="312" t="s">
        <v>2716</v>
      </c>
      <c r="G143" s="115"/>
      <c r="H143" s="115"/>
      <c r="I143" s="7"/>
      <c r="J143" s="115"/>
      <c r="K143" s="115"/>
      <c r="L143" s="116"/>
      <c r="M143" s="207"/>
      <c r="N143" s="208"/>
      <c r="O143" s="200"/>
      <c r="P143" s="200"/>
      <c r="Q143" s="200"/>
      <c r="R143" s="200"/>
      <c r="S143" s="200"/>
      <c r="T143" s="209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T143" s="106" t="s">
        <v>169</v>
      </c>
      <c r="AU143" s="106" t="s">
        <v>84</v>
      </c>
    </row>
    <row r="144" spans="1:65" s="118" customFormat="1" ht="21.75" customHeight="1">
      <c r="A144" s="115"/>
      <c r="B144" s="116"/>
      <c r="C144" s="214" t="s">
        <v>290</v>
      </c>
      <c r="D144" s="214" t="s">
        <v>160</v>
      </c>
      <c r="E144" s="215" t="s">
        <v>2717</v>
      </c>
      <c r="F144" s="216" t="s">
        <v>2718</v>
      </c>
      <c r="G144" s="217" t="s">
        <v>492</v>
      </c>
      <c r="H144" s="218">
        <v>45</v>
      </c>
      <c r="I144" s="6"/>
      <c r="J144" s="219">
        <f>ROUND(I144*H144,1)</f>
        <v>0</v>
      </c>
      <c r="K144" s="216" t="s">
        <v>164</v>
      </c>
      <c r="L144" s="116"/>
      <c r="M144" s="220" t="s">
        <v>3</v>
      </c>
      <c r="N144" s="221" t="s">
        <v>45</v>
      </c>
      <c r="O144" s="20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R144" s="203" t="s">
        <v>165</v>
      </c>
      <c r="AT144" s="203" t="s">
        <v>160</v>
      </c>
      <c r="AU144" s="203" t="s">
        <v>84</v>
      </c>
      <c r="AY144" s="106" t="s">
        <v>158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06" t="s">
        <v>82</v>
      </c>
      <c r="BK144" s="204">
        <f>ROUND(I144*H144,1)</f>
        <v>0</v>
      </c>
      <c r="BL144" s="106" t="s">
        <v>165</v>
      </c>
      <c r="BM144" s="203" t="s">
        <v>434</v>
      </c>
    </row>
    <row r="145" spans="1:47" s="118" customFormat="1" ht="12">
      <c r="A145" s="115"/>
      <c r="B145" s="116"/>
      <c r="C145" s="115"/>
      <c r="D145" s="205" t="s">
        <v>167</v>
      </c>
      <c r="E145" s="115"/>
      <c r="F145" s="206" t="s">
        <v>2718</v>
      </c>
      <c r="G145" s="115"/>
      <c r="H145" s="115"/>
      <c r="I145" s="7"/>
      <c r="J145" s="115"/>
      <c r="K145" s="115"/>
      <c r="L145" s="116"/>
      <c r="M145" s="207"/>
      <c r="N145" s="208"/>
      <c r="O145" s="200"/>
      <c r="P145" s="200"/>
      <c r="Q145" s="200"/>
      <c r="R145" s="200"/>
      <c r="S145" s="200"/>
      <c r="T145" s="209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T145" s="106" t="s">
        <v>167</v>
      </c>
      <c r="AU145" s="106" t="s">
        <v>84</v>
      </c>
    </row>
    <row r="146" spans="1:47" s="118" customFormat="1" ht="12">
      <c r="A146" s="115"/>
      <c r="B146" s="116"/>
      <c r="C146" s="115"/>
      <c r="D146" s="311" t="s">
        <v>169</v>
      </c>
      <c r="E146" s="115"/>
      <c r="F146" s="312" t="s">
        <v>2719</v>
      </c>
      <c r="G146" s="115"/>
      <c r="H146" s="115"/>
      <c r="I146" s="7"/>
      <c r="J146" s="115"/>
      <c r="K146" s="115"/>
      <c r="L146" s="116"/>
      <c r="M146" s="207"/>
      <c r="N146" s="208"/>
      <c r="O146" s="200"/>
      <c r="P146" s="200"/>
      <c r="Q146" s="200"/>
      <c r="R146" s="200"/>
      <c r="S146" s="200"/>
      <c r="T146" s="209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T146" s="106" t="s">
        <v>169</v>
      </c>
      <c r="AU146" s="106" t="s">
        <v>84</v>
      </c>
    </row>
    <row r="147" spans="1:65" s="118" customFormat="1" ht="21.75" customHeight="1">
      <c r="A147" s="115"/>
      <c r="B147" s="116"/>
      <c r="C147" s="214" t="s">
        <v>299</v>
      </c>
      <c r="D147" s="214" t="s">
        <v>160</v>
      </c>
      <c r="E147" s="215" t="s">
        <v>2720</v>
      </c>
      <c r="F147" s="216" t="s">
        <v>2721</v>
      </c>
      <c r="G147" s="217" t="s">
        <v>492</v>
      </c>
      <c r="H147" s="218">
        <v>35</v>
      </c>
      <c r="I147" s="6"/>
      <c r="J147" s="219">
        <f>ROUND(I147*H147,1)</f>
        <v>0</v>
      </c>
      <c r="K147" s="216" t="s">
        <v>164</v>
      </c>
      <c r="L147" s="116"/>
      <c r="M147" s="220" t="s">
        <v>3</v>
      </c>
      <c r="N147" s="221" t="s">
        <v>45</v>
      </c>
      <c r="O147" s="20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R147" s="203" t="s">
        <v>165</v>
      </c>
      <c r="AT147" s="203" t="s">
        <v>160</v>
      </c>
      <c r="AU147" s="203" t="s">
        <v>84</v>
      </c>
      <c r="AY147" s="106" t="s">
        <v>158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06" t="s">
        <v>82</v>
      </c>
      <c r="BK147" s="204">
        <f>ROUND(I147*H147,1)</f>
        <v>0</v>
      </c>
      <c r="BL147" s="106" t="s">
        <v>165</v>
      </c>
      <c r="BM147" s="203" t="s">
        <v>449</v>
      </c>
    </row>
    <row r="148" spans="1:47" s="118" customFormat="1" ht="12">
      <c r="A148" s="115"/>
      <c r="B148" s="116"/>
      <c r="C148" s="115"/>
      <c r="D148" s="205" t="s">
        <v>167</v>
      </c>
      <c r="E148" s="115"/>
      <c r="F148" s="206" t="s">
        <v>2721</v>
      </c>
      <c r="G148" s="115"/>
      <c r="H148" s="115"/>
      <c r="I148" s="7"/>
      <c r="J148" s="115"/>
      <c r="K148" s="115"/>
      <c r="L148" s="116"/>
      <c r="M148" s="207"/>
      <c r="N148" s="208"/>
      <c r="O148" s="200"/>
      <c r="P148" s="200"/>
      <c r="Q148" s="200"/>
      <c r="R148" s="200"/>
      <c r="S148" s="200"/>
      <c r="T148" s="209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T148" s="106" t="s">
        <v>167</v>
      </c>
      <c r="AU148" s="106" t="s">
        <v>84</v>
      </c>
    </row>
    <row r="149" spans="1:47" s="118" customFormat="1" ht="12">
      <c r="A149" s="115"/>
      <c r="B149" s="116"/>
      <c r="C149" s="115"/>
      <c r="D149" s="311" t="s">
        <v>169</v>
      </c>
      <c r="E149" s="115"/>
      <c r="F149" s="312" t="s">
        <v>2722</v>
      </c>
      <c r="G149" s="115"/>
      <c r="H149" s="115"/>
      <c r="I149" s="7"/>
      <c r="J149" s="115"/>
      <c r="K149" s="115"/>
      <c r="L149" s="116"/>
      <c r="M149" s="207"/>
      <c r="N149" s="208"/>
      <c r="O149" s="200"/>
      <c r="P149" s="200"/>
      <c r="Q149" s="200"/>
      <c r="R149" s="200"/>
      <c r="S149" s="200"/>
      <c r="T149" s="209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T149" s="106" t="s">
        <v>169</v>
      </c>
      <c r="AU149" s="106" t="s">
        <v>84</v>
      </c>
    </row>
    <row r="150" spans="1:65" s="118" customFormat="1" ht="16.5" customHeight="1">
      <c r="A150" s="115"/>
      <c r="B150" s="116"/>
      <c r="C150" s="214" t="s">
        <v>308</v>
      </c>
      <c r="D150" s="214" t="s">
        <v>160</v>
      </c>
      <c r="E150" s="215" t="s">
        <v>2723</v>
      </c>
      <c r="F150" s="216" t="s">
        <v>2724</v>
      </c>
      <c r="G150" s="217" t="s">
        <v>492</v>
      </c>
      <c r="H150" s="218">
        <v>15</v>
      </c>
      <c r="I150" s="6"/>
      <c r="J150" s="219">
        <f>ROUND(I150*H150,1)</f>
        <v>0</v>
      </c>
      <c r="K150" s="216" t="s">
        <v>164</v>
      </c>
      <c r="L150" s="116"/>
      <c r="M150" s="220" t="s">
        <v>3</v>
      </c>
      <c r="N150" s="221" t="s">
        <v>45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R150" s="203" t="s">
        <v>165</v>
      </c>
      <c r="AT150" s="203" t="s">
        <v>160</v>
      </c>
      <c r="AU150" s="203" t="s">
        <v>84</v>
      </c>
      <c r="AY150" s="106" t="s">
        <v>158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06" t="s">
        <v>82</v>
      </c>
      <c r="BK150" s="204">
        <f>ROUND(I150*H150,1)</f>
        <v>0</v>
      </c>
      <c r="BL150" s="106" t="s">
        <v>165</v>
      </c>
      <c r="BM150" s="203" t="s">
        <v>468</v>
      </c>
    </row>
    <row r="151" spans="1:47" s="118" customFormat="1" ht="12">
      <c r="A151" s="115"/>
      <c r="B151" s="116"/>
      <c r="C151" s="115"/>
      <c r="D151" s="205" t="s">
        <v>167</v>
      </c>
      <c r="E151" s="115"/>
      <c r="F151" s="206" t="s">
        <v>2724</v>
      </c>
      <c r="G151" s="115"/>
      <c r="H151" s="115"/>
      <c r="I151" s="7"/>
      <c r="J151" s="115"/>
      <c r="K151" s="115"/>
      <c r="L151" s="116"/>
      <c r="M151" s="207"/>
      <c r="N151" s="208"/>
      <c r="O151" s="200"/>
      <c r="P151" s="200"/>
      <c r="Q151" s="200"/>
      <c r="R151" s="200"/>
      <c r="S151" s="200"/>
      <c r="T151" s="209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T151" s="106" t="s">
        <v>167</v>
      </c>
      <c r="AU151" s="106" t="s">
        <v>84</v>
      </c>
    </row>
    <row r="152" spans="1:47" s="118" customFormat="1" ht="12">
      <c r="A152" s="115"/>
      <c r="B152" s="116"/>
      <c r="C152" s="115"/>
      <c r="D152" s="311" t="s">
        <v>169</v>
      </c>
      <c r="E152" s="115"/>
      <c r="F152" s="312" t="s">
        <v>2725</v>
      </c>
      <c r="G152" s="115"/>
      <c r="H152" s="115"/>
      <c r="I152" s="7"/>
      <c r="J152" s="115"/>
      <c r="K152" s="115"/>
      <c r="L152" s="116"/>
      <c r="M152" s="207"/>
      <c r="N152" s="208"/>
      <c r="O152" s="200"/>
      <c r="P152" s="200"/>
      <c r="Q152" s="200"/>
      <c r="R152" s="200"/>
      <c r="S152" s="200"/>
      <c r="T152" s="209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T152" s="106" t="s">
        <v>169</v>
      </c>
      <c r="AU152" s="106" t="s">
        <v>84</v>
      </c>
    </row>
    <row r="153" spans="1:65" s="118" customFormat="1" ht="16.5" customHeight="1">
      <c r="A153" s="115"/>
      <c r="B153" s="116"/>
      <c r="C153" s="214" t="s">
        <v>316</v>
      </c>
      <c r="D153" s="214" t="s">
        <v>160</v>
      </c>
      <c r="E153" s="215" t="s">
        <v>2726</v>
      </c>
      <c r="F153" s="216" t="s">
        <v>2727</v>
      </c>
      <c r="G153" s="217" t="s">
        <v>492</v>
      </c>
      <c r="H153" s="218">
        <v>3</v>
      </c>
      <c r="I153" s="6"/>
      <c r="J153" s="219">
        <f>ROUND(I153*H153,1)</f>
        <v>0</v>
      </c>
      <c r="K153" s="216" t="s">
        <v>164</v>
      </c>
      <c r="L153" s="116"/>
      <c r="M153" s="220" t="s">
        <v>3</v>
      </c>
      <c r="N153" s="221" t="s">
        <v>45</v>
      </c>
      <c r="O153" s="200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R153" s="203" t="s">
        <v>165</v>
      </c>
      <c r="AT153" s="203" t="s">
        <v>160</v>
      </c>
      <c r="AU153" s="203" t="s">
        <v>84</v>
      </c>
      <c r="AY153" s="106" t="s">
        <v>158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06" t="s">
        <v>82</v>
      </c>
      <c r="BK153" s="204">
        <f>ROUND(I153*H153,1)</f>
        <v>0</v>
      </c>
      <c r="BL153" s="106" t="s">
        <v>165</v>
      </c>
      <c r="BM153" s="203" t="s">
        <v>482</v>
      </c>
    </row>
    <row r="154" spans="1:47" s="118" customFormat="1" ht="12">
      <c r="A154" s="115"/>
      <c r="B154" s="116"/>
      <c r="C154" s="115"/>
      <c r="D154" s="205" t="s">
        <v>167</v>
      </c>
      <c r="E154" s="115"/>
      <c r="F154" s="206" t="s">
        <v>2727</v>
      </c>
      <c r="G154" s="115"/>
      <c r="H154" s="115"/>
      <c r="I154" s="7"/>
      <c r="J154" s="115"/>
      <c r="K154" s="115"/>
      <c r="L154" s="116"/>
      <c r="M154" s="207"/>
      <c r="N154" s="208"/>
      <c r="O154" s="200"/>
      <c r="P154" s="200"/>
      <c r="Q154" s="200"/>
      <c r="R154" s="200"/>
      <c r="S154" s="200"/>
      <c r="T154" s="209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T154" s="106" t="s">
        <v>167</v>
      </c>
      <c r="AU154" s="106" t="s">
        <v>84</v>
      </c>
    </row>
    <row r="155" spans="1:47" s="118" customFormat="1" ht="12">
      <c r="A155" s="115"/>
      <c r="B155" s="116"/>
      <c r="C155" s="115"/>
      <c r="D155" s="311" t="s">
        <v>169</v>
      </c>
      <c r="E155" s="115"/>
      <c r="F155" s="312" t="s">
        <v>2728</v>
      </c>
      <c r="G155" s="115"/>
      <c r="H155" s="115"/>
      <c r="I155" s="7"/>
      <c r="J155" s="115"/>
      <c r="K155" s="115"/>
      <c r="L155" s="116"/>
      <c r="M155" s="207"/>
      <c r="N155" s="208"/>
      <c r="O155" s="200"/>
      <c r="P155" s="200"/>
      <c r="Q155" s="200"/>
      <c r="R155" s="200"/>
      <c r="S155" s="200"/>
      <c r="T155" s="209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T155" s="106" t="s">
        <v>169</v>
      </c>
      <c r="AU155" s="106" t="s">
        <v>84</v>
      </c>
    </row>
    <row r="156" spans="1:65" s="118" customFormat="1" ht="16.5" customHeight="1">
      <c r="A156" s="115"/>
      <c r="B156" s="116"/>
      <c r="C156" s="214" t="s">
        <v>8</v>
      </c>
      <c r="D156" s="214" t="s">
        <v>160</v>
      </c>
      <c r="E156" s="215" t="s">
        <v>2729</v>
      </c>
      <c r="F156" s="216" t="s">
        <v>2730</v>
      </c>
      <c r="G156" s="217" t="s">
        <v>492</v>
      </c>
      <c r="H156" s="218">
        <v>15</v>
      </c>
      <c r="I156" s="6"/>
      <c r="J156" s="219">
        <f>ROUND(I156*H156,1)</f>
        <v>0</v>
      </c>
      <c r="K156" s="216" t="s">
        <v>164</v>
      </c>
      <c r="L156" s="116"/>
      <c r="M156" s="220" t="s">
        <v>3</v>
      </c>
      <c r="N156" s="221" t="s">
        <v>45</v>
      </c>
      <c r="O156" s="200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R156" s="203" t="s">
        <v>165</v>
      </c>
      <c r="AT156" s="203" t="s">
        <v>160</v>
      </c>
      <c r="AU156" s="203" t="s">
        <v>84</v>
      </c>
      <c r="AY156" s="106" t="s">
        <v>158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06" t="s">
        <v>82</v>
      </c>
      <c r="BK156" s="204">
        <f>ROUND(I156*H156,1)</f>
        <v>0</v>
      </c>
      <c r="BL156" s="106" t="s">
        <v>165</v>
      </c>
      <c r="BM156" s="203" t="s">
        <v>497</v>
      </c>
    </row>
    <row r="157" spans="1:47" s="118" customFormat="1" ht="12">
      <c r="A157" s="115"/>
      <c r="B157" s="116"/>
      <c r="C157" s="115"/>
      <c r="D157" s="205" t="s">
        <v>167</v>
      </c>
      <c r="E157" s="115"/>
      <c r="F157" s="206" t="s">
        <v>2730</v>
      </c>
      <c r="G157" s="115"/>
      <c r="H157" s="115"/>
      <c r="I157" s="7"/>
      <c r="J157" s="115"/>
      <c r="K157" s="115"/>
      <c r="L157" s="116"/>
      <c r="M157" s="207"/>
      <c r="N157" s="208"/>
      <c r="O157" s="200"/>
      <c r="P157" s="200"/>
      <c r="Q157" s="200"/>
      <c r="R157" s="200"/>
      <c r="S157" s="200"/>
      <c r="T157" s="209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T157" s="106" t="s">
        <v>167</v>
      </c>
      <c r="AU157" s="106" t="s">
        <v>84</v>
      </c>
    </row>
    <row r="158" spans="1:47" s="118" customFormat="1" ht="12">
      <c r="A158" s="115"/>
      <c r="B158" s="116"/>
      <c r="C158" s="115"/>
      <c r="D158" s="311" t="s">
        <v>169</v>
      </c>
      <c r="E158" s="115"/>
      <c r="F158" s="312" t="s">
        <v>2731</v>
      </c>
      <c r="G158" s="115"/>
      <c r="H158" s="115"/>
      <c r="I158" s="7"/>
      <c r="J158" s="115"/>
      <c r="K158" s="115"/>
      <c r="L158" s="116"/>
      <c r="M158" s="207"/>
      <c r="N158" s="208"/>
      <c r="O158" s="200"/>
      <c r="P158" s="200"/>
      <c r="Q158" s="200"/>
      <c r="R158" s="200"/>
      <c r="S158" s="200"/>
      <c r="T158" s="209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T158" s="106" t="s">
        <v>169</v>
      </c>
      <c r="AU158" s="106" t="s">
        <v>84</v>
      </c>
    </row>
    <row r="159" spans="1:65" s="118" customFormat="1" ht="16.5" customHeight="1">
      <c r="A159" s="115"/>
      <c r="B159" s="116"/>
      <c r="C159" s="214" t="s">
        <v>330</v>
      </c>
      <c r="D159" s="214" t="s">
        <v>160</v>
      </c>
      <c r="E159" s="215" t="s">
        <v>2732</v>
      </c>
      <c r="F159" s="216" t="s">
        <v>2733</v>
      </c>
      <c r="G159" s="217" t="s">
        <v>492</v>
      </c>
      <c r="H159" s="218">
        <v>4</v>
      </c>
      <c r="I159" s="6"/>
      <c r="J159" s="219">
        <f>ROUND(I159*H159,1)</f>
        <v>0</v>
      </c>
      <c r="K159" s="216" t="s">
        <v>164</v>
      </c>
      <c r="L159" s="116"/>
      <c r="M159" s="220" t="s">
        <v>3</v>
      </c>
      <c r="N159" s="221" t="s">
        <v>45</v>
      </c>
      <c r="O159" s="200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R159" s="203" t="s">
        <v>165</v>
      </c>
      <c r="AT159" s="203" t="s">
        <v>160</v>
      </c>
      <c r="AU159" s="203" t="s">
        <v>84</v>
      </c>
      <c r="AY159" s="106" t="s">
        <v>158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06" t="s">
        <v>82</v>
      </c>
      <c r="BK159" s="204">
        <f>ROUND(I159*H159,1)</f>
        <v>0</v>
      </c>
      <c r="BL159" s="106" t="s">
        <v>165</v>
      </c>
      <c r="BM159" s="203" t="s">
        <v>517</v>
      </c>
    </row>
    <row r="160" spans="1:47" s="118" customFormat="1" ht="12">
      <c r="A160" s="115"/>
      <c r="B160" s="116"/>
      <c r="C160" s="115"/>
      <c r="D160" s="205" t="s">
        <v>167</v>
      </c>
      <c r="E160" s="115"/>
      <c r="F160" s="206" t="s">
        <v>2733</v>
      </c>
      <c r="G160" s="115"/>
      <c r="H160" s="115"/>
      <c r="I160" s="7"/>
      <c r="J160" s="115"/>
      <c r="K160" s="115"/>
      <c r="L160" s="116"/>
      <c r="M160" s="207"/>
      <c r="N160" s="208"/>
      <c r="O160" s="200"/>
      <c r="P160" s="200"/>
      <c r="Q160" s="200"/>
      <c r="R160" s="200"/>
      <c r="S160" s="200"/>
      <c r="T160" s="209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T160" s="106" t="s">
        <v>167</v>
      </c>
      <c r="AU160" s="106" t="s">
        <v>84</v>
      </c>
    </row>
    <row r="161" spans="1:47" s="118" customFormat="1" ht="12">
      <c r="A161" s="115"/>
      <c r="B161" s="116"/>
      <c r="C161" s="115"/>
      <c r="D161" s="311" t="s">
        <v>169</v>
      </c>
      <c r="E161" s="115"/>
      <c r="F161" s="312" t="s">
        <v>2734</v>
      </c>
      <c r="G161" s="115"/>
      <c r="H161" s="115"/>
      <c r="I161" s="7"/>
      <c r="J161" s="115"/>
      <c r="K161" s="115"/>
      <c r="L161" s="116"/>
      <c r="M161" s="207"/>
      <c r="N161" s="208"/>
      <c r="O161" s="200"/>
      <c r="P161" s="200"/>
      <c r="Q161" s="200"/>
      <c r="R161" s="200"/>
      <c r="S161" s="200"/>
      <c r="T161" s="209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T161" s="106" t="s">
        <v>169</v>
      </c>
      <c r="AU161" s="106" t="s">
        <v>84</v>
      </c>
    </row>
    <row r="162" spans="1:65" s="118" customFormat="1" ht="16.5" customHeight="1">
      <c r="A162" s="115"/>
      <c r="B162" s="116"/>
      <c r="C162" s="214" t="s">
        <v>342</v>
      </c>
      <c r="D162" s="214" t="s">
        <v>160</v>
      </c>
      <c r="E162" s="215" t="s">
        <v>2735</v>
      </c>
      <c r="F162" s="216" t="s">
        <v>2736</v>
      </c>
      <c r="G162" s="217" t="s">
        <v>492</v>
      </c>
      <c r="H162" s="218">
        <v>3</v>
      </c>
      <c r="I162" s="6"/>
      <c r="J162" s="219">
        <f>ROUND(I162*H162,1)</f>
        <v>0</v>
      </c>
      <c r="K162" s="216" t="s">
        <v>164</v>
      </c>
      <c r="L162" s="116"/>
      <c r="M162" s="220" t="s">
        <v>3</v>
      </c>
      <c r="N162" s="221" t="s">
        <v>45</v>
      </c>
      <c r="O162" s="20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R162" s="203" t="s">
        <v>165</v>
      </c>
      <c r="AT162" s="203" t="s">
        <v>160</v>
      </c>
      <c r="AU162" s="203" t="s">
        <v>84</v>
      </c>
      <c r="AY162" s="106" t="s">
        <v>158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06" t="s">
        <v>82</v>
      </c>
      <c r="BK162" s="204">
        <f>ROUND(I162*H162,1)</f>
        <v>0</v>
      </c>
      <c r="BL162" s="106" t="s">
        <v>165</v>
      </c>
      <c r="BM162" s="203" t="s">
        <v>537</v>
      </c>
    </row>
    <row r="163" spans="1:47" s="118" customFormat="1" ht="12">
      <c r="A163" s="115"/>
      <c r="B163" s="116"/>
      <c r="C163" s="115"/>
      <c r="D163" s="205" t="s">
        <v>167</v>
      </c>
      <c r="E163" s="115"/>
      <c r="F163" s="206" t="s">
        <v>2736</v>
      </c>
      <c r="G163" s="115"/>
      <c r="H163" s="115"/>
      <c r="I163" s="7"/>
      <c r="J163" s="115"/>
      <c r="K163" s="115"/>
      <c r="L163" s="116"/>
      <c r="M163" s="207"/>
      <c r="N163" s="208"/>
      <c r="O163" s="200"/>
      <c r="P163" s="200"/>
      <c r="Q163" s="200"/>
      <c r="R163" s="200"/>
      <c r="S163" s="200"/>
      <c r="T163" s="209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T163" s="106" t="s">
        <v>167</v>
      </c>
      <c r="AU163" s="106" t="s">
        <v>84</v>
      </c>
    </row>
    <row r="164" spans="1:47" s="118" customFormat="1" ht="12">
      <c r="A164" s="115"/>
      <c r="B164" s="116"/>
      <c r="C164" s="115"/>
      <c r="D164" s="311" t="s">
        <v>169</v>
      </c>
      <c r="E164" s="115"/>
      <c r="F164" s="312" t="s">
        <v>2737</v>
      </c>
      <c r="G164" s="115"/>
      <c r="H164" s="115"/>
      <c r="I164" s="7"/>
      <c r="J164" s="115"/>
      <c r="K164" s="115"/>
      <c r="L164" s="116"/>
      <c r="M164" s="207"/>
      <c r="N164" s="208"/>
      <c r="O164" s="200"/>
      <c r="P164" s="200"/>
      <c r="Q164" s="200"/>
      <c r="R164" s="200"/>
      <c r="S164" s="200"/>
      <c r="T164" s="209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T164" s="106" t="s">
        <v>169</v>
      </c>
      <c r="AU164" s="106" t="s">
        <v>84</v>
      </c>
    </row>
    <row r="165" spans="1:65" s="118" customFormat="1" ht="16.5" customHeight="1">
      <c r="A165" s="115"/>
      <c r="B165" s="116"/>
      <c r="C165" s="214" t="s">
        <v>350</v>
      </c>
      <c r="D165" s="214" t="s">
        <v>160</v>
      </c>
      <c r="E165" s="215" t="s">
        <v>2738</v>
      </c>
      <c r="F165" s="216" t="s">
        <v>2739</v>
      </c>
      <c r="G165" s="217" t="s">
        <v>492</v>
      </c>
      <c r="H165" s="218">
        <v>6</v>
      </c>
      <c r="I165" s="6"/>
      <c r="J165" s="219">
        <f>ROUND(I165*H165,1)</f>
        <v>0</v>
      </c>
      <c r="K165" s="216" t="s">
        <v>164</v>
      </c>
      <c r="L165" s="116"/>
      <c r="M165" s="220" t="s">
        <v>3</v>
      </c>
      <c r="N165" s="221" t="s">
        <v>45</v>
      </c>
      <c r="O165" s="20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R165" s="203" t="s">
        <v>165</v>
      </c>
      <c r="AT165" s="203" t="s">
        <v>160</v>
      </c>
      <c r="AU165" s="203" t="s">
        <v>84</v>
      </c>
      <c r="AY165" s="106" t="s">
        <v>158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06" t="s">
        <v>82</v>
      </c>
      <c r="BK165" s="204">
        <f>ROUND(I165*H165,1)</f>
        <v>0</v>
      </c>
      <c r="BL165" s="106" t="s">
        <v>165</v>
      </c>
      <c r="BM165" s="203" t="s">
        <v>553</v>
      </c>
    </row>
    <row r="166" spans="1:47" s="118" customFormat="1" ht="12">
      <c r="A166" s="115"/>
      <c r="B166" s="116"/>
      <c r="C166" s="115"/>
      <c r="D166" s="205" t="s">
        <v>167</v>
      </c>
      <c r="E166" s="115"/>
      <c r="F166" s="206" t="s">
        <v>2739</v>
      </c>
      <c r="G166" s="115"/>
      <c r="H166" s="115"/>
      <c r="I166" s="7"/>
      <c r="J166" s="115"/>
      <c r="K166" s="115"/>
      <c r="L166" s="116"/>
      <c r="M166" s="207"/>
      <c r="N166" s="208"/>
      <c r="O166" s="200"/>
      <c r="P166" s="200"/>
      <c r="Q166" s="200"/>
      <c r="R166" s="200"/>
      <c r="S166" s="200"/>
      <c r="T166" s="209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T166" s="106" t="s">
        <v>167</v>
      </c>
      <c r="AU166" s="106" t="s">
        <v>84</v>
      </c>
    </row>
    <row r="167" spans="1:47" s="118" customFormat="1" ht="12">
      <c r="A167" s="115"/>
      <c r="B167" s="116"/>
      <c r="C167" s="115"/>
      <c r="D167" s="311" t="s">
        <v>169</v>
      </c>
      <c r="E167" s="115"/>
      <c r="F167" s="312" t="s">
        <v>2740</v>
      </c>
      <c r="G167" s="115"/>
      <c r="H167" s="115"/>
      <c r="I167" s="7"/>
      <c r="J167" s="115"/>
      <c r="K167" s="115"/>
      <c r="L167" s="116"/>
      <c r="M167" s="207"/>
      <c r="N167" s="208"/>
      <c r="O167" s="200"/>
      <c r="P167" s="200"/>
      <c r="Q167" s="200"/>
      <c r="R167" s="200"/>
      <c r="S167" s="200"/>
      <c r="T167" s="209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T167" s="106" t="s">
        <v>169</v>
      </c>
      <c r="AU167" s="106" t="s">
        <v>84</v>
      </c>
    </row>
    <row r="168" spans="1:65" s="118" customFormat="1" ht="16.5" customHeight="1">
      <c r="A168" s="115"/>
      <c r="B168" s="116"/>
      <c r="C168" s="214" t="s">
        <v>359</v>
      </c>
      <c r="D168" s="214" t="s">
        <v>160</v>
      </c>
      <c r="E168" s="215" t="s">
        <v>2741</v>
      </c>
      <c r="F168" s="216" t="s">
        <v>2742</v>
      </c>
      <c r="G168" s="217" t="s">
        <v>437</v>
      </c>
      <c r="H168" s="218">
        <v>4</v>
      </c>
      <c r="I168" s="6"/>
      <c r="J168" s="219">
        <f>ROUND(I168*H168,1)</f>
        <v>0</v>
      </c>
      <c r="K168" s="216" t="s">
        <v>164</v>
      </c>
      <c r="L168" s="116"/>
      <c r="M168" s="220" t="s">
        <v>3</v>
      </c>
      <c r="N168" s="221" t="s">
        <v>45</v>
      </c>
      <c r="O168" s="20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R168" s="203" t="s">
        <v>165</v>
      </c>
      <c r="AT168" s="203" t="s">
        <v>160</v>
      </c>
      <c r="AU168" s="203" t="s">
        <v>84</v>
      </c>
      <c r="AY168" s="106" t="s">
        <v>158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06" t="s">
        <v>82</v>
      </c>
      <c r="BK168" s="204">
        <f>ROUND(I168*H168,1)</f>
        <v>0</v>
      </c>
      <c r="BL168" s="106" t="s">
        <v>165</v>
      </c>
      <c r="BM168" s="203" t="s">
        <v>567</v>
      </c>
    </row>
    <row r="169" spans="1:47" s="118" customFormat="1" ht="12">
      <c r="A169" s="115"/>
      <c r="B169" s="116"/>
      <c r="C169" s="115"/>
      <c r="D169" s="205" t="s">
        <v>167</v>
      </c>
      <c r="E169" s="115"/>
      <c r="F169" s="206" t="s">
        <v>2742</v>
      </c>
      <c r="G169" s="115"/>
      <c r="H169" s="115"/>
      <c r="I169" s="7"/>
      <c r="J169" s="115"/>
      <c r="K169" s="115"/>
      <c r="L169" s="116"/>
      <c r="M169" s="207"/>
      <c r="N169" s="208"/>
      <c r="O169" s="200"/>
      <c r="P169" s="200"/>
      <c r="Q169" s="200"/>
      <c r="R169" s="200"/>
      <c r="S169" s="200"/>
      <c r="T169" s="209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T169" s="106" t="s">
        <v>167</v>
      </c>
      <c r="AU169" s="106" t="s">
        <v>84</v>
      </c>
    </row>
    <row r="170" spans="1:47" s="118" customFormat="1" ht="12">
      <c r="A170" s="115"/>
      <c r="B170" s="116"/>
      <c r="C170" s="115"/>
      <c r="D170" s="311" t="s">
        <v>169</v>
      </c>
      <c r="E170" s="115"/>
      <c r="F170" s="312" t="s">
        <v>2743</v>
      </c>
      <c r="G170" s="115"/>
      <c r="H170" s="115"/>
      <c r="I170" s="7"/>
      <c r="J170" s="115"/>
      <c r="K170" s="115"/>
      <c r="L170" s="116"/>
      <c r="M170" s="207"/>
      <c r="N170" s="208"/>
      <c r="O170" s="200"/>
      <c r="P170" s="200"/>
      <c r="Q170" s="200"/>
      <c r="R170" s="200"/>
      <c r="S170" s="200"/>
      <c r="T170" s="209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T170" s="106" t="s">
        <v>169</v>
      </c>
      <c r="AU170" s="106" t="s">
        <v>84</v>
      </c>
    </row>
    <row r="171" spans="1:65" s="118" customFormat="1" ht="16.5" customHeight="1">
      <c r="A171" s="115"/>
      <c r="B171" s="116"/>
      <c r="C171" s="214" t="s">
        <v>366</v>
      </c>
      <c r="D171" s="214" t="s">
        <v>160</v>
      </c>
      <c r="E171" s="215" t="s">
        <v>2744</v>
      </c>
      <c r="F171" s="216" t="s">
        <v>2745</v>
      </c>
      <c r="G171" s="217" t="s">
        <v>437</v>
      </c>
      <c r="H171" s="218">
        <v>1</v>
      </c>
      <c r="I171" s="6"/>
      <c r="J171" s="219">
        <f>ROUND(I171*H171,1)</f>
        <v>0</v>
      </c>
      <c r="K171" s="216" t="s">
        <v>164</v>
      </c>
      <c r="L171" s="116"/>
      <c r="M171" s="220" t="s">
        <v>3</v>
      </c>
      <c r="N171" s="221" t="s">
        <v>45</v>
      </c>
      <c r="O171" s="20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R171" s="203" t="s">
        <v>165</v>
      </c>
      <c r="AT171" s="203" t="s">
        <v>160</v>
      </c>
      <c r="AU171" s="203" t="s">
        <v>84</v>
      </c>
      <c r="AY171" s="106" t="s">
        <v>158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06" t="s">
        <v>82</v>
      </c>
      <c r="BK171" s="204">
        <f>ROUND(I171*H171,1)</f>
        <v>0</v>
      </c>
      <c r="BL171" s="106" t="s">
        <v>165</v>
      </c>
      <c r="BM171" s="203" t="s">
        <v>580</v>
      </c>
    </row>
    <row r="172" spans="1:47" s="118" customFormat="1" ht="12">
      <c r="A172" s="115"/>
      <c r="B172" s="116"/>
      <c r="C172" s="115"/>
      <c r="D172" s="205" t="s">
        <v>167</v>
      </c>
      <c r="E172" s="115"/>
      <c r="F172" s="206" t="s">
        <v>2745</v>
      </c>
      <c r="G172" s="115"/>
      <c r="H172" s="115"/>
      <c r="I172" s="7"/>
      <c r="J172" s="115"/>
      <c r="K172" s="115"/>
      <c r="L172" s="116"/>
      <c r="M172" s="207"/>
      <c r="N172" s="208"/>
      <c r="O172" s="200"/>
      <c r="P172" s="200"/>
      <c r="Q172" s="200"/>
      <c r="R172" s="200"/>
      <c r="S172" s="200"/>
      <c r="T172" s="209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T172" s="106" t="s">
        <v>167</v>
      </c>
      <c r="AU172" s="106" t="s">
        <v>84</v>
      </c>
    </row>
    <row r="173" spans="1:47" s="118" customFormat="1" ht="12">
      <c r="A173" s="115"/>
      <c r="B173" s="116"/>
      <c r="C173" s="115"/>
      <c r="D173" s="311" t="s">
        <v>169</v>
      </c>
      <c r="E173" s="115"/>
      <c r="F173" s="312" t="s">
        <v>2746</v>
      </c>
      <c r="G173" s="115"/>
      <c r="H173" s="115"/>
      <c r="I173" s="7"/>
      <c r="J173" s="115"/>
      <c r="K173" s="115"/>
      <c r="L173" s="116"/>
      <c r="M173" s="207"/>
      <c r="N173" s="208"/>
      <c r="O173" s="200"/>
      <c r="P173" s="200"/>
      <c r="Q173" s="200"/>
      <c r="R173" s="200"/>
      <c r="S173" s="200"/>
      <c r="T173" s="209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T173" s="106" t="s">
        <v>169</v>
      </c>
      <c r="AU173" s="106" t="s">
        <v>84</v>
      </c>
    </row>
    <row r="174" spans="1:65" s="118" customFormat="1" ht="21.75" customHeight="1">
      <c r="A174" s="115"/>
      <c r="B174" s="116"/>
      <c r="C174" s="214" t="s">
        <v>378</v>
      </c>
      <c r="D174" s="214" t="s">
        <v>160</v>
      </c>
      <c r="E174" s="215" t="s">
        <v>2747</v>
      </c>
      <c r="F174" s="216" t="s">
        <v>2748</v>
      </c>
      <c r="G174" s="217" t="s">
        <v>437</v>
      </c>
      <c r="H174" s="218">
        <v>7</v>
      </c>
      <c r="I174" s="6"/>
      <c r="J174" s="219">
        <f>ROUND(I174*H174,1)</f>
        <v>0</v>
      </c>
      <c r="K174" s="216" t="s">
        <v>164</v>
      </c>
      <c r="L174" s="116"/>
      <c r="M174" s="220" t="s">
        <v>3</v>
      </c>
      <c r="N174" s="221" t="s">
        <v>45</v>
      </c>
      <c r="O174" s="20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R174" s="203" t="s">
        <v>165</v>
      </c>
      <c r="AT174" s="203" t="s">
        <v>160</v>
      </c>
      <c r="AU174" s="203" t="s">
        <v>84</v>
      </c>
      <c r="AY174" s="106" t="s">
        <v>158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06" t="s">
        <v>82</v>
      </c>
      <c r="BK174" s="204">
        <f>ROUND(I174*H174,1)</f>
        <v>0</v>
      </c>
      <c r="BL174" s="106" t="s">
        <v>165</v>
      </c>
      <c r="BM174" s="203" t="s">
        <v>594</v>
      </c>
    </row>
    <row r="175" spans="1:47" s="118" customFormat="1" ht="12">
      <c r="A175" s="115"/>
      <c r="B175" s="116"/>
      <c r="C175" s="115"/>
      <c r="D175" s="205" t="s">
        <v>167</v>
      </c>
      <c r="E175" s="115"/>
      <c r="F175" s="206" t="s">
        <v>2748</v>
      </c>
      <c r="G175" s="115"/>
      <c r="H175" s="115"/>
      <c r="I175" s="7"/>
      <c r="J175" s="115"/>
      <c r="K175" s="115"/>
      <c r="L175" s="116"/>
      <c r="M175" s="207"/>
      <c r="N175" s="208"/>
      <c r="O175" s="200"/>
      <c r="P175" s="200"/>
      <c r="Q175" s="200"/>
      <c r="R175" s="200"/>
      <c r="S175" s="200"/>
      <c r="T175" s="209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T175" s="106" t="s">
        <v>167</v>
      </c>
      <c r="AU175" s="106" t="s">
        <v>84</v>
      </c>
    </row>
    <row r="176" spans="1:47" s="118" customFormat="1" ht="12">
      <c r="A176" s="115"/>
      <c r="B176" s="116"/>
      <c r="C176" s="115"/>
      <c r="D176" s="311" t="s">
        <v>169</v>
      </c>
      <c r="E176" s="115"/>
      <c r="F176" s="312" t="s">
        <v>2749</v>
      </c>
      <c r="G176" s="115"/>
      <c r="H176" s="115"/>
      <c r="I176" s="7"/>
      <c r="J176" s="115"/>
      <c r="K176" s="115"/>
      <c r="L176" s="116"/>
      <c r="M176" s="207"/>
      <c r="N176" s="208"/>
      <c r="O176" s="200"/>
      <c r="P176" s="200"/>
      <c r="Q176" s="200"/>
      <c r="R176" s="200"/>
      <c r="S176" s="200"/>
      <c r="T176" s="209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T176" s="106" t="s">
        <v>169</v>
      </c>
      <c r="AU176" s="106" t="s">
        <v>84</v>
      </c>
    </row>
    <row r="177" spans="1:65" s="118" customFormat="1" ht="24.2" customHeight="1">
      <c r="A177" s="115"/>
      <c r="B177" s="116"/>
      <c r="C177" s="214" t="s">
        <v>392</v>
      </c>
      <c r="D177" s="214" t="s">
        <v>160</v>
      </c>
      <c r="E177" s="215" t="s">
        <v>2750</v>
      </c>
      <c r="F177" s="216" t="s">
        <v>2751</v>
      </c>
      <c r="G177" s="217" t="s">
        <v>437</v>
      </c>
      <c r="H177" s="218">
        <v>8</v>
      </c>
      <c r="I177" s="6"/>
      <c r="J177" s="219">
        <f>ROUND(I177*H177,1)</f>
        <v>0</v>
      </c>
      <c r="K177" s="216" t="s">
        <v>164</v>
      </c>
      <c r="L177" s="116"/>
      <c r="M177" s="220" t="s">
        <v>3</v>
      </c>
      <c r="N177" s="221" t="s">
        <v>45</v>
      </c>
      <c r="O177" s="200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R177" s="203" t="s">
        <v>165</v>
      </c>
      <c r="AT177" s="203" t="s">
        <v>160</v>
      </c>
      <c r="AU177" s="203" t="s">
        <v>84</v>
      </c>
      <c r="AY177" s="106" t="s">
        <v>158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06" t="s">
        <v>82</v>
      </c>
      <c r="BK177" s="204">
        <f>ROUND(I177*H177,1)</f>
        <v>0</v>
      </c>
      <c r="BL177" s="106" t="s">
        <v>165</v>
      </c>
      <c r="BM177" s="203" t="s">
        <v>608</v>
      </c>
    </row>
    <row r="178" spans="1:47" s="118" customFormat="1" ht="19.5">
      <c r="A178" s="115"/>
      <c r="B178" s="116"/>
      <c r="C178" s="115"/>
      <c r="D178" s="205" t="s">
        <v>167</v>
      </c>
      <c r="E178" s="115"/>
      <c r="F178" s="206" t="s">
        <v>2751</v>
      </c>
      <c r="G178" s="115"/>
      <c r="H178" s="115"/>
      <c r="I178" s="7"/>
      <c r="J178" s="115"/>
      <c r="K178" s="115"/>
      <c r="L178" s="116"/>
      <c r="M178" s="207"/>
      <c r="N178" s="208"/>
      <c r="O178" s="200"/>
      <c r="P178" s="200"/>
      <c r="Q178" s="200"/>
      <c r="R178" s="200"/>
      <c r="S178" s="200"/>
      <c r="T178" s="209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T178" s="106" t="s">
        <v>167</v>
      </c>
      <c r="AU178" s="106" t="s">
        <v>84</v>
      </c>
    </row>
    <row r="179" spans="1:47" s="118" customFormat="1" ht="12">
      <c r="A179" s="115"/>
      <c r="B179" s="116"/>
      <c r="C179" s="115"/>
      <c r="D179" s="311" t="s">
        <v>169</v>
      </c>
      <c r="E179" s="115"/>
      <c r="F179" s="312" t="s">
        <v>2752</v>
      </c>
      <c r="G179" s="115"/>
      <c r="H179" s="115"/>
      <c r="I179" s="7"/>
      <c r="J179" s="115"/>
      <c r="K179" s="115"/>
      <c r="L179" s="116"/>
      <c r="M179" s="207"/>
      <c r="N179" s="208"/>
      <c r="O179" s="200"/>
      <c r="P179" s="200"/>
      <c r="Q179" s="200"/>
      <c r="R179" s="200"/>
      <c r="S179" s="200"/>
      <c r="T179" s="209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T179" s="106" t="s">
        <v>169</v>
      </c>
      <c r="AU179" s="106" t="s">
        <v>84</v>
      </c>
    </row>
    <row r="180" spans="1:65" s="118" customFormat="1" ht="49.15" customHeight="1">
      <c r="A180" s="115"/>
      <c r="B180" s="116"/>
      <c r="C180" s="214" t="s">
        <v>399</v>
      </c>
      <c r="D180" s="214" t="s">
        <v>160</v>
      </c>
      <c r="E180" s="215" t="s">
        <v>2753</v>
      </c>
      <c r="F180" s="216" t="s">
        <v>2754</v>
      </c>
      <c r="G180" s="217" t="s">
        <v>437</v>
      </c>
      <c r="H180" s="218">
        <v>1</v>
      </c>
      <c r="I180" s="6"/>
      <c r="J180" s="219">
        <f>ROUND(I180*H180,1)</f>
        <v>0</v>
      </c>
      <c r="K180" s="216" t="s">
        <v>362</v>
      </c>
      <c r="L180" s="116"/>
      <c r="M180" s="220" t="s">
        <v>3</v>
      </c>
      <c r="N180" s="221" t="s">
        <v>45</v>
      </c>
      <c r="O180" s="20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R180" s="203" t="s">
        <v>165</v>
      </c>
      <c r="AT180" s="203" t="s">
        <v>160</v>
      </c>
      <c r="AU180" s="203" t="s">
        <v>84</v>
      </c>
      <c r="AY180" s="106" t="s">
        <v>158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06" t="s">
        <v>82</v>
      </c>
      <c r="BK180" s="204">
        <f>ROUND(I180*H180,1)</f>
        <v>0</v>
      </c>
      <c r="BL180" s="106" t="s">
        <v>165</v>
      </c>
      <c r="BM180" s="203" t="s">
        <v>629</v>
      </c>
    </row>
    <row r="181" spans="1:47" s="118" customFormat="1" ht="29.25">
      <c r="A181" s="115"/>
      <c r="B181" s="116"/>
      <c r="C181" s="115"/>
      <c r="D181" s="205" t="s">
        <v>167</v>
      </c>
      <c r="E181" s="115"/>
      <c r="F181" s="206" t="s">
        <v>2754</v>
      </c>
      <c r="G181" s="115"/>
      <c r="H181" s="115"/>
      <c r="I181" s="7"/>
      <c r="J181" s="115"/>
      <c r="K181" s="115"/>
      <c r="L181" s="116"/>
      <c r="M181" s="207"/>
      <c r="N181" s="208"/>
      <c r="O181" s="200"/>
      <c r="P181" s="200"/>
      <c r="Q181" s="200"/>
      <c r="R181" s="200"/>
      <c r="S181" s="200"/>
      <c r="T181" s="209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T181" s="106" t="s">
        <v>167</v>
      </c>
      <c r="AU181" s="106" t="s">
        <v>84</v>
      </c>
    </row>
    <row r="182" spans="1:65" s="118" customFormat="1" ht="24.2" customHeight="1">
      <c r="A182" s="115"/>
      <c r="B182" s="116"/>
      <c r="C182" s="214" t="s">
        <v>406</v>
      </c>
      <c r="D182" s="214" t="s">
        <v>160</v>
      </c>
      <c r="E182" s="215" t="s">
        <v>2755</v>
      </c>
      <c r="F182" s="216" t="s">
        <v>2756</v>
      </c>
      <c r="G182" s="217" t="s">
        <v>437</v>
      </c>
      <c r="H182" s="218">
        <v>2</v>
      </c>
      <c r="I182" s="6"/>
      <c r="J182" s="219">
        <f>ROUND(I182*H182,1)</f>
        <v>0</v>
      </c>
      <c r="K182" s="216" t="s">
        <v>362</v>
      </c>
      <c r="L182" s="116"/>
      <c r="M182" s="220" t="s">
        <v>3</v>
      </c>
      <c r="N182" s="221" t="s">
        <v>45</v>
      </c>
      <c r="O182" s="20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R182" s="203" t="s">
        <v>165</v>
      </c>
      <c r="AT182" s="203" t="s">
        <v>160</v>
      </c>
      <c r="AU182" s="203" t="s">
        <v>84</v>
      </c>
      <c r="AY182" s="106" t="s">
        <v>158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06" t="s">
        <v>82</v>
      </c>
      <c r="BK182" s="204">
        <f>ROUND(I182*H182,1)</f>
        <v>0</v>
      </c>
      <c r="BL182" s="106" t="s">
        <v>165</v>
      </c>
      <c r="BM182" s="203" t="s">
        <v>642</v>
      </c>
    </row>
    <row r="183" spans="1:47" s="118" customFormat="1" ht="12">
      <c r="A183" s="115"/>
      <c r="B183" s="116"/>
      <c r="C183" s="115"/>
      <c r="D183" s="205" t="s">
        <v>167</v>
      </c>
      <c r="E183" s="115"/>
      <c r="F183" s="206" t="s">
        <v>2756</v>
      </c>
      <c r="G183" s="115"/>
      <c r="H183" s="115"/>
      <c r="I183" s="7"/>
      <c r="J183" s="115"/>
      <c r="K183" s="115"/>
      <c r="L183" s="116"/>
      <c r="M183" s="207"/>
      <c r="N183" s="208"/>
      <c r="O183" s="200"/>
      <c r="P183" s="200"/>
      <c r="Q183" s="200"/>
      <c r="R183" s="200"/>
      <c r="S183" s="200"/>
      <c r="T183" s="209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T183" s="106" t="s">
        <v>167</v>
      </c>
      <c r="AU183" s="106" t="s">
        <v>84</v>
      </c>
    </row>
    <row r="184" spans="1:65" s="118" customFormat="1" ht="16.5" customHeight="1">
      <c r="A184" s="115"/>
      <c r="B184" s="116"/>
      <c r="C184" s="214" t="s">
        <v>414</v>
      </c>
      <c r="D184" s="214" t="s">
        <v>160</v>
      </c>
      <c r="E184" s="215" t="s">
        <v>2757</v>
      </c>
      <c r="F184" s="216" t="s">
        <v>2758</v>
      </c>
      <c r="G184" s="217" t="s">
        <v>437</v>
      </c>
      <c r="H184" s="218">
        <v>1</v>
      </c>
      <c r="I184" s="6"/>
      <c r="J184" s="219">
        <f>ROUND(I184*H184,1)</f>
        <v>0</v>
      </c>
      <c r="K184" s="216" t="s">
        <v>164</v>
      </c>
      <c r="L184" s="116"/>
      <c r="M184" s="220" t="s">
        <v>3</v>
      </c>
      <c r="N184" s="221" t="s">
        <v>45</v>
      </c>
      <c r="O184" s="20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R184" s="203" t="s">
        <v>165</v>
      </c>
      <c r="AT184" s="203" t="s">
        <v>160</v>
      </c>
      <c r="AU184" s="203" t="s">
        <v>84</v>
      </c>
      <c r="AY184" s="106" t="s">
        <v>158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06" t="s">
        <v>82</v>
      </c>
      <c r="BK184" s="204">
        <f>ROUND(I184*H184,1)</f>
        <v>0</v>
      </c>
      <c r="BL184" s="106" t="s">
        <v>165</v>
      </c>
      <c r="BM184" s="203" t="s">
        <v>662</v>
      </c>
    </row>
    <row r="185" spans="1:47" s="118" customFormat="1" ht="12">
      <c r="A185" s="115"/>
      <c r="B185" s="116"/>
      <c r="C185" s="115"/>
      <c r="D185" s="205" t="s">
        <v>167</v>
      </c>
      <c r="E185" s="115"/>
      <c r="F185" s="206" t="s">
        <v>2758</v>
      </c>
      <c r="G185" s="115"/>
      <c r="H185" s="115"/>
      <c r="I185" s="7"/>
      <c r="J185" s="115"/>
      <c r="K185" s="115"/>
      <c r="L185" s="116"/>
      <c r="M185" s="207"/>
      <c r="N185" s="208"/>
      <c r="O185" s="200"/>
      <c r="P185" s="200"/>
      <c r="Q185" s="200"/>
      <c r="R185" s="200"/>
      <c r="S185" s="200"/>
      <c r="T185" s="209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T185" s="106" t="s">
        <v>167</v>
      </c>
      <c r="AU185" s="106" t="s">
        <v>84</v>
      </c>
    </row>
    <row r="186" spans="1:47" s="118" customFormat="1" ht="12">
      <c r="A186" s="115"/>
      <c r="B186" s="116"/>
      <c r="C186" s="115"/>
      <c r="D186" s="311" t="s">
        <v>169</v>
      </c>
      <c r="E186" s="115"/>
      <c r="F186" s="312" t="s">
        <v>2759</v>
      </c>
      <c r="G186" s="115"/>
      <c r="H186" s="115"/>
      <c r="I186" s="7"/>
      <c r="J186" s="115"/>
      <c r="K186" s="115"/>
      <c r="L186" s="116"/>
      <c r="M186" s="207"/>
      <c r="N186" s="208"/>
      <c r="O186" s="200"/>
      <c r="P186" s="200"/>
      <c r="Q186" s="200"/>
      <c r="R186" s="200"/>
      <c r="S186" s="200"/>
      <c r="T186" s="209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T186" s="106" t="s">
        <v>169</v>
      </c>
      <c r="AU186" s="106" t="s">
        <v>84</v>
      </c>
    </row>
    <row r="187" spans="1:65" s="118" customFormat="1" ht="21.75" customHeight="1">
      <c r="A187" s="115"/>
      <c r="B187" s="116"/>
      <c r="C187" s="214" t="s">
        <v>420</v>
      </c>
      <c r="D187" s="214" t="s">
        <v>160</v>
      </c>
      <c r="E187" s="215" t="s">
        <v>2760</v>
      </c>
      <c r="F187" s="216" t="s">
        <v>2761</v>
      </c>
      <c r="G187" s="217" t="s">
        <v>437</v>
      </c>
      <c r="H187" s="218">
        <v>1</v>
      </c>
      <c r="I187" s="6"/>
      <c r="J187" s="219">
        <f>ROUND(I187*H187,1)</f>
        <v>0</v>
      </c>
      <c r="K187" s="216" t="s">
        <v>164</v>
      </c>
      <c r="L187" s="116"/>
      <c r="M187" s="220" t="s">
        <v>3</v>
      </c>
      <c r="N187" s="221" t="s">
        <v>45</v>
      </c>
      <c r="O187" s="20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R187" s="203" t="s">
        <v>165</v>
      </c>
      <c r="AT187" s="203" t="s">
        <v>160</v>
      </c>
      <c r="AU187" s="203" t="s">
        <v>84</v>
      </c>
      <c r="AY187" s="106" t="s">
        <v>158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06" t="s">
        <v>82</v>
      </c>
      <c r="BK187" s="204">
        <f>ROUND(I187*H187,1)</f>
        <v>0</v>
      </c>
      <c r="BL187" s="106" t="s">
        <v>165</v>
      </c>
      <c r="BM187" s="203" t="s">
        <v>677</v>
      </c>
    </row>
    <row r="188" spans="1:47" s="118" customFormat="1" ht="12">
      <c r="A188" s="115"/>
      <c r="B188" s="116"/>
      <c r="C188" s="115"/>
      <c r="D188" s="205" t="s">
        <v>167</v>
      </c>
      <c r="E188" s="115"/>
      <c r="F188" s="206" t="s">
        <v>2761</v>
      </c>
      <c r="G188" s="115"/>
      <c r="H188" s="115"/>
      <c r="I188" s="7"/>
      <c r="J188" s="115"/>
      <c r="K188" s="115"/>
      <c r="L188" s="116"/>
      <c r="M188" s="207"/>
      <c r="N188" s="208"/>
      <c r="O188" s="200"/>
      <c r="P188" s="200"/>
      <c r="Q188" s="200"/>
      <c r="R188" s="200"/>
      <c r="S188" s="200"/>
      <c r="T188" s="209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T188" s="106" t="s">
        <v>167</v>
      </c>
      <c r="AU188" s="106" t="s">
        <v>84</v>
      </c>
    </row>
    <row r="189" spans="1:47" s="118" customFormat="1" ht="12">
      <c r="A189" s="115"/>
      <c r="B189" s="116"/>
      <c r="C189" s="115"/>
      <c r="D189" s="311" t="s">
        <v>169</v>
      </c>
      <c r="E189" s="115"/>
      <c r="F189" s="312" t="s">
        <v>2762</v>
      </c>
      <c r="G189" s="115"/>
      <c r="H189" s="115"/>
      <c r="I189" s="7"/>
      <c r="J189" s="115"/>
      <c r="K189" s="115"/>
      <c r="L189" s="116"/>
      <c r="M189" s="207"/>
      <c r="N189" s="208"/>
      <c r="O189" s="200"/>
      <c r="P189" s="200"/>
      <c r="Q189" s="200"/>
      <c r="R189" s="200"/>
      <c r="S189" s="200"/>
      <c r="T189" s="209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T189" s="106" t="s">
        <v>169</v>
      </c>
      <c r="AU189" s="106" t="s">
        <v>84</v>
      </c>
    </row>
    <row r="190" spans="1:65" s="118" customFormat="1" ht="21.75" customHeight="1">
      <c r="A190" s="115"/>
      <c r="B190" s="116"/>
      <c r="C190" s="214" t="s">
        <v>427</v>
      </c>
      <c r="D190" s="214" t="s">
        <v>160</v>
      </c>
      <c r="E190" s="215" t="s">
        <v>2763</v>
      </c>
      <c r="F190" s="216" t="s">
        <v>2764</v>
      </c>
      <c r="G190" s="217" t="s">
        <v>492</v>
      </c>
      <c r="H190" s="218">
        <v>45</v>
      </c>
      <c r="I190" s="6"/>
      <c r="J190" s="219">
        <f>ROUND(I190*H190,1)</f>
        <v>0</v>
      </c>
      <c r="K190" s="216" t="s">
        <v>164</v>
      </c>
      <c r="L190" s="116"/>
      <c r="M190" s="220" t="s">
        <v>3</v>
      </c>
      <c r="N190" s="221" t="s">
        <v>45</v>
      </c>
      <c r="O190" s="20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R190" s="203" t="s">
        <v>165</v>
      </c>
      <c r="AT190" s="203" t="s">
        <v>160</v>
      </c>
      <c r="AU190" s="203" t="s">
        <v>84</v>
      </c>
      <c r="AY190" s="106" t="s">
        <v>158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06" t="s">
        <v>82</v>
      </c>
      <c r="BK190" s="204">
        <f>ROUND(I190*H190,1)</f>
        <v>0</v>
      </c>
      <c r="BL190" s="106" t="s">
        <v>165</v>
      </c>
      <c r="BM190" s="203" t="s">
        <v>691</v>
      </c>
    </row>
    <row r="191" spans="1:47" s="118" customFormat="1" ht="12">
      <c r="A191" s="115"/>
      <c r="B191" s="116"/>
      <c r="C191" s="115"/>
      <c r="D191" s="205" t="s">
        <v>167</v>
      </c>
      <c r="E191" s="115"/>
      <c r="F191" s="206" t="s">
        <v>2764</v>
      </c>
      <c r="G191" s="115"/>
      <c r="H191" s="115"/>
      <c r="I191" s="7"/>
      <c r="J191" s="115"/>
      <c r="K191" s="115"/>
      <c r="L191" s="116"/>
      <c r="M191" s="207"/>
      <c r="N191" s="208"/>
      <c r="O191" s="200"/>
      <c r="P191" s="200"/>
      <c r="Q191" s="200"/>
      <c r="R191" s="200"/>
      <c r="S191" s="200"/>
      <c r="T191" s="209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T191" s="106" t="s">
        <v>167</v>
      </c>
      <c r="AU191" s="106" t="s">
        <v>84</v>
      </c>
    </row>
    <row r="192" spans="1:47" s="118" customFormat="1" ht="12">
      <c r="A192" s="115"/>
      <c r="B192" s="116"/>
      <c r="C192" s="115"/>
      <c r="D192" s="311" t="s">
        <v>169</v>
      </c>
      <c r="E192" s="115"/>
      <c r="F192" s="312" t="s">
        <v>2765</v>
      </c>
      <c r="G192" s="115"/>
      <c r="H192" s="115"/>
      <c r="I192" s="7"/>
      <c r="J192" s="115"/>
      <c r="K192" s="115"/>
      <c r="L192" s="116"/>
      <c r="M192" s="207"/>
      <c r="N192" s="208"/>
      <c r="O192" s="200"/>
      <c r="P192" s="200"/>
      <c r="Q192" s="200"/>
      <c r="R192" s="200"/>
      <c r="S192" s="200"/>
      <c r="T192" s="209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T192" s="106" t="s">
        <v>169</v>
      </c>
      <c r="AU192" s="106" t="s">
        <v>84</v>
      </c>
    </row>
    <row r="193" spans="1:65" s="118" customFormat="1" ht="21.75" customHeight="1">
      <c r="A193" s="115"/>
      <c r="B193" s="116"/>
      <c r="C193" s="214" t="s">
        <v>434</v>
      </c>
      <c r="D193" s="214" t="s">
        <v>160</v>
      </c>
      <c r="E193" s="215" t="s">
        <v>2766</v>
      </c>
      <c r="F193" s="216" t="s">
        <v>2767</v>
      </c>
      <c r="G193" s="217" t="s">
        <v>492</v>
      </c>
      <c r="H193" s="218">
        <v>14</v>
      </c>
      <c r="I193" s="6"/>
      <c r="J193" s="219">
        <f>ROUND(I193*H193,1)</f>
        <v>0</v>
      </c>
      <c r="K193" s="216" t="s">
        <v>164</v>
      </c>
      <c r="L193" s="116"/>
      <c r="M193" s="220" t="s">
        <v>3</v>
      </c>
      <c r="N193" s="221" t="s">
        <v>45</v>
      </c>
      <c r="O193" s="20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R193" s="203" t="s">
        <v>165</v>
      </c>
      <c r="AT193" s="203" t="s">
        <v>160</v>
      </c>
      <c r="AU193" s="203" t="s">
        <v>84</v>
      </c>
      <c r="AY193" s="106" t="s">
        <v>158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06" t="s">
        <v>82</v>
      </c>
      <c r="BK193" s="204">
        <f>ROUND(I193*H193,1)</f>
        <v>0</v>
      </c>
      <c r="BL193" s="106" t="s">
        <v>165</v>
      </c>
      <c r="BM193" s="203" t="s">
        <v>709</v>
      </c>
    </row>
    <row r="194" spans="1:47" s="118" customFormat="1" ht="12">
      <c r="A194" s="115"/>
      <c r="B194" s="116"/>
      <c r="C194" s="115"/>
      <c r="D194" s="205" t="s">
        <v>167</v>
      </c>
      <c r="E194" s="115"/>
      <c r="F194" s="206" t="s">
        <v>2767</v>
      </c>
      <c r="G194" s="115"/>
      <c r="H194" s="115"/>
      <c r="I194" s="7"/>
      <c r="J194" s="115"/>
      <c r="K194" s="115"/>
      <c r="L194" s="116"/>
      <c r="M194" s="207"/>
      <c r="N194" s="208"/>
      <c r="O194" s="200"/>
      <c r="P194" s="200"/>
      <c r="Q194" s="200"/>
      <c r="R194" s="200"/>
      <c r="S194" s="200"/>
      <c r="T194" s="209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T194" s="106" t="s">
        <v>167</v>
      </c>
      <c r="AU194" s="106" t="s">
        <v>84</v>
      </c>
    </row>
    <row r="195" spans="1:47" s="118" customFormat="1" ht="12">
      <c r="A195" s="115"/>
      <c r="B195" s="116"/>
      <c r="C195" s="115"/>
      <c r="D195" s="311" t="s">
        <v>169</v>
      </c>
      <c r="E195" s="115"/>
      <c r="F195" s="312" t="s">
        <v>2768</v>
      </c>
      <c r="G195" s="115"/>
      <c r="H195" s="115"/>
      <c r="I195" s="7"/>
      <c r="J195" s="115"/>
      <c r="K195" s="115"/>
      <c r="L195" s="116"/>
      <c r="M195" s="207"/>
      <c r="N195" s="208"/>
      <c r="O195" s="200"/>
      <c r="P195" s="200"/>
      <c r="Q195" s="200"/>
      <c r="R195" s="200"/>
      <c r="S195" s="200"/>
      <c r="T195" s="209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T195" s="106" t="s">
        <v>169</v>
      </c>
      <c r="AU195" s="106" t="s">
        <v>84</v>
      </c>
    </row>
    <row r="196" spans="1:65" s="118" customFormat="1" ht="16.5" customHeight="1">
      <c r="A196" s="115"/>
      <c r="B196" s="116"/>
      <c r="C196" s="214" t="s">
        <v>442</v>
      </c>
      <c r="D196" s="214" t="s">
        <v>160</v>
      </c>
      <c r="E196" s="215" t="s">
        <v>2769</v>
      </c>
      <c r="F196" s="216" t="s">
        <v>2770</v>
      </c>
      <c r="G196" s="217" t="s">
        <v>492</v>
      </c>
      <c r="H196" s="218">
        <v>10</v>
      </c>
      <c r="I196" s="6"/>
      <c r="J196" s="219">
        <f>ROUND(I196*H196,1)</f>
        <v>0</v>
      </c>
      <c r="K196" s="216" t="s">
        <v>362</v>
      </c>
      <c r="L196" s="116"/>
      <c r="M196" s="220" t="s">
        <v>3</v>
      </c>
      <c r="N196" s="221" t="s">
        <v>45</v>
      </c>
      <c r="O196" s="200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R196" s="203" t="s">
        <v>165</v>
      </c>
      <c r="AT196" s="203" t="s">
        <v>160</v>
      </c>
      <c r="AU196" s="203" t="s">
        <v>84</v>
      </c>
      <c r="AY196" s="106" t="s">
        <v>158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06" t="s">
        <v>82</v>
      </c>
      <c r="BK196" s="204">
        <f>ROUND(I196*H196,1)</f>
        <v>0</v>
      </c>
      <c r="BL196" s="106" t="s">
        <v>165</v>
      </c>
      <c r="BM196" s="203" t="s">
        <v>734</v>
      </c>
    </row>
    <row r="197" spans="1:47" s="118" customFormat="1" ht="12">
      <c r="A197" s="115"/>
      <c r="B197" s="116"/>
      <c r="C197" s="115"/>
      <c r="D197" s="205" t="s">
        <v>167</v>
      </c>
      <c r="E197" s="115"/>
      <c r="F197" s="206" t="s">
        <v>2770</v>
      </c>
      <c r="G197" s="115"/>
      <c r="H197" s="115"/>
      <c r="I197" s="7"/>
      <c r="J197" s="115"/>
      <c r="K197" s="115"/>
      <c r="L197" s="116"/>
      <c r="M197" s="207"/>
      <c r="N197" s="208"/>
      <c r="O197" s="200"/>
      <c r="P197" s="200"/>
      <c r="Q197" s="200"/>
      <c r="R197" s="200"/>
      <c r="S197" s="200"/>
      <c r="T197" s="209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T197" s="106" t="s">
        <v>167</v>
      </c>
      <c r="AU197" s="106" t="s">
        <v>84</v>
      </c>
    </row>
    <row r="198" spans="1:65" s="118" customFormat="1" ht="16.5" customHeight="1">
      <c r="A198" s="115"/>
      <c r="B198" s="116"/>
      <c r="C198" s="214" t="s">
        <v>449</v>
      </c>
      <c r="D198" s="214" t="s">
        <v>160</v>
      </c>
      <c r="E198" s="215" t="s">
        <v>2771</v>
      </c>
      <c r="F198" s="216" t="s">
        <v>2772</v>
      </c>
      <c r="G198" s="217" t="s">
        <v>492</v>
      </c>
      <c r="H198" s="218">
        <v>40</v>
      </c>
      <c r="I198" s="6"/>
      <c r="J198" s="219">
        <f>ROUND(I198*H198,1)</f>
        <v>0</v>
      </c>
      <c r="K198" s="216" t="s">
        <v>164</v>
      </c>
      <c r="L198" s="116"/>
      <c r="M198" s="220" t="s">
        <v>3</v>
      </c>
      <c r="N198" s="221" t="s">
        <v>45</v>
      </c>
      <c r="O198" s="200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R198" s="203" t="s">
        <v>165</v>
      </c>
      <c r="AT198" s="203" t="s">
        <v>160</v>
      </c>
      <c r="AU198" s="203" t="s">
        <v>84</v>
      </c>
      <c r="AY198" s="106" t="s">
        <v>158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06" t="s">
        <v>82</v>
      </c>
      <c r="BK198" s="204">
        <f>ROUND(I198*H198,1)</f>
        <v>0</v>
      </c>
      <c r="BL198" s="106" t="s">
        <v>165</v>
      </c>
      <c r="BM198" s="203" t="s">
        <v>754</v>
      </c>
    </row>
    <row r="199" spans="1:47" s="118" customFormat="1" ht="12">
      <c r="A199" s="115"/>
      <c r="B199" s="116"/>
      <c r="C199" s="115"/>
      <c r="D199" s="205" t="s">
        <v>167</v>
      </c>
      <c r="E199" s="115"/>
      <c r="F199" s="206" t="s">
        <v>2772</v>
      </c>
      <c r="G199" s="115"/>
      <c r="H199" s="115"/>
      <c r="I199" s="7"/>
      <c r="J199" s="115"/>
      <c r="K199" s="115"/>
      <c r="L199" s="116"/>
      <c r="M199" s="207"/>
      <c r="N199" s="208"/>
      <c r="O199" s="200"/>
      <c r="P199" s="200"/>
      <c r="Q199" s="200"/>
      <c r="R199" s="200"/>
      <c r="S199" s="200"/>
      <c r="T199" s="209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T199" s="106" t="s">
        <v>167</v>
      </c>
      <c r="AU199" s="106" t="s">
        <v>84</v>
      </c>
    </row>
    <row r="200" spans="1:47" s="118" customFormat="1" ht="12">
      <c r="A200" s="115"/>
      <c r="B200" s="116"/>
      <c r="C200" s="115"/>
      <c r="D200" s="311" t="s">
        <v>169</v>
      </c>
      <c r="E200" s="115"/>
      <c r="F200" s="312" t="s">
        <v>2773</v>
      </c>
      <c r="G200" s="115"/>
      <c r="H200" s="115"/>
      <c r="I200" s="7"/>
      <c r="J200" s="115"/>
      <c r="K200" s="115"/>
      <c r="L200" s="116"/>
      <c r="M200" s="207"/>
      <c r="N200" s="208"/>
      <c r="O200" s="200"/>
      <c r="P200" s="200"/>
      <c r="Q200" s="200"/>
      <c r="R200" s="200"/>
      <c r="S200" s="200"/>
      <c r="T200" s="209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T200" s="106" t="s">
        <v>169</v>
      </c>
      <c r="AU200" s="106" t="s">
        <v>84</v>
      </c>
    </row>
    <row r="201" spans="1:65" s="118" customFormat="1" ht="16.5" customHeight="1">
      <c r="A201" s="115"/>
      <c r="B201" s="116"/>
      <c r="C201" s="214" t="s">
        <v>456</v>
      </c>
      <c r="D201" s="214" t="s">
        <v>160</v>
      </c>
      <c r="E201" s="215" t="s">
        <v>2774</v>
      </c>
      <c r="F201" s="216" t="s">
        <v>2775</v>
      </c>
      <c r="G201" s="217" t="s">
        <v>437</v>
      </c>
      <c r="H201" s="218">
        <v>8</v>
      </c>
      <c r="I201" s="6"/>
      <c r="J201" s="219">
        <f>ROUND(I201*H201,1)</f>
        <v>0</v>
      </c>
      <c r="K201" s="216" t="s">
        <v>164</v>
      </c>
      <c r="L201" s="116"/>
      <c r="M201" s="220" t="s">
        <v>3</v>
      </c>
      <c r="N201" s="221" t="s">
        <v>45</v>
      </c>
      <c r="O201" s="200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R201" s="203" t="s">
        <v>165</v>
      </c>
      <c r="AT201" s="203" t="s">
        <v>160</v>
      </c>
      <c r="AU201" s="203" t="s">
        <v>84</v>
      </c>
      <c r="AY201" s="106" t="s">
        <v>158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06" t="s">
        <v>82</v>
      </c>
      <c r="BK201" s="204">
        <f>ROUND(I201*H201,1)</f>
        <v>0</v>
      </c>
      <c r="BL201" s="106" t="s">
        <v>165</v>
      </c>
      <c r="BM201" s="203" t="s">
        <v>767</v>
      </c>
    </row>
    <row r="202" spans="1:47" s="118" customFormat="1" ht="12">
      <c r="A202" s="115"/>
      <c r="B202" s="116"/>
      <c r="C202" s="115"/>
      <c r="D202" s="205" t="s">
        <v>167</v>
      </c>
      <c r="E202" s="115"/>
      <c r="F202" s="206" t="s">
        <v>2775</v>
      </c>
      <c r="G202" s="115"/>
      <c r="H202" s="115"/>
      <c r="I202" s="7"/>
      <c r="J202" s="115"/>
      <c r="K202" s="115"/>
      <c r="L202" s="116"/>
      <c r="M202" s="207"/>
      <c r="N202" s="208"/>
      <c r="O202" s="200"/>
      <c r="P202" s="200"/>
      <c r="Q202" s="200"/>
      <c r="R202" s="200"/>
      <c r="S202" s="200"/>
      <c r="T202" s="209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T202" s="106" t="s">
        <v>167</v>
      </c>
      <c r="AU202" s="106" t="s">
        <v>84</v>
      </c>
    </row>
    <row r="203" spans="1:47" s="118" customFormat="1" ht="12">
      <c r="A203" s="115"/>
      <c r="B203" s="116"/>
      <c r="C203" s="115"/>
      <c r="D203" s="311" t="s">
        <v>169</v>
      </c>
      <c r="E203" s="115"/>
      <c r="F203" s="312" t="s">
        <v>2776</v>
      </c>
      <c r="G203" s="115"/>
      <c r="H203" s="115"/>
      <c r="I203" s="7"/>
      <c r="J203" s="115"/>
      <c r="K203" s="115"/>
      <c r="L203" s="116"/>
      <c r="M203" s="207"/>
      <c r="N203" s="208"/>
      <c r="O203" s="200"/>
      <c r="P203" s="200"/>
      <c r="Q203" s="200"/>
      <c r="R203" s="200"/>
      <c r="S203" s="200"/>
      <c r="T203" s="209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T203" s="106" t="s">
        <v>169</v>
      </c>
      <c r="AU203" s="106" t="s">
        <v>84</v>
      </c>
    </row>
    <row r="204" spans="1:65" s="118" customFormat="1" ht="24.2" customHeight="1">
      <c r="A204" s="115"/>
      <c r="B204" s="116"/>
      <c r="C204" s="214" t="s">
        <v>468</v>
      </c>
      <c r="D204" s="214" t="s">
        <v>160</v>
      </c>
      <c r="E204" s="215" t="s">
        <v>2777</v>
      </c>
      <c r="F204" s="216" t="s">
        <v>2778</v>
      </c>
      <c r="G204" s="217" t="s">
        <v>2779</v>
      </c>
      <c r="H204" s="349"/>
      <c r="I204" s="6"/>
      <c r="J204" s="219">
        <f>ROUND(I204*H204,1)</f>
        <v>0</v>
      </c>
      <c r="K204" s="216" t="s">
        <v>164</v>
      </c>
      <c r="L204" s="116"/>
      <c r="M204" s="220" t="s">
        <v>3</v>
      </c>
      <c r="N204" s="221" t="s">
        <v>45</v>
      </c>
      <c r="O204" s="200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R204" s="203" t="s">
        <v>165</v>
      </c>
      <c r="AT204" s="203" t="s">
        <v>160</v>
      </c>
      <c r="AU204" s="203" t="s">
        <v>84</v>
      </c>
      <c r="AY204" s="106" t="s">
        <v>158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06" t="s">
        <v>82</v>
      </c>
      <c r="BK204" s="204">
        <f>ROUND(I204*H204,1)</f>
        <v>0</v>
      </c>
      <c r="BL204" s="106" t="s">
        <v>165</v>
      </c>
      <c r="BM204" s="203" t="s">
        <v>782</v>
      </c>
    </row>
    <row r="205" spans="1:47" s="118" customFormat="1" ht="12">
      <c r="A205" s="115"/>
      <c r="B205" s="116"/>
      <c r="C205" s="115"/>
      <c r="D205" s="205" t="s">
        <v>167</v>
      </c>
      <c r="E205" s="115"/>
      <c r="F205" s="206" t="s">
        <v>2778</v>
      </c>
      <c r="G205" s="115"/>
      <c r="H205" s="115"/>
      <c r="I205" s="7"/>
      <c r="J205" s="115"/>
      <c r="K205" s="115"/>
      <c r="L205" s="116"/>
      <c r="M205" s="207"/>
      <c r="N205" s="208"/>
      <c r="O205" s="200"/>
      <c r="P205" s="200"/>
      <c r="Q205" s="200"/>
      <c r="R205" s="200"/>
      <c r="S205" s="200"/>
      <c r="T205" s="209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T205" s="106" t="s">
        <v>167</v>
      </c>
      <c r="AU205" s="106" t="s">
        <v>84</v>
      </c>
    </row>
    <row r="206" spans="1:47" s="118" customFormat="1" ht="12">
      <c r="A206" s="115"/>
      <c r="B206" s="116"/>
      <c r="C206" s="115"/>
      <c r="D206" s="311" t="s">
        <v>169</v>
      </c>
      <c r="E206" s="115"/>
      <c r="F206" s="312" t="s">
        <v>2780</v>
      </c>
      <c r="G206" s="115"/>
      <c r="H206" s="115"/>
      <c r="I206" s="7"/>
      <c r="J206" s="115"/>
      <c r="K206" s="115"/>
      <c r="L206" s="116"/>
      <c r="M206" s="207"/>
      <c r="N206" s="208"/>
      <c r="O206" s="200"/>
      <c r="P206" s="200"/>
      <c r="Q206" s="200"/>
      <c r="R206" s="200"/>
      <c r="S206" s="200"/>
      <c r="T206" s="209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T206" s="106" t="s">
        <v>169</v>
      </c>
      <c r="AU206" s="106" t="s">
        <v>84</v>
      </c>
    </row>
    <row r="207" spans="2:63" s="180" customFormat="1" ht="22.9" customHeight="1">
      <c r="B207" s="181"/>
      <c r="D207" s="182" t="s">
        <v>73</v>
      </c>
      <c r="E207" s="212" t="s">
        <v>2781</v>
      </c>
      <c r="F207" s="212" t="s">
        <v>2782</v>
      </c>
      <c r="I207" s="5"/>
      <c r="J207" s="213">
        <f>BK207</f>
        <v>0</v>
      </c>
      <c r="L207" s="181"/>
      <c r="M207" s="185"/>
      <c r="N207" s="186"/>
      <c r="O207" s="186"/>
      <c r="P207" s="187">
        <f>SUM(P208:P261)</f>
        <v>0</v>
      </c>
      <c r="Q207" s="186"/>
      <c r="R207" s="187">
        <f>SUM(R208:R261)</f>
        <v>0</v>
      </c>
      <c r="S207" s="186"/>
      <c r="T207" s="188">
        <f>SUM(T208:T261)</f>
        <v>0</v>
      </c>
      <c r="AR207" s="182" t="s">
        <v>82</v>
      </c>
      <c r="AT207" s="189" t="s">
        <v>73</v>
      </c>
      <c r="AU207" s="189" t="s">
        <v>82</v>
      </c>
      <c r="AY207" s="182" t="s">
        <v>158</v>
      </c>
      <c r="BK207" s="190">
        <f>SUM(BK208:BK261)</f>
        <v>0</v>
      </c>
    </row>
    <row r="208" spans="1:65" s="118" customFormat="1" ht="21.75" customHeight="1">
      <c r="A208" s="115"/>
      <c r="B208" s="116"/>
      <c r="C208" s="214" t="s">
        <v>475</v>
      </c>
      <c r="D208" s="214" t="s">
        <v>160</v>
      </c>
      <c r="E208" s="215" t="s">
        <v>2783</v>
      </c>
      <c r="F208" s="216" t="s">
        <v>2784</v>
      </c>
      <c r="G208" s="217" t="s">
        <v>437</v>
      </c>
      <c r="H208" s="218">
        <v>2</v>
      </c>
      <c r="I208" s="6"/>
      <c r="J208" s="219">
        <f>ROUND(I208*H208,1)</f>
        <v>0</v>
      </c>
      <c r="K208" s="216" t="s">
        <v>164</v>
      </c>
      <c r="L208" s="116"/>
      <c r="M208" s="220" t="s">
        <v>3</v>
      </c>
      <c r="N208" s="221" t="s">
        <v>45</v>
      </c>
      <c r="O208" s="20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R208" s="203" t="s">
        <v>165</v>
      </c>
      <c r="AT208" s="203" t="s">
        <v>160</v>
      </c>
      <c r="AU208" s="203" t="s">
        <v>84</v>
      </c>
      <c r="AY208" s="106" t="s">
        <v>158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06" t="s">
        <v>82</v>
      </c>
      <c r="BK208" s="204">
        <f>ROUND(I208*H208,1)</f>
        <v>0</v>
      </c>
      <c r="BL208" s="106" t="s">
        <v>165</v>
      </c>
      <c r="BM208" s="203" t="s">
        <v>795</v>
      </c>
    </row>
    <row r="209" spans="1:47" s="118" customFormat="1" ht="12">
      <c r="A209" s="115"/>
      <c r="B209" s="116"/>
      <c r="C209" s="115"/>
      <c r="D209" s="205" t="s">
        <v>167</v>
      </c>
      <c r="E209" s="115"/>
      <c r="F209" s="206" t="s">
        <v>2784</v>
      </c>
      <c r="G209" s="115"/>
      <c r="H209" s="115"/>
      <c r="I209" s="7"/>
      <c r="J209" s="115"/>
      <c r="K209" s="115"/>
      <c r="L209" s="116"/>
      <c r="M209" s="207"/>
      <c r="N209" s="208"/>
      <c r="O209" s="200"/>
      <c r="P209" s="200"/>
      <c r="Q209" s="200"/>
      <c r="R209" s="200"/>
      <c r="S209" s="200"/>
      <c r="T209" s="209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T209" s="106" t="s">
        <v>167</v>
      </c>
      <c r="AU209" s="106" t="s">
        <v>84</v>
      </c>
    </row>
    <row r="210" spans="1:47" s="118" customFormat="1" ht="12">
      <c r="A210" s="115"/>
      <c r="B210" s="116"/>
      <c r="C210" s="115"/>
      <c r="D210" s="311" t="s">
        <v>169</v>
      </c>
      <c r="E210" s="115"/>
      <c r="F210" s="312" t="s">
        <v>2785</v>
      </c>
      <c r="G210" s="115"/>
      <c r="H210" s="115"/>
      <c r="I210" s="7"/>
      <c r="J210" s="115"/>
      <c r="K210" s="115"/>
      <c r="L210" s="116"/>
      <c r="M210" s="207"/>
      <c r="N210" s="208"/>
      <c r="O210" s="200"/>
      <c r="P210" s="200"/>
      <c r="Q210" s="200"/>
      <c r="R210" s="200"/>
      <c r="S210" s="200"/>
      <c r="T210" s="209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T210" s="106" t="s">
        <v>169</v>
      </c>
      <c r="AU210" s="106" t="s">
        <v>84</v>
      </c>
    </row>
    <row r="211" spans="1:65" s="118" customFormat="1" ht="24.2" customHeight="1">
      <c r="A211" s="115"/>
      <c r="B211" s="116"/>
      <c r="C211" s="214" t="s">
        <v>482</v>
      </c>
      <c r="D211" s="214" t="s">
        <v>160</v>
      </c>
      <c r="E211" s="215" t="s">
        <v>2786</v>
      </c>
      <c r="F211" s="216" t="s">
        <v>2787</v>
      </c>
      <c r="G211" s="217" t="s">
        <v>492</v>
      </c>
      <c r="H211" s="218">
        <v>17</v>
      </c>
      <c r="I211" s="6"/>
      <c r="J211" s="219">
        <f>ROUND(I211*H211,1)</f>
        <v>0</v>
      </c>
      <c r="K211" s="216" t="s">
        <v>164</v>
      </c>
      <c r="L211" s="116"/>
      <c r="M211" s="220" t="s">
        <v>3</v>
      </c>
      <c r="N211" s="221" t="s">
        <v>45</v>
      </c>
      <c r="O211" s="200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R211" s="203" t="s">
        <v>165</v>
      </c>
      <c r="AT211" s="203" t="s">
        <v>160</v>
      </c>
      <c r="AU211" s="203" t="s">
        <v>84</v>
      </c>
      <c r="AY211" s="106" t="s">
        <v>158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06" t="s">
        <v>82</v>
      </c>
      <c r="BK211" s="204">
        <f>ROUND(I211*H211,1)</f>
        <v>0</v>
      </c>
      <c r="BL211" s="106" t="s">
        <v>165</v>
      </c>
      <c r="BM211" s="203" t="s">
        <v>804</v>
      </c>
    </row>
    <row r="212" spans="1:47" s="118" customFormat="1" ht="19.5">
      <c r="A212" s="115"/>
      <c r="B212" s="116"/>
      <c r="C212" s="115"/>
      <c r="D212" s="205" t="s">
        <v>167</v>
      </c>
      <c r="E212" s="115"/>
      <c r="F212" s="206" t="s">
        <v>2787</v>
      </c>
      <c r="G212" s="115"/>
      <c r="H212" s="115"/>
      <c r="I212" s="7"/>
      <c r="J212" s="115"/>
      <c r="K212" s="115"/>
      <c r="L212" s="116"/>
      <c r="M212" s="207"/>
      <c r="N212" s="208"/>
      <c r="O212" s="200"/>
      <c r="P212" s="200"/>
      <c r="Q212" s="200"/>
      <c r="R212" s="200"/>
      <c r="S212" s="200"/>
      <c r="T212" s="209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T212" s="106" t="s">
        <v>167</v>
      </c>
      <c r="AU212" s="106" t="s">
        <v>84</v>
      </c>
    </row>
    <row r="213" spans="1:47" s="118" customFormat="1" ht="12">
      <c r="A213" s="115"/>
      <c r="B213" s="116"/>
      <c r="C213" s="115"/>
      <c r="D213" s="311" t="s">
        <v>169</v>
      </c>
      <c r="E213" s="115"/>
      <c r="F213" s="312" t="s">
        <v>2788</v>
      </c>
      <c r="G213" s="115"/>
      <c r="H213" s="115"/>
      <c r="I213" s="7"/>
      <c r="J213" s="115"/>
      <c r="K213" s="115"/>
      <c r="L213" s="116"/>
      <c r="M213" s="207"/>
      <c r="N213" s="208"/>
      <c r="O213" s="200"/>
      <c r="P213" s="200"/>
      <c r="Q213" s="200"/>
      <c r="R213" s="200"/>
      <c r="S213" s="200"/>
      <c r="T213" s="209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T213" s="106" t="s">
        <v>169</v>
      </c>
      <c r="AU213" s="106" t="s">
        <v>84</v>
      </c>
    </row>
    <row r="214" spans="1:65" s="118" customFormat="1" ht="24.2" customHeight="1">
      <c r="A214" s="115"/>
      <c r="B214" s="116"/>
      <c r="C214" s="214" t="s">
        <v>489</v>
      </c>
      <c r="D214" s="214" t="s">
        <v>160</v>
      </c>
      <c r="E214" s="215" t="s">
        <v>2789</v>
      </c>
      <c r="F214" s="216" t="s">
        <v>2790</v>
      </c>
      <c r="G214" s="217" t="s">
        <v>492</v>
      </c>
      <c r="H214" s="218">
        <v>10</v>
      </c>
      <c r="I214" s="6"/>
      <c r="J214" s="219">
        <f>ROUND(I214*H214,1)</f>
        <v>0</v>
      </c>
      <c r="K214" s="216" t="s">
        <v>164</v>
      </c>
      <c r="L214" s="116"/>
      <c r="M214" s="220" t="s">
        <v>3</v>
      </c>
      <c r="N214" s="221" t="s">
        <v>45</v>
      </c>
      <c r="O214" s="200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R214" s="203" t="s">
        <v>165</v>
      </c>
      <c r="AT214" s="203" t="s">
        <v>160</v>
      </c>
      <c r="AU214" s="203" t="s">
        <v>84</v>
      </c>
      <c r="AY214" s="106" t="s">
        <v>158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06" t="s">
        <v>82</v>
      </c>
      <c r="BK214" s="204">
        <f>ROUND(I214*H214,1)</f>
        <v>0</v>
      </c>
      <c r="BL214" s="106" t="s">
        <v>165</v>
      </c>
      <c r="BM214" s="203" t="s">
        <v>826</v>
      </c>
    </row>
    <row r="215" spans="1:47" s="118" customFormat="1" ht="19.5">
      <c r="A215" s="115"/>
      <c r="B215" s="116"/>
      <c r="C215" s="115"/>
      <c r="D215" s="205" t="s">
        <v>167</v>
      </c>
      <c r="E215" s="115"/>
      <c r="F215" s="206" t="s">
        <v>2790</v>
      </c>
      <c r="G215" s="115"/>
      <c r="H215" s="115"/>
      <c r="I215" s="7"/>
      <c r="J215" s="115"/>
      <c r="K215" s="115"/>
      <c r="L215" s="116"/>
      <c r="M215" s="207"/>
      <c r="N215" s="208"/>
      <c r="O215" s="200"/>
      <c r="P215" s="200"/>
      <c r="Q215" s="200"/>
      <c r="R215" s="200"/>
      <c r="S215" s="200"/>
      <c r="T215" s="209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T215" s="106" t="s">
        <v>167</v>
      </c>
      <c r="AU215" s="106" t="s">
        <v>84</v>
      </c>
    </row>
    <row r="216" spans="1:47" s="118" customFormat="1" ht="12">
      <c r="A216" s="115"/>
      <c r="B216" s="116"/>
      <c r="C216" s="115"/>
      <c r="D216" s="311" t="s">
        <v>169</v>
      </c>
      <c r="E216" s="115"/>
      <c r="F216" s="312" t="s">
        <v>2791</v>
      </c>
      <c r="G216" s="115"/>
      <c r="H216" s="115"/>
      <c r="I216" s="7"/>
      <c r="J216" s="115"/>
      <c r="K216" s="115"/>
      <c r="L216" s="116"/>
      <c r="M216" s="207"/>
      <c r="N216" s="208"/>
      <c r="O216" s="200"/>
      <c r="P216" s="200"/>
      <c r="Q216" s="200"/>
      <c r="R216" s="200"/>
      <c r="S216" s="200"/>
      <c r="T216" s="209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T216" s="106" t="s">
        <v>169</v>
      </c>
      <c r="AU216" s="106" t="s">
        <v>84</v>
      </c>
    </row>
    <row r="217" spans="1:65" s="118" customFormat="1" ht="24.2" customHeight="1">
      <c r="A217" s="115"/>
      <c r="B217" s="116"/>
      <c r="C217" s="214" t="s">
        <v>497</v>
      </c>
      <c r="D217" s="214" t="s">
        <v>160</v>
      </c>
      <c r="E217" s="215" t="s">
        <v>2792</v>
      </c>
      <c r="F217" s="216" t="s">
        <v>2793</v>
      </c>
      <c r="G217" s="217" t="s">
        <v>492</v>
      </c>
      <c r="H217" s="218">
        <v>35</v>
      </c>
      <c r="I217" s="6"/>
      <c r="J217" s="219">
        <f>ROUND(I217*H217,1)</f>
        <v>0</v>
      </c>
      <c r="K217" s="216" t="s">
        <v>164</v>
      </c>
      <c r="L217" s="116"/>
      <c r="M217" s="220" t="s">
        <v>3</v>
      </c>
      <c r="N217" s="221" t="s">
        <v>45</v>
      </c>
      <c r="O217" s="200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R217" s="203" t="s">
        <v>165</v>
      </c>
      <c r="AT217" s="203" t="s">
        <v>160</v>
      </c>
      <c r="AU217" s="203" t="s">
        <v>84</v>
      </c>
      <c r="AY217" s="106" t="s">
        <v>158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06" t="s">
        <v>82</v>
      </c>
      <c r="BK217" s="204">
        <f>ROUND(I217*H217,1)</f>
        <v>0</v>
      </c>
      <c r="BL217" s="106" t="s">
        <v>165</v>
      </c>
      <c r="BM217" s="203" t="s">
        <v>852</v>
      </c>
    </row>
    <row r="218" spans="1:47" s="118" customFormat="1" ht="19.5">
      <c r="A218" s="115"/>
      <c r="B218" s="116"/>
      <c r="C218" s="115"/>
      <c r="D218" s="205" t="s">
        <v>167</v>
      </c>
      <c r="E218" s="115"/>
      <c r="F218" s="206" t="s">
        <v>2793</v>
      </c>
      <c r="G218" s="115"/>
      <c r="H218" s="115"/>
      <c r="I218" s="7"/>
      <c r="J218" s="115"/>
      <c r="K218" s="115"/>
      <c r="L218" s="116"/>
      <c r="M218" s="207"/>
      <c r="N218" s="208"/>
      <c r="O218" s="200"/>
      <c r="P218" s="200"/>
      <c r="Q218" s="200"/>
      <c r="R218" s="200"/>
      <c r="S218" s="200"/>
      <c r="T218" s="209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T218" s="106" t="s">
        <v>167</v>
      </c>
      <c r="AU218" s="106" t="s">
        <v>84</v>
      </c>
    </row>
    <row r="219" spans="1:47" s="118" customFormat="1" ht="12">
      <c r="A219" s="115"/>
      <c r="B219" s="116"/>
      <c r="C219" s="115"/>
      <c r="D219" s="311" t="s">
        <v>169</v>
      </c>
      <c r="E219" s="115"/>
      <c r="F219" s="312" t="s">
        <v>2794</v>
      </c>
      <c r="G219" s="115"/>
      <c r="H219" s="115"/>
      <c r="I219" s="7"/>
      <c r="J219" s="115"/>
      <c r="K219" s="115"/>
      <c r="L219" s="116"/>
      <c r="M219" s="207"/>
      <c r="N219" s="208"/>
      <c r="O219" s="200"/>
      <c r="P219" s="200"/>
      <c r="Q219" s="200"/>
      <c r="R219" s="200"/>
      <c r="S219" s="200"/>
      <c r="T219" s="209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T219" s="106" t="s">
        <v>169</v>
      </c>
      <c r="AU219" s="106" t="s">
        <v>84</v>
      </c>
    </row>
    <row r="220" spans="1:65" s="118" customFormat="1" ht="24.2" customHeight="1">
      <c r="A220" s="115"/>
      <c r="B220" s="116"/>
      <c r="C220" s="214" t="s">
        <v>510</v>
      </c>
      <c r="D220" s="214" t="s">
        <v>160</v>
      </c>
      <c r="E220" s="215" t="s">
        <v>2795</v>
      </c>
      <c r="F220" s="216" t="s">
        <v>2796</v>
      </c>
      <c r="G220" s="217" t="s">
        <v>492</v>
      </c>
      <c r="H220" s="218">
        <v>15</v>
      </c>
      <c r="I220" s="6"/>
      <c r="J220" s="219">
        <f>ROUND(I220*H220,1)</f>
        <v>0</v>
      </c>
      <c r="K220" s="216" t="s">
        <v>164</v>
      </c>
      <c r="L220" s="116"/>
      <c r="M220" s="220" t="s">
        <v>3</v>
      </c>
      <c r="N220" s="221" t="s">
        <v>45</v>
      </c>
      <c r="O220" s="200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R220" s="203" t="s">
        <v>165</v>
      </c>
      <c r="AT220" s="203" t="s">
        <v>160</v>
      </c>
      <c r="AU220" s="203" t="s">
        <v>84</v>
      </c>
      <c r="AY220" s="106" t="s">
        <v>158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06" t="s">
        <v>82</v>
      </c>
      <c r="BK220" s="204">
        <f>ROUND(I220*H220,1)</f>
        <v>0</v>
      </c>
      <c r="BL220" s="106" t="s">
        <v>165</v>
      </c>
      <c r="BM220" s="203" t="s">
        <v>865</v>
      </c>
    </row>
    <row r="221" spans="1:47" s="118" customFormat="1" ht="19.5">
      <c r="A221" s="115"/>
      <c r="B221" s="116"/>
      <c r="C221" s="115"/>
      <c r="D221" s="205" t="s">
        <v>167</v>
      </c>
      <c r="E221" s="115"/>
      <c r="F221" s="206" t="s">
        <v>2796</v>
      </c>
      <c r="G221" s="115"/>
      <c r="H221" s="115"/>
      <c r="I221" s="7"/>
      <c r="J221" s="115"/>
      <c r="K221" s="115"/>
      <c r="L221" s="116"/>
      <c r="M221" s="207"/>
      <c r="N221" s="208"/>
      <c r="O221" s="200"/>
      <c r="P221" s="200"/>
      <c r="Q221" s="200"/>
      <c r="R221" s="200"/>
      <c r="S221" s="200"/>
      <c r="T221" s="209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T221" s="106" t="s">
        <v>167</v>
      </c>
      <c r="AU221" s="106" t="s">
        <v>84</v>
      </c>
    </row>
    <row r="222" spans="1:47" s="118" customFormat="1" ht="12">
      <c r="A222" s="115"/>
      <c r="B222" s="116"/>
      <c r="C222" s="115"/>
      <c r="D222" s="311" t="s">
        <v>169</v>
      </c>
      <c r="E222" s="115"/>
      <c r="F222" s="312" t="s">
        <v>2797</v>
      </c>
      <c r="G222" s="115"/>
      <c r="H222" s="115"/>
      <c r="I222" s="7"/>
      <c r="J222" s="115"/>
      <c r="K222" s="115"/>
      <c r="L222" s="116"/>
      <c r="M222" s="207"/>
      <c r="N222" s="208"/>
      <c r="O222" s="200"/>
      <c r="P222" s="200"/>
      <c r="Q222" s="200"/>
      <c r="R222" s="200"/>
      <c r="S222" s="200"/>
      <c r="T222" s="209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T222" s="106" t="s">
        <v>169</v>
      </c>
      <c r="AU222" s="106" t="s">
        <v>84</v>
      </c>
    </row>
    <row r="223" spans="1:65" s="118" customFormat="1" ht="37.9" customHeight="1">
      <c r="A223" s="115"/>
      <c r="B223" s="116"/>
      <c r="C223" s="214" t="s">
        <v>517</v>
      </c>
      <c r="D223" s="214" t="s">
        <v>160</v>
      </c>
      <c r="E223" s="215" t="s">
        <v>2798</v>
      </c>
      <c r="F223" s="216" t="s">
        <v>2799</v>
      </c>
      <c r="G223" s="217" t="s">
        <v>492</v>
      </c>
      <c r="H223" s="218">
        <v>10</v>
      </c>
      <c r="I223" s="6"/>
      <c r="J223" s="219">
        <f>ROUND(I223*H223,1)</f>
        <v>0</v>
      </c>
      <c r="K223" s="216" t="s">
        <v>164</v>
      </c>
      <c r="L223" s="116"/>
      <c r="M223" s="220" t="s">
        <v>3</v>
      </c>
      <c r="N223" s="221" t="s">
        <v>45</v>
      </c>
      <c r="O223" s="200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R223" s="203" t="s">
        <v>165</v>
      </c>
      <c r="AT223" s="203" t="s">
        <v>160</v>
      </c>
      <c r="AU223" s="203" t="s">
        <v>84</v>
      </c>
      <c r="AY223" s="106" t="s">
        <v>158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06" t="s">
        <v>82</v>
      </c>
      <c r="BK223" s="204">
        <f>ROUND(I223*H223,1)</f>
        <v>0</v>
      </c>
      <c r="BL223" s="106" t="s">
        <v>165</v>
      </c>
      <c r="BM223" s="203" t="s">
        <v>881</v>
      </c>
    </row>
    <row r="224" spans="1:47" s="118" customFormat="1" ht="19.5">
      <c r="A224" s="115"/>
      <c r="B224" s="116"/>
      <c r="C224" s="115"/>
      <c r="D224" s="205" t="s">
        <v>167</v>
      </c>
      <c r="E224" s="115"/>
      <c r="F224" s="206" t="s">
        <v>2799</v>
      </c>
      <c r="G224" s="115"/>
      <c r="H224" s="115"/>
      <c r="I224" s="7"/>
      <c r="J224" s="115"/>
      <c r="K224" s="115"/>
      <c r="L224" s="116"/>
      <c r="M224" s="207"/>
      <c r="N224" s="208"/>
      <c r="O224" s="200"/>
      <c r="P224" s="200"/>
      <c r="Q224" s="200"/>
      <c r="R224" s="200"/>
      <c r="S224" s="200"/>
      <c r="T224" s="209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T224" s="106" t="s">
        <v>167</v>
      </c>
      <c r="AU224" s="106" t="s">
        <v>84</v>
      </c>
    </row>
    <row r="225" spans="1:47" s="118" customFormat="1" ht="12">
      <c r="A225" s="115"/>
      <c r="B225" s="116"/>
      <c r="C225" s="115"/>
      <c r="D225" s="311" t="s">
        <v>169</v>
      </c>
      <c r="E225" s="115"/>
      <c r="F225" s="312" t="s">
        <v>2800</v>
      </c>
      <c r="G225" s="115"/>
      <c r="H225" s="115"/>
      <c r="I225" s="7"/>
      <c r="J225" s="115"/>
      <c r="K225" s="115"/>
      <c r="L225" s="116"/>
      <c r="M225" s="207"/>
      <c r="N225" s="208"/>
      <c r="O225" s="200"/>
      <c r="P225" s="200"/>
      <c r="Q225" s="200"/>
      <c r="R225" s="200"/>
      <c r="S225" s="200"/>
      <c r="T225" s="209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T225" s="106" t="s">
        <v>169</v>
      </c>
      <c r="AU225" s="106" t="s">
        <v>84</v>
      </c>
    </row>
    <row r="226" spans="1:65" s="118" customFormat="1" ht="37.9" customHeight="1">
      <c r="A226" s="115"/>
      <c r="B226" s="116"/>
      <c r="C226" s="214" t="s">
        <v>522</v>
      </c>
      <c r="D226" s="214" t="s">
        <v>160</v>
      </c>
      <c r="E226" s="215" t="s">
        <v>2801</v>
      </c>
      <c r="F226" s="216" t="s">
        <v>2802</v>
      </c>
      <c r="G226" s="217" t="s">
        <v>492</v>
      </c>
      <c r="H226" s="218">
        <v>50</v>
      </c>
      <c r="I226" s="6"/>
      <c r="J226" s="219">
        <f>ROUND(I226*H226,1)</f>
        <v>0</v>
      </c>
      <c r="K226" s="216" t="s">
        <v>164</v>
      </c>
      <c r="L226" s="116"/>
      <c r="M226" s="220" t="s">
        <v>3</v>
      </c>
      <c r="N226" s="221" t="s">
        <v>45</v>
      </c>
      <c r="O226" s="200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R226" s="203" t="s">
        <v>165</v>
      </c>
      <c r="AT226" s="203" t="s">
        <v>160</v>
      </c>
      <c r="AU226" s="203" t="s">
        <v>84</v>
      </c>
      <c r="AY226" s="106" t="s">
        <v>158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06" t="s">
        <v>82</v>
      </c>
      <c r="BK226" s="204">
        <f>ROUND(I226*H226,1)</f>
        <v>0</v>
      </c>
      <c r="BL226" s="106" t="s">
        <v>165</v>
      </c>
      <c r="BM226" s="203" t="s">
        <v>894</v>
      </c>
    </row>
    <row r="227" spans="1:47" s="118" customFormat="1" ht="19.5">
      <c r="A227" s="115"/>
      <c r="B227" s="116"/>
      <c r="C227" s="115"/>
      <c r="D227" s="205" t="s">
        <v>167</v>
      </c>
      <c r="E227" s="115"/>
      <c r="F227" s="206" t="s">
        <v>2802</v>
      </c>
      <c r="G227" s="115"/>
      <c r="H227" s="115"/>
      <c r="I227" s="7"/>
      <c r="J227" s="115"/>
      <c r="K227" s="115"/>
      <c r="L227" s="116"/>
      <c r="M227" s="207"/>
      <c r="N227" s="208"/>
      <c r="O227" s="200"/>
      <c r="P227" s="200"/>
      <c r="Q227" s="200"/>
      <c r="R227" s="200"/>
      <c r="S227" s="200"/>
      <c r="T227" s="209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T227" s="106" t="s">
        <v>167</v>
      </c>
      <c r="AU227" s="106" t="s">
        <v>84</v>
      </c>
    </row>
    <row r="228" spans="1:47" s="118" customFormat="1" ht="12">
      <c r="A228" s="115"/>
      <c r="B228" s="116"/>
      <c r="C228" s="115"/>
      <c r="D228" s="311" t="s">
        <v>169</v>
      </c>
      <c r="E228" s="115"/>
      <c r="F228" s="312" t="s">
        <v>2803</v>
      </c>
      <c r="G228" s="115"/>
      <c r="H228" s="115"/>
      <c r="I228" s="7"/>
      <c r="J228" s="115"/>
      <c r="K228" s="115"/>
      <c r="L228" s="116"/>
      <c r="M228" s="207"/>
      <c r="N228" s="208"/>
      <c r="O228" s="200"/>
      <c r="P228" s="200"/>
      <c r="Q228" s="200"/>
      <c r="R228" s="200"/>
      <c r="S228" s="200"/>
      <c r="T228" s="209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T228" s="106" t="s">
        <v>169</v>
      </c>
      <c r="AU228" s="106" t="s">
        <v>84</v>
      </c>
    </row>
    <row r="229" spans="1:65" s="118" customFormat="1" ht="16.5" customHeight="1">
      <c r="A229" s="115"/>
      <c r="B229" s="116"/>
      <c r="C229" s="214" t="s">
        <v>537</v>
      </c>
      <c r="D229" s="214" t="s">
        <v>160</v>
      </c>
      <c r="E229" s="215" t="s">
        <v>2804</v>
      </c>
      <c r="F229" s="216" t="s">
        <v>2805</v>
      </c>
      <c r="G229" s="217" t="s">
        <v>437</v>
      </c>
      <c r="H229" s="218">
        <v>17</v>
      </c>
      <c r="I229" s="6"/>
      <c r="J229" s="219">
        <f>ROUND(I229*H229,1)</f>
        <v>0</v>
      </c>
      <c r="K229" s="216" t="s">
        <v>164</v>
      </c>
      <c r="L229" s="116"/>
      <c r="M229" s="220" t="s">
        <v>3</v>
      </c>
      <c r="N229" s="221" t="s">
        <v>45</v>
      </c>
      <c r="O229" s="200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R229" s="203" t="s">
        <v>165</v>
      </c>
      <c r="AT229" s="203" t="s">
        <v>160</v>
      </c>
      <c r="AU229" s="203" t="s">
        <v>84</v>
      </c>
      <c r="AY229" s="106" t="s">
        <v>158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06" t="s">
        <v>82</v>
      </c>
      <c r="BK229" s="204">
        <f>ROUND(I229*H229,1)</f>
        <v>0</v>
      </c>
      <c r="BL229" s="106" t="s">
        <v>165</v>
      </c>
      <c r="BM229" s="203" t="s">
        <v>909</v>
      </c>
    </row>
    <row r="230" spans="1:47" s="118" customFormat="1" ht="12">
      <c r="A230" s="115"/>
      <c r="B230" s="116"/>
      <c r="C230" s="115"/>
      <c r="D230" s="205" t="s">
        <v>167</v>
      </c>
      <c r="E230" s="115"/>
      <c r="F230" s="206" t="s">
        <v>2805</v>
      </c>
      <c r="G230" s="115"/>
      <c r="H230" s="115"/>
      <c r="I230" s="7"/>
      <c r="J230" s="115"/>
      <c r="K230" s="115"/>
      <c r="L230" s="116"/>
      <c r="M230" s="207"/>
      <c r="N230" s="208"/>
      <c r="O230" s="200"/>
      <c r="P230" s="200"/>
      <c r="Q230" s="200"/>
      <c r="R230" s="200"/>
      <c r="S230" s="200"/>
      <c r="T230" s="209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T230" s="106" t="s">
        <v>167</v>
      </c>
      <c r="AU230" s="106" t="s">
        <v>84</v>
      </c>
    </row>
    <row r="231" spans="1:47" s="118" customFormat="1" ht="12">
      <c r="A231" s="115"/>
      <c r="B231" s="116"/>
      <c r="C231" s="115"/>
      <c r="D231" s="311" t="s">
        <v>169</v>
      </c>
      <c r="E231" s="115"/>
      <c r="F231" s="312" t="s">
        <v>2806</v>
      </c>
      <c r="G231" s="115"/>
      <c r="H231" s="115"/>
      <c r="I231" s="7"/>
      <c r="J231" s="115"/>
      <c r="K231" s="115"/>
      <c r="L231" s="116"/>
      <c r="M231" s="207"/>
      <c r="N231" s="208"/>
      <c r="O231" s="200"/>
      <c r="P231" s="200"/>
      <c r="Q231" s="200"/>
      <c r="R231" s="200"/>
      <c r="S231" s="200"/>
      <c r="T231" s="209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T231" s="106" t="s">
        <v>169</v>
      </c>
      <c r="AU231" s="106" t="s">
        <v>84</v>
      </c>
    </row>
    <row r="232" spans="1:65" s="118" customFormat="1" ht="16.5" customHeight="1">
      <c r="A232" s="115"/>
      <c r="B232" s="116"/>
      <c r="C232" s="214" t="s">
        <v>545</v>
      </c>
      <c r="D232" s="214" t="s">
        <v>160</v>
      </c>
      <c r="E232" s="215" t="s">
        <v>2807</v>
      </c>
      <c r="F232" s="216" t="s">
        <v>2808</v>
      </c>
      <c r="G232" s="217" t="s">
        <v>2809</v>
      </c>
      <c r="H232" s="218">
        <v>1</v>
      </c>
      <c r="I232" s="6"/>
      <c r="J232" s="219">
        <f>ROUND(I232*H232,1)</f>
        <v>0</v>
      </c>
      <c r="K232" s="216" t="s">
        <v>164</v>
      </c>
      <c r="L232" s="116"/>
      <c r="M232" s="220" t="s">
        <v>3</v>
      </c>
      <c r="N232" s="221" t="s">
        <v>45</v>
      </c>
      <c r="O232" s="200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R232" s="203" t="s">
        <v>165</v>
      </c>
      <c r="AT232" s="203" t="s">
        <v>160</v>
      </c>
      <c r="AU232" s="203" t="s">
        <v>84</v>
      </c>
      <c r="AY232" s="106" t="s">
        <v>158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06" t="s">
        <v>82</v>
      </c>
      <c r="BK232" s="204">
        <f>ROUND(I232*H232,1)</f>
        <v>0</v>
      </c>
      <c r="BL232" s="106" t="s">
        <v>165</v>
      </c>
      <c r="BM232" s="203" t="s">
        <v>923</v>
      </c>
    </row>
    <row r="233" spans="1:47" s="118" customFormat="1" ht="12">
      <c r="A233" s="115"/>
      <c r="B233" s="116"/>
      <c r="C233" s="115"/>
      <c r="D233" s="205" t="s">
        <v>167</v>
      </c>
      <c r="E233" s="115"/>
      <c r="F233" s="206" t="s">
        <v>2808</v>
      </c>
      <c r="G233" s="115"/>
      <c r="H233" s="115"/>
      <c r="I233" s="7"/>
      <c r="J233" s="115"/>
      <c r="K233" s="115"/>
      <c r="L233" s="116"/>
      <c r="M233" s="207"/>
      <c r="N233" s="208"/>
      <c r="O233" s="200"/>
      <c r="P233" s="200"/>
      <c r="Q233" s="200"/>
      <c r="R233" s="200"/>
      <c r="S233" s="200"/>
      <c r="T233" s="209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T233" s="106" t="s">
        <v>167</v>
      </c>
      <c r="AU233" s="106" t="s">
        <v>84</v>
      </c>
    </row>
    <row r="234" spans="1:47" s="118" customFormat="1" ht="12">
      <c r="A234" s="115"/>
      <c r="B234" s="116"/>
      <c r="C234" s="115"/>
      <c r="D234" s="311" t="s">
        <v>169</v>
      </c>
      <c r="E234" s="115"/>
      <c r="F234" s="312" t="s">
        <v>2810</v>
      </c>
      <c r="G234" s="115"/>
      <c r="H234" s="115"/>
      <c r="I234" s="7"/>
      <c r="J234" s="115"/>
      <c r="K234" s="115"/>
      <c r="L234" s="116"/>
      <c r="M234" s="207"/>
      <c r="N234" s="208"/>
      <c r="O234" s="200"/>
      <c r="P234" s="200"/>
      <c r="Q234" s="200"/>
      <c r="R234" s="200"/>
      <c r="S234" s="200"/>
      <c r="T234" s="209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T234" s="106" t="s">
        <v>169</v>
      </c>
      <c r="AU234" s="106" t="s">
        <v>84</v>
      </c>
    </row>
    <row r="235" spans="1:65" s="118" customFormat="1" ht="21.75" customHeight="1">
      <c r="A235" s="115"/>
      <c r="B235" s="116"/>
      <c r="C235" s="214" t="s">
        <v>553</v>
      </c>
      <c r="D235" s="214" t="s">
        <v>160</v>
      </c>
      <c r="E235" s="215" t="s">
        <v>2811</v>
      </c>
      <c r="F235" s="216" t="s">
        <v>2812</v>
      </c>
      <c r="G235" s="217" t="s">
        <v>437</v>
      </c>
      <c r="H235" s="218">
        <v>2</v>
      </c>
      <c r="I235" s="6"/>
      <c r="J235" s="219">
        <f>ROUND(I235*H235,1)</f>
        <v>0</v>
      </c>
      <c r="K235" s="216" t="s">
        <v>164</v>
      </c>
      <c r="L235" s="116"/>
      <c r="M235" s="220" t="s">
        <v>3</v>
      </c>
      <c r="N235" s="221" t="s">
        <v>45</v>
      </c>
      <c r="O235" s="200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R235" s="203" t="s">
        <v>165</v>
      </c>
      <c r="AT235" s="203" t="s">
        <v>160</v>
      </c>
      <c r="AU235" s="203" t="s">
        <v>84</v>
      </c>
      <c r="AY235" s="106" t="s">
        <v>158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06" t="s">
        <v>82</v>
      </c>
      <c r="BK235" s="204">
        <f>ROUND(I235*H235,1)</f>
        <v>0</v>
      </c>
      <c r="BL235" s="106" t="s">
        <v>165</v>
      </c>
      <c r="BM235" s="203" t="s">
        <v>946</v>
      </c>
    </row>
    <row r="236" spans="1:47" s="118" customFormat="1" ht="12">
      <c r="A236" s="115"/>
      <c r="B236" s="116"/>
      <c r="C236" s="115"/>
      <c r="D236" s="205" t="s">
        <v>167</v>
      </c>
      <c r="E236" s="115"/>
      <c r="F236" s="206" t="s">
        <v>2812</v>
      </c>
      <c r="G236" s="115"/>
      <c r="H236" s="115"/>
      <c r="I236" s="7"/>
      <c r="J236" s="115"/>
      <c r="K236" s="115"/>
      <c r="L236" s="116"/>
      <c r="M236" s="207"/>
      <c r="N236" s="208"/>
      <c r="O236" s="200"/>
      <c r="P236" s="200"/>
      <c r="Q236" s="200"/>
      <c r="R236" s="200"/>
      <c r="S236" s="200"/>
      <c r="T236" s="209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T236" s="106" t="s">
        <v>167</v>
      </c>
      <c r="AU236" s="106" t="s">
        <v>84</v>
      </c>
    </row>
    <row r="237" spans="1:47" s="118" customFormat="1" ht="12">
      <c r="A237" s="115"/>
      <c r="B237" s="116"/>
      <c r="C237" s="115"/>
      <c r="D237" s="311" t="s">
        <v>169</v>
      </c>
      <c r="E237" s="115"/>
      <c r="F237" s="312" t="s">
        <v>2813</v>
      </c>
      <c r="G237" s="115"/>
      <c r="H237" s="115"/>
      <c r="I237" s="7"/>
      <c r="J237" s="115"/>
      <c r="K237" s="115"/>
      <c r="L237" s="116"/>
      <c r="M237" s="207"/>
      <c r="N237" s="208"/>
      <c r="O237" s="200"/>
      <c r="P237" s="200"/>
      <c r="Q237" s="200"/>
      <c r="R237" s="200"/>
      <c r="S237" s="200"/>
      <c r="T237" s="209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T237" s="106" t="s">
        <v>169</v>
      </c>
      <c r="AU237" s="106" t="s">
        <v>84</v>
      </c>
    </row>
    <row r="238" spans="1:65" s="118" customFormat="1" ht="24.2" customHeight="1">
      <c r="A238" s="115"/>
      <c r="B238" s="116"/>
      <c r="C238" s="214" t="s">
        <v>561</v>
      </c>
      <c r="D238" s="214" t="s">
        <v>160</v>
      </c>
      <c r="E238" s="215" t="s">
        <v>2814</v>
      </c>
      <c r="F238" s="216" t="s">
        <v>2815</v>
      </c>
      <c r="G238" s="217" t="s">
        <v>437</v>
      </c>
      <c r="H238" s="218">
        <v>1</v>
      </c>
      <c r="I238" s="6"/>
      <c r="J238" s="219">
        <f>ROUND(I238*H238,1)</f>
        <v>0</v>
      </c>
      <c r="K238" s="216" t="s">
        <v>164</v>
      </c>
      <c r="L238" s="116"/>
      <c r="M238" s="220" t="s">
        <v>3</v>
      </c>
      <c r="N238" s="221" t="s">
        <v>45</v>
      </c>
      <c r="O238" s="200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R238" s="203" t="s">
        <v>165</v>
      </c>
      <c r="AT238" s="203" t="s">
        <v>160</v>
      </c>
      <c r="AU238" s="203" t="s">
        <v>84</v>
      </c>
      <c r="AY238" s="106" t="s">
        <v>158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06" t="s">
        <v>82</v>
      </c>
      <c r="BK238" s="204">
        <f>ROUND(I238*H238,1)</f>
        <v>0</v>
      </c>
      <c r="BL238" s="106" t="s">
        <v>165</v>
      </c>
      <c r="BM238" s="203" t="s">
        <v>963</v>
      </c>
    </row>
    <row r="239" spans="1:47" s="118" customFormat="1" ht="19.5">
      <c r="A239" s="115"/>
      <c r="B239" s="116"/>
      <c r="C239" s="115"/>
      <c r="D239" s="205" t="s">
        <v>167</v>
      </c>
      <c r="E239" s="115"/>
      <c r="F239" s="206" t="s">
        <v>2815</v>
      </c>
      <c r="G239" s="115"/>
      <c r="H239" s="115"/>
      <c r="I239" s="7"/>
      <c r="J239" s="115"/>
      <c r="K239" s="115"/>
      <c r="L239" s="116"/>
      <c r="M239" s="207"/>
      <c r="N239" s="208"/>
      <c r="O239" s="200"/>
      <c r="P239" s="200"/>
      <c r="Q239" s="200"/>
      <c r="R239" s="200"/>
      <c r="S239" s="200"/>
      <c r="T239" s="209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T239" s="106" t="s">
        <v>167</v>
      </c>
      <c r="AU239" s="106" t="s">
        <v>84</v>
      </c>
    </row>
    <row r="240" spans="1:47" s="118" customFormat="1" ht="12">
      <c r="A240" s="115"/>
      <c r="B240" s="116"/>
      <c r="C240" s="115"/>
      <c r="D240" s="311" t="s">
        <v>169</v>
      </c>
      <c r="E240" s="115"/>
      <c r="F240" s="312" t="s">
        <v>2816</v>
      </c>
      <c r="G240" s="115"/>
      <c r="H240" s="115"/>
      <c r="I240" s="7"/>
      <c r="J240" s="115"/>
      <c r="K240" s="115"/>
      <c r="L240" s="116"/>
      <c r="M240" s="207"/>
      <c r="N240" s="208"/>
      <c r="O240" s="200"/>
      <c r="P240" s="200"/>
      <c r="Q240" s="200"/>
      <c r="R240" s="200"/>
      <c r="S240" s="200"/>
      <c r="T240" s="209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T240" s="106" t="s">
        <v>169</v>
      </c>
      <c r="AU240" s="106" t="s">
        <v>84</v>
      </c>
    </row>
    <row r="241" spans="1:65" s="118" customFormat="1" ht="24.2" customHeight="1">
      <c r="A241" s="115"/>
      <c r="B241" s="116"/>
      <c r="C241" s="214" t="s">
        <v>567</v>
      </c>
      <c r="D241" s="214" t="s">
        <v>160</v>
      </c>
      <c r="E241" s="215" t="s">
        <v>2817</v>
      </c>
      <c r="F241" s="216" t="s">
        <v>2818</v>
      </c>
      <c r="G241" s="217" t="s">
        <v>437</v>
      </c>
      <c r="H241" s="218">
        <v>3</v>
      </c>
      <c r="I241" s="6"/>
      <c r="J241" s="219">
        <f>ROUND(I241*H241,1)</f>
        <v>0</v>
      </c>
      <c r="K241" s="216" t="s">
        <v>164</v>
      </c>
      <c r="L241" s="116"/>
      <c r="M241" s="220" t="s">
        <v>3</v>
      </c>
      <c r="N241" s="221" t="s">
        <v>45</v>
      </c>
      <c r="O241" s="200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R241" s="203" t="s">
        <v>165</v>
      </c>
      <c r="AT241" s="203" t="s">
        <v>160</v>
      </c>
      <c r="AU241" s="203" t="s">
        <v>84</v>
      </c>
      <c r="AY241" s="106" t="s">
        <v>158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06" t="s">
        <v>82</v>
      </c>
      <c r="BK241" s="204">
        <f>ROUND(I241*H241,1)</f>
        <v>0</v>
      </c>
      <c r="BL241" s="106" t="s">
        <v>165</v>
      </c>
      <c r="BM241" s="203" t="s">
        <v>973</v>
      </c>
    </row>
    <row r="242" spans="1:47" s="118" customFormat="1" ht="19.5">
      <c r="A242" s="115"/>
      <c r="B242" s="116"/>
      <c r="C242" s="115"/>
      <c r="D242" s="205" t="s">
        <v>167</v>
      </c>
      <c r="E242" s="115"/>
      <c r="F242" s="206" t="s">
        <v>2818</v>
      </c>
      <c r="G242" s="115"/>
      <c r="H242" s="115"/>
      <c r="I242" s="7"/>
      <c r="J242" s="115"/>
      <c r="K242" s="115"/>
      <c r="L242" s="116"/>
      <c r="M242" s="207"/>
      <c r="N242" s="208"/>
      <c r="O242" s="200"/>
      <c r="P242" s="200"/>
      <c r="Q242" s="200"/>
      <c r="R242" s="200"/>
      <c r="S242" s="200"/>
      <c r="T242" s="209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T242" s="106" t="s">
        <v>167</v>
      </c>
      <c r="AU242" s="106" t="s">
        <v>84</v>
      </c>
    </row>
    <row r="243" spans="1:47" s="118" customFormat="1" ht="12">
      <c r="A243" s="115"/>
      <c r="B243" s="116"/>
      <c r="C243" s="115"/>
      <c r="D243" s="311" t="s">
        <v>169</v>
      </c>
      <c r="E243" s="115"/>
      <c r="F243" s="312" t="s">
        <v>2819</v>
      </c>
      <c r="G243" s="115"/>
      <c r="H243" s="115"/>
      <c r="I243" s="7"/>
      <c r="J243" s="115"/>
      <c r="K243" s="115"/>
      <c r="L243" s="116"/>
      <c r="M243" s="207"/>
      <c r="N243" s="208"/>
      <c r="O243" s="200"/>
      <c r="P243" s="200"/>
      <c r="Q243" s="200"/>
      <c r="R243" s="200"/>
      <c r="S243" s="200"/>
      <c r="T243" s="209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T243" s="106" t="s">
        <v>169</v>
      </c>
      <c r="AU243" s="106" t="s">
        <v>84</v>
      </c>
    </row>
    <row r="244" spans="1:65" s="118" customFormat="1" ht="21.75" customHeight="1">
      <c r="A244" s="115"/>
      <c r="B244" s="116"/>
      <c r="C244" s="214" t="s">
        <v>574</v>
      </c>
      <c r="D244" s="214" t="s">
        <v>160</v>
      </c>
      <c r="E244" s="215" t="s">
        <v>2820</v>
      </c>
      <c r="F244" s="216" t="s">
        <v>2821</v>
      </c>
      <c r="G244" s="217" t="s">
        <v>437</v>
      </c>
      <c r="H244" s="218">
        <v>2</v>
      </c>
      <c r="I244" s="6"/>
      <c r="J244" s="219">
        <f>ROUND(I244*H244,1)</f>
        <v>0</v>
      </c>
      <c r="K244" s="216" t="s">
        <v>164</v>
      </c>
      <c r="L244" s="116"/>
      <c r="M244" s="220" t="s">
        <v>3</v>
      </c>
      <c r="N244" s="221" t="s">
        <v>45</v>
      </c>
      <c r="O244" s="200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R244" s="203" t="s">
        <v>165</v>
      </c>
      <c r="AT244" s="203" t="s">
        <v>160</v>
      </c>
      <c r="AU244" s="203" t="s">
        <v>84</v>
      </c>
      <c r="AY244" s="106" t="s">
        <v>158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06" t="s">
        <v>82</v>
      </c>
      <c r="BK244" s="204">
        <f>ROUND(I244*H244,1)</f>
        <v>0</v>
      </c>
      <c r="BL244" s="106" t="s">
        <v>165</v>
      </c>
      <c r="BM244" s="203" t="s">
        <v>988</v>
      </c>
    </row>
    <row r="245" spans="1:47" s="118" customFormat="1" ht="12">
      <c r="A245" s="115"/>
      <c r="B245" s="116"/>
      <c r="C245" s="115"/>
      <c r="D245" s="205" t="s">
        <v>167</v>
      </c>
      <c r="E245" s="115"/>
      <c r="F245" s="206" t="s">
        <v>2821</v>
      </c>
      <c r="G245" s="115"/>
      <c r="H245" s="115"/>
      <c r="I245" s="7"/>
      <c r="J245" s="115"/>
      <c r="K245" s="115"/>
      <c r="L245" s="116"/>
      <c r="M245" s="207"/>
      <c r="N245" s="208"/>
      <c r="O245" s="200"/>
      <c r="P245" s="200"/>
      <c r="Q245" s="200"/>
      <c r="R245" s="200"/>
      <c r="S245" s="200"/>
      <c r="T245" s="209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T245" s="106" t="s">
        <v>167</v>
      </c>
      <c r="AU245" s="106" t="s">
        <v>84</v>
      </c>
    </row>
    <row r="246" spans="1:47" s="118" customFormat="1" ht="12">
      <c r="A246" s="115"/>
      <c r="B246" s="116"/>
      <c r="C246" s="115"/>
      <c r="D246" s="311" t="s">
        <v>169</v>
      </c>
      <c r="E246" s="115"/>
      <c r="F246" s="312" t="s">
        <v>2822</v>
      </c>
      <c r="G246" s="115"/>
      <c r="H246" s="115"/>
      <c r="I246" s="7"/>
      <c r="J246" s="115"/>
      <c r="K246" s="115"/>
      <c r="L246" s="116"/>
      <c r="M246" s="207"/>
      <c r="N246" s="208"/>
      <c r="O246" s="200"/>
      <c r="P246" s="200"/>
      <c r="Q246" s="200"/>
      <c r="R246" s="200"/>
      <c r="S246" s="200"/>
      <c r="T246" s="209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T246" s="106" t="s">
        <v>169</v>
      </c>
      <c r="AU246" s="106" t="s">
        <v>84</v>
      </c>
    </row>
    <row r="247" spans="1:65" s="118" customFormat="1" ht="24.2" customHeight="1">
      <c r="A247" s="115"/>
      <c r="B247" s="116"/>
      <c r="C247" s="214" t="s">
        <v>580</v>
      </c>
      <c r="D247" s="214" t="s">
        <v>160</v>
      </c>
      <c r="E247" s="215" t="s">
        <v>2823</v>
      </c>
      <c r="F247" s="216" t="s">
        <v>2824</v>
      </c>
      <c r="G247" s="217" t="s">
        <v>1538</v>
      </c>
      <c r="H247" s="218">
        <v>2</v>
      </c>
      <c r="I247" s="6"/>
      <c r="J247" s="219">
        <f>ROUND(I247*H247,1)</f>
        <v>0</v>
      </c>
      <c r="K247" s="216" t="s">
        <v>164</v>
      </c>
      <c r="L247" s="116"/>
      <c r="M247" s="220" t="s">
        <v>3</v>
      </c>
      <c r="N247" s="221" t="s">
        <v>45</v>
      </c>
      <c r="O247" s="200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R247" s="203" t="s">
        <v>165</v>
      </c>
      <c r="AT247" s="203" t="s">
        <v>160</v>
      </c>
      <c r="AU247" s="203" t="s">
        <v>84</v>
      </c>
      <c r="AY247" s="106" t="s">
        <v>158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06" t="s">
        <v>82</v>
      </c>
      <c r="BK247" s="204">
        <f>ROUND(I247*H247,1)</f>
        <v>0</v>
      </c>
      <c r="BL247" s="106" t="s">
        <v>165</v>
      </c>
      <c r="BM247" s="203" t="s">
        <v>1000</v>
      </c>
    </row>
    <row r="248" spans="1:47" s="118" customFormat="1" ht="19.5">
      <c r="A248" s="115"/>
      <c r="B248" s="116"/>
      <c r="C248" s="115"/>
      <c r="D248" s="205" t="s">
        <v>167</v>
      </c>
      <c r="E248" s="115"/>
      <c r="F248" s="206" t="s">
        <v>2824</v>
      </c>
      <c r="G248" s="115"/>
      <c r="H248" s="115"/>
      <c r="I248" s="7"/>
      <c r="J248" s="115"/>
      <c r="K248" s="115"/>
      <c r="L248" s="116"/>
      <c r="M248" s="207"/>
      <c r="N248" s="208"/>
      <c r="O248" s="200"/>
      <c r="P248" s="200"/>
      <c r="Q248" s="200"/>
      <c r="R248" s="200"/>
      <c r="S248" s="200"/>
      <c r="T248" s="209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T248" s="106" t="s">
        <v>167</v>
      </c>
      <c r="AU248" s="106" t="s">
        <v>84</v>
      </c>
    </row>
    <row r="249" spans="1:47" s="118" customFormat="1" ht="12">
      <c r="A249" s="115"/>
      <c r="B249" s="116"/>
      <c r="C249" s="115"/>
      <c r="D249" s="311" t="s">
        <v>169</v>
      </c>
      <c r="E249" s="115"/>
      <c r="F249" s="312" t="s">
        <v>2825</v>
      </c>
      <c r="G249" s="115"/>
      <c r="H249" s="115"/>
      <c r="I249" s="7"/>
      <c r="J249" s="115"/>
      <c r="K249" s="115"/>
      <c r="L249" s="116"/>
      <c r="M249" s="207"/>
      <c r="N249" s="208"/>
      <c r="O249" s="200"/>
      <c r="P249" s="200"/>
      <c r="Q249" s="200"/>
      <c r="R249" s="200"/>
      <c r="S249" s="200"/>
      <c r="T249" s="209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T249" s="106" t="s">
        <v>169</v>
      </c>
      <c r="AU249" s="106" t="s">
        <v>84</v>
      </c>
    </row>
    <row r="250" spans="1:65" s="118" customFormat="1" ht="16.5" customHeight="1">
      <c r="A250" s="115"/>
      <c r="B250" s="116"/>
      <c r="C250" s="214" t="s">
        <v>587</v>
      </c>
      <c r="D250" s="214" t="s">
        <v>160</v>
      </c>
      <c r="E250" s="215" t="s">
        <v>2826</v>
      </c>
      <c r="F250" s="216" t="s">
        <v>2827</v>
      </c>
      <c r="G250" s="217" t="s">
        <v>492</v>
      </c>
      <c r="H250" s="218">
        <v>50</v>
      </c>
      <c r="I250" s="6"/>
      <c r="J250" s="219">
        <f>ROUND(I250*H250,1)</f>
        <v>0</v>
      </c>
      <c r="K250" s="216" t="s">
        <v>164</v>
      </c>
      <c r="L250" s="116"/>
      <c r="M250" s="220" t="s">
        <v>3</v>
      </c>
      <c r="N250" s="221" t="s">
        <v>45</v>
      </c>
      <c r="O250" s="200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R250" s="203" t="s">
        <v>165</v>
      </c>
      <c r="AT250" s="203" t="s">
        <v>160</v>
      </c>
      <c r="AU250" s="203" t="s">
        <v>84</v>
      </c>
      <c r="AY250" s="106" t="s">
        <v>158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06" t="s">
        <v>82</v>
      </c>
      <c r="BK250" s="204">
        <f>ROUND(I250*H250,1)</f>
        <v>0</v>
      </c>
      <c r="BL250" s="106" t="s">
        <v>165</v>
      </c>
      <c r="BM250" s="203" t="s">
        <v>1012</v>
      </c>
    </row>
    <row r="251" spans="1:47" s="118" customFormat="1" ht="12">
      <c r="A251" s="115"/>
      <c r="B251" s="116"/>
      <c r="C251" s="115"/>
      <c r="D251" s="205" t="s">
        <v>167</v>
      </c>
      <c r="E251" s="115"/>
      <c r="F251" s="206" t="s">
        <v>2827</v>
      </c>
      <c r="G251" s="115"/>
      <c r="H251" s="115"/>
      <c r="I251" s="7"/>
      <c r="J251" s="115"/>
      <c r="K251" s="115"/>
      <c r="L251" s="116"/>
      <c r="M251" s="207"/>
      <c r="N251" s="208"/>
      <c r="O251" s="200"/>
      <c r="P251" s="200"/>
      <c r="Q251" s="200"/>
      <c r="R251" s="200"/>
      <c r="S251" s="200"/>
      <c r="T251" s="209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T251" s="106" t="s">
        <v>167</v>
      </c>
      <c r="AU251" s="106" t="s">
        <v>84</v>
      </c>
    </row>
    <row r="252" spans="1:47" s="118" customFormat="1" ht="12">
      <c r="A252" s="115"/>
      <c r="B252" s="116"/>
      <c r="C252" s="115"/>
      <c r="D252" s="311" t="s">
        <v>169</v>
      </c>
      <c r="E252" s="115"/>
      <c r="F252" s="312" t="s">
        <v>2828</v>
      </c>
      <c r="G252" s="115"/>
      <c r="H252" s="115"/>
      <c r="I252" s="7"/>
      <c r="J252" s="115"/>
      <c r="K252" s="115"/>
      <c r="L252" s="116"/>
      <c r="M252" s="207"/>
      <c r="N252" s="208"/>
      <c r="O252" s="200"/>
      <c r="P252" s="200"/>
      <c r="Q252" s="200"/>
      <c r="R252" s="200"/>
      <c r="S252" s="200"/>
      <c r="T252" s="209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T252" s="106" t="s">
        <v>169</v>
      </c>
      <c r="AU252" s="106" t="s">
        <v>84</v>
      </c>
    </row>
    <row r="253" spans="1:65" s="118" customFormat="1" ht="24.2" customHeight="1">
      <c r="A253" s="115"/>
      <c r="B253" s="116"/>
      <c r="C253" s="214" t="s">
        <v>594</v>
      </c>
      <c r="D253" s="214" t="s">
        <v>160</v>
      </c>
      <c r="E253" s="215" t="s">
        <v>2829</v>
      </c>
      <c r="F253" s="216" t="s">
        <v>2830</v>
      </c>
      <c r="G253" s="217" t="s">
        <v>492</v>
      </c>
      <c r="H253" s="218">
        <v>60</v>
      </c>
      <c r="I253" s="6"/>
      <c r="J253" s="219">
        <f>ROUND(I253*H253,1)</f>
        <v>0</v>
      </c>
      <c r="K253" s="216" t="s">
        <v>164</v>
      </c>
      <c r="L253" s="116"/>
      <c r="M253" s="220" t="s">
        <v>3</v>
      </c>
      <c r="N253" s="221" t="s">
        <v>45</v>
      </c>
      <c r="O253" s="200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R253" s="203" t="s">
        <v>165</v>
      </c>
      <c r="AT253" s="203" t="s">
        <v>160</v>
      </c>
      <c r="AU253" s="203" t="s">
        <v>84</v>
      </c>
      <c r="AY253" s="106" t="s">
        <v>158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06" t="s">
        <v>82</v>
      </c>
      <c r="BK253" s="204">
        <f>ROUND(I253*H253,1)</f>
        <v>0</v>
      </c>
      <c r="BL253" s="106" t="s">
        <v>165</v>
      </c>
      <c r="BM253" s="203" t="s">
        <v>1031</v>
      </c>
    </row>
    <row r="254" spans="1:47" s="118" customFormat="1" ht="12">
      <c r="A254" s="115"/>
      <c r="B254" s="116"/>
      <c r="C254" s="115"/>
      <c r="D254" s="205" t="s">
        <v>167</v>
      </c>
      <c r="E254" s="115"/>
      <c r="F254" s="206" t="s">
        <v>2830</v>
      </c>
      <c r="G254" s="115"/>
      <c r="H254" s="115"/>
      <c r="I254" s="7"/>
      <c r="J254" s="115"/>
      <c r="K254" s="115"/>
      <c r="L254" s="116"/>
      <c r="M254" s="207"/>
      <c r="N254" s="208"/>
      <c r="O254" s="200"/>
      <c r="P254" s="200"/>
      <c r="Q254" s="200"/>
      <c r="R254" s="200"/>
      <c r="S254" s="200"/>
      <c r="T254" s="209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T254" s="106" t="s">
        <v>167</v>
      </c>
      <c r="AU254" s="106" t="s">
        <v>84</v>
      </c>
    </row>
    <row r="255" spans="1:47" s="118" customFormat="1" ht="12">
      <c r="A255" s="115"/>
      <c r="B255" s="116"/>
      <c r="C255" s="115"/>
      <c r="D255" s="311" t="s">
        <v>169</v>
      </c>
      <c r="E255" s="115"/>
      <c r="F255" s="312" t="s">
        <v>2831</v>
      </c>
      <c r="G255" s="115"/>
      <c r="H255" s="115"/>
      <c r="I255" s="7"/>
      <c r="J255" s="115"/>
      <c r="K255" s="115"/>
      <c r="L255" s="116"/>
      <c r="M255" s="207"/>
      <c r="N255" s="208"/>
      <c r="O255" s="200"/>
      <c r="P255" s="200"/>
      <c r="Q255" s="200"/>
      <c r="R255" s="200"/>
      <c r="S255" s="200"/>
      <c r="T255" s="209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T255" s="106" t="s">
        <v>169</v>
      </c>
      <c r="AU255" s="106" t="s">
        <v>84</v>
      </c>
    </row>
    <row r="256" spans="1:65" s="118" customFormat="1" ht="21.75" customHeight="1">
      <c r="A256" s="115"/>
      <c r="B256" s="116"/>
      <c r="C256" s="214" t="s">
        <v>601</v>
      </c>
      <c r="D256" s="214" t="s">
        <v>160</v>
      </c>
      <c r="E256" s="215" t="s">
        <v>2832</v>
      </c>
      <c r="F256" s="216" t="s">
        <v>2833</v>
      </c>
      <c r="G256" s="217" t="s">
        <v>492</v>
      </c>
      <c r="H256" s="218">
        <v>60</v>
      </c>
      <c r="I256" s="6"/>
      <c r="J256" s="219">
        <f>ROUND(I256*H256,1)</f>
        <v>0</v>
      </c>
      <c r="K256" s="216" t="s">
        <v>164</v>
      </c>
      <c r="L256" s="116"/>
      <c r="M256" s="220" t="s">
        <v>3</v>
      </c>
      <c r="N256" s="221" t="s">
        <v>45</v>
      </c>
      <c r="O256" s="200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R256" s="203" t="s">
        <v>165</v>
      </c>
      <c r="AT256" s="203" t="s">
        <v>160</v>
      </c>
      <c r="AU256" s="203" t="s">
        <v>84</v>
      </c>
      <c r="AY256" s="106" t="s">
        <v>158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06" t="s">
        <v>82</v>
      </c>
      <c r="BK256" s="204">
        <f>ROUND(I256*H256,1)</f>
        <v>0</v>
      </c>
      <c r="BL256" s="106" t="s">
        <v>165</v>
      </c>
      <c r="BM256" s="203" t="s">
        <v>1047</v>
      </c>
    </row>
    <row r="257" spans="1:47" s="118" customFormat="1" ht="12">
      <c r="A257" s="115"/>
      <c r="B257" s="116"/>
      <c r="C257" s="115"/>
      <c r="D257" s="205" t="s">
        <v>167</v>
      </c>
      <c r="E257" s="115"/>
      <c r="F257" s="206" t="s">
        <v>2833</v>
      </c>
      <c r="G257" s="115"/>
      <c r="H257" s="115"/>
      <c r="I257" s="7"/>
      <c r="J257" s="115"/>
      <c r="K257" s="115"/>
      <c r="L257" s="116"/>
      <c r="M257" s="207"/>
      <c r="N257" s="208"/>
      <c r="O257" s="200"/>
      <c r="P257" s="200"/>
      <c r="Q257" s="200"/>
      <c r="R257" s="200"/>
      <c r="S257" s="200"/>
      <c r="T257" s="209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T257" s="106" t="s">
        <v>167</v>
      </c>
      <c r="AU257" s="106" t="s">
        <v>84</v>
      </c>
    </row>
    <row r="258" spans="1:47" s="118" customFormat="1" ht="12">
      <c r="A258" s="115"/>
      <c r="B258" s="116"/>
      <c r="C258" s="115"/>
      <c r="D258" s="311" t="s">
        <v>169</v>
      </c>
      <c r="E258" s="115"/>
      <c r="F258" s="312" t="s">
        <v>2834</v>
      </c>
      <c r="G258" s="115"/>
      <c r="H258" s="115"/>
      <c r="I258" s="7"/>
      <c r="J258" s="115"/>
      <c r="K258" s="115"/>
      <c r="L258" s="116"/>
      <c r="M258" s="207"/>
      <c r="N258" s="208"/>
      <c r="O258" s="200"/>
      <c r="P258" s="200"/>
      <c r="Q258" s="200"/>
      <c r="R258" s="200"/>
      <c r="S258" s="200"/>
      <c r="T258" s="209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T258" s="106" t="s">
        <v>169</v>
      </c>
      <c r="AU258" s="106" t="s">
        <v>84</v>
      </c>
    </row>
    <row r="259" spans="1:65" s="118" customFormat="1" ht="24.2" customHeight="1">
      <c r="A259" s="115"/>
      <c r="B259" s="116"/>
      <c r="C259" s="214" t="s">
        <v>608</v>
      </c>
      <c r="D259" s="214" t="s">
        <v>160</v>
      </c>
      <c r="E259" s="215" t="s">
        <v>2835</v>
      </c>
      <c r="F259" s="216" t="s">
        <v>2836</v>
      </c>
      <c r="G259" s="217" t="s">
        <v>2779</v>
      </c>
      <c r="H259" s="349"/>
      <c r="I259" s="6"/>
      <c r="J259" s="219">
        <f>ROUND(I259*H259,1)</f>
        <v>0</v>
      </c>
      <c r="K259" s="216" t="s">
        <v>164</v>
      </c>
      <c r="L259" s="116"/>
      <c r="M259" s="220" t="s">
        <v>3</v>
      </c>
      <c r="N259" s="221" t="s">
        <v>45</v>
      </c>
      <c r="O259" s="200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R259" s="203" t="s">
        <v>165</v>
      </c>
      <c r="AT259" s="203" t="s">
        <v>160</v>
      </c>
      <c r="AU259" s="203" t="s">
        <v>84</v>
      </c>
      <c r="AY259" s="106" t="s">
        <v>158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06" t="s">
        <v>82</v>
      </c>
      <c r="BK259" s="204">
        <f>ROUND(I259*H259,1)</f>
        <v>0</v>
      </c>
      <c r="BL259" s="106" t="s">
        <v>165</v>
      </c>
      <c r="BM259" s="203" t="s">
        <v>1065</v>
      </c>
    </row>
    <row r="260" spans="1:47" s="118" customFormat="1" ht="12">
      <c r="A260" s="115"/>
      <c r="B260" s="116"/>
      <c r="C260" s="115"/>
      <c r="D260" s="205" t="s">
        <v>167</v>
      </c>
      <c r="E260" s="115"/>
      <c r="F260" s="206" t="s">
        <v>2836</v>
      </c>
      <c r="G260" s="115"/>
      <c r="H260" s="115"/>
      <c r="I260" s="7"/>
      <c r="J260" s="115"/>
      <c r="K260" s="115"/>
      <c r="L260" s="116"/>
      <c r="M260" s="207"/>
      <c r="N260" s="208"/>
      <c r="O260" s="200"/>
      <c r="P260" s="200"/>
      <c r="Q260" s="200"/>
      <c r="R260" s="200"/>
      <c r="S260" s="200"/>
      <c r="T260" s="209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T260" s="106" t="s">
        <v>167</v>
      </c>
      <c r="AU260" s="106" t="s">
        <v>84</v>
      </c>
    </row>
    <row r="261" spans="1:47" s="118" customFormat="1" ht="12">
      <c r="A261" s="115"/>
      <c r="B261" s="116"/>
      <c r="C261" s="115"/>
      <c r="D261" s="311" t="s">
        <v>169</v>
      </c>
      <c r="E261" s="115"/>
      <c r="F261" s="312" t="s">
        <v>2837</v>
      </c>
      <c r="G261" s="115"/>
      <c r="H261" s="115"/>
      <c r="I261" s="7"/>
      <c r="J261" s="115"/>
      <c r="K261" s="115"/>
      <c r="L261" s="116"/>
      <c r="M261" s="207"/>
      <c r="N261" s="208"/>
      <c r="O261" s="200"/>
      <c r="P261" s="200"/>
      <c r="Q261" s="200"/>
      <c r="R261" s="200"/>
      <c r="S261" s="200"/>
      <c r="T261" s="209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T261" s="106" t="s">
        <v>169</v>
      </c>
      <c r="AU261" s="106" t="s">
        <v>84</v>
      </c>
    </row>
    <row r="262" spans="2:63" s="180" customFormat="1" ht="22.9" customHeight="1">
      <c r="B262" s="181"/>
      <c r="D262" s="182" t="s">
        <v>73</v>
      </c>
      <c r="E262" s="212" t="s">
        <v>2838</v>
      </c>
      <c r="F262" s="212" t="s">
        <v>2839</v>
      </c>
      <c r="I262" s="5"/>
      <c r="J262" s="213">
        <f>BK262</f>
        <v>0</v>
      </c>
      <c r="L262" s="181"/>
      <c r="M262" s="185"/>
      <c r="N262" s="186"/>
      <c r="O262" s="186"/>
      <c r="P262" s="187">
        <f>SUM(P263:P347)</f>
        <v>0</v>
      </c>
      <c r="Q262" s="186"/>
      <c r="R262" s="187">
        <f>SUM(R263:R347)</f>
        <v>0</v>
      </c>
      <c r="S262" s="186"/>
      <c r="T262" s="188">
        <f>SUM(T263:T347)</f>
        <v>0</v>
      </c>
      <c r="AR262" s="182" t="s">
        <v>82</v>
      </c>
      <c r="AT262" s="189" t="s">
        <v>73</v>
      </c>
      <c r="AU262" s="189" t="s">
        <v>82</v>
      </c>
      <c r="AY262" s="182" t="s">
        <v>158</v>
      </c>
      <c r="BK262" s="190">
        <f>SUM(BK263:BK347)</f>
        <v>0</v>
      </c>
    </row>
    <row r="263" spans="1:65" s="118" customFormat="1" ht="24.2" customHeight="1">
      <c r="A263" s="115"/>
      <c r="B263" s="116"/>
      <c r="C263" s="214" t="s">
        <v>620</v>
      </c>
      <c r="D263" s="214" t="s">
        <v>160</v>
      </c>
      <c r="E263" s="215" t="s">
        <v>2840</v>
      </c>
      <c r="F263" s="216" t="s">
        <v>2841</v>
      </c>
      <c r="G263" s="217" t="s">
        <v>1538</v>
      </c>
      <c r="H263" s="218">
        <v>1</v>
      </c>
      <c r="I263" s="6"/>
      <c r="J263" s="219">
        <f>ROUND(I263*H263,1)</f>
        <v>0</v>
      </c>
      <c r="K263" s="216" t="s">
        <v>164</v>
      </c>
      <c r="L263" s="116"/>
      <c r="M263" s="220" t="s">
        <v>3</v>
      </c>
      <c r="N263" s="221" t="s">
        <v>45</v>
      </c>
      <c r="O263" s="200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R263" s="203" t="s">
        <v>165</v>
      </c>
      <c r="AT263" s="203" t="s">
        <v>160</v>
      </c>
      <c r="AU263" s="203" t="s">
        <v>84</v>
      </c>
      <c r="AY263" s="106" t="s">
        <v>158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06" t="s">
        <v>82</v>
      </c>
      <c r="BK263" s="204">
        <f>ROUND(I263*H263,1)</f>
        <v>0</v>
      </c>
      <c r="BL263" s="106" t="s">
        <v>165</v>
      </c>
      <c r="BM263" s="203" t="s">
        <v>1078</v>
      </c>
    </row>
    <row r="264" spans="1:47" s="118" customFormat="1" ht="19.5">
      <c r="A264" s="115"/>
      <c r="B264" s="116"/>
      <c r="C264" s="115"/>
      <c r="D264" s="205" t="s">
        <v>167</v>
      </c>
      <c r="E264" s="115"/>
      <c r="F264" s="206" t="s">
        <v>2841</v>
      </c>
      <c r="G264" s="115"/>
      <c r="H264" s="115"/>
      <c r="I264" s="7"/>
      <c r="J264" s="115"/>
      <c r="K264" s="115"/>
      <c r="L264" s="116"/>
      <c r="M264" s="207"/>
      <c r="N264" s="208"/>
      <c r="O264" s="200"/>
      <c r="P264" s="200"/>
      <c r="Q264" s="200"/>
      <c r="R264" s="200"/>
      <c r="S264" s="200"/>
      <c r="T264" s="209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T264" s="106" t="s">
        <v>167</v>
      </c>
      <c r="AU264" s="106" t="s">
        <v>84</v>
      </c>
    </row>
    <row r="265" spans="1:47" s="118" customFormat="1" ht="12">
      <c r="A265" s="115"/>
      <c r="B265" s="116"/>
      <c r="C265" s="115"/>
      <c r="D265" s="311" t="s">
        <v>169</v>
      </c>
      <c r="E265" s="115"/>
      <c r="F265" s="312" t="s">
        <v>2842</v>
      </c>
      <c r="G265" s="115"/>
      <c r="H265" s="115"/>
      <c r="I265" s="7"/>
      <c r="J265" s="115"/>
      <c r="K265" s="115"/>
      <c r="L265" s="116"/>
      <c r="M265" s="207"/>
      <c r="N265" s="208"/>
      <c r="O265" s="200"/>
      <c r="P265" s="200"/>
      <c r="Q265" s="200"/>
      <c r="R265" s="200"/>
      <c r="S265" s="200"/>
      <c r="T265" s="209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T265" s="106" t="s">
        <v>169</v>
      </c>
      <c r="AU265" s="106" t="s">
        <v>84</v>
      </c>
    </row>
    <row r="266" spans="1:65" s="118" customFormat="1" ht="24.2" customHeight="1">
      <c r="A266" s="115"/>
      <c r="B266" s="116"/>
      <c r="C266" s="214" t="s">
        <v>629</v>
      </c>
      <c r="D266" s="214" t="s">
        <v>160</v>
      </c>
      <c r="E266" s="215" t="s">
        <v>2843</v>
      </c>
      <c r="F266" s="216" t="s">
        <v>2844</v>
      </c>
      <c r="G266" s="217" t="s">
        <v>1538</v>
      </c>
      <c r="H266" s="218">
        <v>4</v>
      </c>
      <c r="I266" s="6"/>
      <c r="J266" s="219">
        <f>ROUND(I266*H266,1)</f>
        <v>0</v>
      </c>
      <c r="K266" s="216" t="s">
        <v>164</v>
      </c>
      <c r="L266" s="116"/>
      <c r="M266" s="220" t="s">
        <v>3</v>
      </c>
      <c r="N266" s="221" t="s">
        <v>45</v>
      </c>
      <c r="O266" s="200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R266" s="203" t="s">
        <v>165</v>
      </c>
      <c r="AT266" s="203" t="s">
        <v>160</v>
      </c>
      <c r="AU266" s="203" t="s">
        <v>84</v>
      </c>
      <c r="AY266" s="106" t="s">
        <v>158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06" t="s">
        <v>82</v>
      </c>
      <c r="BK266" s="204">
        <f>ROUND(I266*H266,1)</f>
        <v>0</v>
      </c>
      <c r="BL266" s="106" t="s">
        <v>165</v>
      </c>
      <c r="BM266" s="203" t="s">
        <v>1092</v>
      </c>
    </row>
    <row r="267" spans="1:47" s="118" customFormat="1" ht="19.5">
      <c r="A267" s="115"/>
      <c r="B267" s="116"/>
      <c r="C267" s="115"/>
      <c r="D267" s="205" t="s">
        <v>167</v>
      </c>
      <c r="E267" s="115"/>
      <c r="F267" s="206" t="s">
        <v>2844</v>
      </c>
      <c r="G267" s="115"/>
      <c r="H267" s="115"/>
      <c r="I267" s="7"/>
      <c r="J267" s="115"/>
      <c r="K267" s="115"/>
      <c r="L267" s="116"/>
      <c r="M267" s="207"/>
      <c r="N267" s="208"/>
      <c r="O267" s="200"/>
      <c r="P267" s="200"/>
      <c r="Q267" s="200"/>
      <c r="R267" s="200"/>
      <c r="S267" s="200"/>
      <c r="T267" s="209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T267" s="106" t="s">
        <v>167</v>
      </c>
      <c r="AU267" s="106" t="s">
        <v>84</v>
      </c>
    </row>
    <row r="268" spans="1:47" s="118" customFormat="1" ht="12">
      <c r="A268" s="115"/>
      <c r="B268" s="116"/>
      <c r="C268" s="115"/>
      <c r="D268" s="311" t="s">
        <v>169</v>
      </c>
      <c r="E268" s="115"/>
      <c r="F268" s="312" t="s">
        <v>2845</v>
      </c>
      <c r="G268" s="115"/>
      <c r="H268" s="115"/>
      <c r="I268" s="7"/>
      <c r="J268" s="115"/>
      <c r="K268" s="115"/>
      <c r="L268" s="116"/>
      <c r="M268" s="207"/>
      <c r="N268" s="208"/>
      <c r="O268" s="200"/>
      <c r="P268" s="200"/>
      <c r="Q268" s="200"/>
      <c r="R268" s="200"/>
      <c r="S268" s="200"/>
      <c r="T268" s="209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T268" s="106" t="s">
        <v>169</v>
      </c>
      <c r="AU268" s="106" t="s">
        <v>84</v>
      </c>
    </row>
    <row r="269" spans="1:65" s="118" customFormat="1" ht="33" customHeight="1">
      <c r="A269" s="115"/>
      <c r="B269" s="116"/>
      <c r="C269" s="214" t="s">
        <v>635</v>
      </c>
      <c r="D269" s="214" t="s">
        <v>160</v>
      </c>
      <c r="E269" s="215" t="s">
        <v>2846</v>
      </c>
      <c r="F269" s="216" t="s">
        <v>2847</v>
      </c>
      <c r="G269" s="217" t="s">
        <v>1538</v>
      </c>
      <c r="H269" s="218">
        <v>1</v>
      </c>
      <c r="I269" s="6"/>
      <c r="J269" s="219">
        <f>ROUND(I269*H269,1)</f>
        <v>0</v>
      </c>
      <c r="K269" s="216" t="s">
        <v>362</v>
      </c>
      <c r="L269" s="116"/>
      <c r="M269" s="220" t="s">
        <v>3</v>
      </c>
      <c r="N269" s="221" t="s">
        <v>45</v>
      </c>
      <c r="O269" s="200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R269" s="203" t="s">
        <v>165</v>
      </c>
      <c r="AT269" s="203" t="s">
        <v>160</v>
      </c>
      <c r="AU269" s="203" t="s">
        <v>84</v>
      </c>
      <c r="AY269" s="106" t="s">
        <v>158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06" t="s">
        <v>82</v>
      </c>
      <c r="BK269" s="204">
        <f>ROUND(I269*H269,1)</f>
        <v>0</v>
      </c>
      <c r="BL269" s="106" t="s">
        <v>165</v>
      </c>
      <c r="BM269" s="203" t="s">
        <v>1104</v>
      </c>
    </row>
    <row r="270" spans="1:47" s="118" customFormat="1" ht="19.5">
      <c r="A270" s="115"/>
      <c r="B270" s="116"/>
      <c r="C270" s="115"/>
      <c r="D270" s="205" t="s">
        <v>167</v>
      </c>
      <c r="E270" s="115"/>
      <c r="F270" s="206" t="s">
        <v>2847</v>
      </c>
      <c r="G270" s="115"/>
      <c r="H270" s="115"/>
      <c r="I270" s="7"/>
      <c r="J270" s="115"/>
      <c r="K270" s="115"/>
      <c r="L270" s="116"/>
      <c r="M270" s="207"/>
      <c r="N270" s="208"/>
      <c r="O270" s="200"/>
      <c r="P270" s="200"/>
      <c r="Q270" s="200"/>
      <c r="R270" s="200"/>
      <c r="S270" s="200"/>
      <c r="T270" s="209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T270" s="106" t="s">
        <v>167</v>
      </c>
      <c r="AU270" s="106" t="s">
        <v>84</v>
      </c>
    </row>
    <row r="271" spans="1:65" s="118" customFormat="1" ht="37.9" customHeight="1">
      <c r="A271" s="115"/>
      <c r="B271" s="116"/>
      <c r="C271" s="214" t="s">
        <v>642</v>
      </c>
      <c r="D271" s="214" t="s">
        <v>160</v>
      </c>
      <c r="E271" s="215" t="s">
        <v>2848</v>
      </c>
      <c r="F271" s="216" t="s">
        <v>2849</v>
      </c>
      <c r="G271" s="217" t="s">
        <v>1538</v>
      </c>
      <c r="H271" s="218">
        <v>1</v>
      </c>
      <c r="I271" s="6"/>
      <c r="J271" s="219">
        <f>ROUND(I271*H271,1)</f>
        <v>0</v>
      </c>
      <c r="K271" s="216" t="s">
        <v>164</v>
      </c>
      <c r="L271" s="116"/>
      <c r="M271" s="220" t="s">
        <v>3</v>
      </c>
      <c r="N271" s="221" t="s">
        <v>45</v>
      </c>
      <c r="O271" s="200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R271" s="203" t="s">
        <v>165</v>
      </c>
      <c r="AT271" s="203" t="s">
        <v>160</v>
      </c>
      <c r="AU271" s="203" t="s">
        <v>84</v>
      </c>
      <c r="AY271" s="106" t="s">
        <v>158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06" t="s">
        <v>82</v>
      </c>
      <c r="BK271" s="204">
        <f>ROUND(I271*H271,1)</f>
        <v>0</v>
      </c>
      <c r="BL271" s="106" t="s">
        <v>165</v>
      </c>
      <c r="BM271" s="203" t="s">
        <v>1122</v>
      </c>
    </row>
    <row r="272" spans="1:47" s="118" customFormat="1" ht="19.5">
      <c r="A272" s="115"/>
      <c r="B272" s="116"/>
      <c r="C272" s="115"/>
      <c r="D272" s="205" t="s">
        <v>167</v>
      </c>
      <c r="E272" s="115"/>
      <c r="F272" s="206" t="s">
        <v>2849</v>
      </c>
      <c r="G272" s="115"/>
      <c r="H272" s="115"/>
      <c r="I272" s="7"/>
      <c r="J272" s="115"/>
      <c r="K272" s="115"/>
      <c r="L272" s="116"/>
      <c r="M272" s="207"/>
      <c r="N272" s="208"/>
      <c r="O272" s="200"/>
      <c r="P272" s="200"/>
      <c r="Q272" s="200"/>
      <c r="R272" s="200"/>
      <c r="S272" s="200"/>
      <c r="T272" s="209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T272" s="106" t="s">
        <v>167</v>
      </c>
      <c r="AU272" s="106" t="s">
        <v>84</v>
      </c>
    </row>
    <row r="273" spans="1:47" s="118" customFormat="1" ht="12">
      <c r="A273" s="115"/>
      <c r="B273" s="116"/>
      <c r="C273" s="115"/>
      <c r="D273" s="311" t="s">
        <v>169</v>
      </c>
      <c r="E273" s="115"/>
      <c r="F273" s="312" t="s">
        <v>2850</v>
      </c>
      <c r="G273" s="115"/>
      <c r="H273" s="115"/>
      <c r="I273" s="7"/>
      <c r="J273" s="115"/>
      <c r="K273" s="115"/>
      <c r="L273" s="116"/>
      <c r="M273" s="207"/>
      <c r="N273" s="208"/>
      <c r="O273" s="200"/>
      <c r="P273" s="200"/>
      <c r="Q273" s="200"/>
      <c r="R273" s="200"/>
      <c r="S273" s="200"/>
      <c r="T273" s="209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T273" s="106" t="s">
        <v>169</v>
      </c>
      <c r="AU273" s="106" t="s">
        <v>84</v>
      </c>
    </row>
    <row r="274" spans="1:65" s="118" customFormat="1" ht="24.2" customHeight="1">
      <c r="A274" s="115"/>
      <c r="B274" s="116"/>
      <c r="C274" s="214" t="s">
        <v>654</v>
      </c>
      <c r="D274" s="214" t="s">
        <v>160</v>
      </c>
      <c r="E274" s="215" t="s">
        <v>2851</v>
      </c>
      <c r="F274" s="216" t="s">
        <v>2852</v>
      </c>
      <c r="G274" s="217" t="s">
        <v>1538</v>
      </c>
      <c r="H274" s="218">
        <v>3</v>
      </c>
      <c r="I274" s="6"/>
      <c r="J274" s="219">
        <f>ROUND(I274*H274,1)</f>
        <v>0</v>
      </c>
      <c r="K274" s="216" t="s">
        <v>164</v>
      </c>
      <c r="L274" s="116"/>
      <c r="M274" s="220" t="s">
        <v>3</v>
      </c>
      <c r="N274" s="221" t="s">
        <v>45</v>
      </c>
      <c r="O274" s="200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R274" s="203" t="s">
        <v>165</v>
      </c>
      <c r="AT274" s="203" t="s">
        <v>160</v>
      </c>
      <c r="AU274" s="203" t="s">
        <v>84</v>
      </c>
      <c r="AY274" s="106" t="s">
        <v>158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06" t="s">
        <v>82</v>
      </c>
      <c r="BK274" s="204">
        <f>ROUND(I274*H274,1)</f>
        <v>0</v>
      </c>
      <c r="BL274" s="106" t="s">
        <v>165</v>
      </c>
      <c r="BM274" s="203" t="s">
        <v>1137</v>
      </c>
    </row>
    <row r="275" spans="1:47" s="118" customFormat="1" ht="19.5">
      <c r="A275" s="115"/>
      <c r="B275" s="116"/>
      <c r="C275" s="115"/>
      <c r="D275" s="205" t="s">
        <v>167</v>
      </c>
      <c r="E275" s="115"/>
      <c r="F275" s="206" t="s">
        <v>2852</v>
      </c>
      <c r="G275" s="115"/>
      <c r="H275" s="115"/>
      <c r="I275" s="7"/>
      <c r="J275" s="115"/>
      <c r="K275" s="115"/>
      <c r="L275" s="116"/>
      <c r="M275" s="207"/>
      <c r="N275" s="208"/>
      <c r="O275" s="200"/>
      <c r="P275" s="200"/>
      <c r="Q275" s="200"/>
      <c r="R275" s="200"/>
      <c r="S275" s="200"/>
      <c r="T275" s="209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T275" s="106" t="s">
        <v>167</v>
      </c>
      <c r="AU275" s="106" t="s">
        <v>84</v>
      </c>
    </row>
    <row r="276" spans="1:47" s="118" customFormat="1" ht="12">
      <c r="A276" s="115"/>
      <c r="B276" s="116"/>
      <c r="C276" s="115"/>
      <c r="D276" s="311" t="s">
        <v>169</v>
      </c>
      <c r="E276" s="115"/>
      <c r="F276" s="312" t="s">
        <v>2853</v>
      </c>
      <c r="G276" s="115"/>
      <c r="H276" s="115"/>
      <c r="I276" s="7"/>
      <c r="J276" s="115"/>
      <c r="K276" s="115"/>
      <c r="L276" s="116"/>
      <c r="M276" s="207"/>
      <c r="N276" s="208"/>
      <c r="O276" s="200"/>
      <c r="P276" s="200"/>
      <c r="Q276" s="200"/>
      <c r="R276" s="200"/>
      <c r="S276" s="200"/>
      <c r="T276" s="209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T276" s="106" t="s">
        <v>169</v>
      </c>
      <c r="AU276" s="106" t="s">
        <v>84</v>
      </c>
    </row>
    <row r="277" spans="1:65" s="118" customFormat="1" ht="24.2" customHeight="1">
      <c r="A277" s="115"/>
      <c r="B277" s="116"/>
      <c r="C277" s="214" t="s">
        <v>662</v>
      </c>
      <c r="D277" s="214" t="s">
        <v>160</v>
      </c>
      <c r="E277" s="215" t="s">
        <v>2854</v>
      </c>
      <c r="F277" s="216" t="s">
        <v>2855</v>
      </c>
      <c r="G277" s="217" t="s">
        <v>1538</v>
      </c>
      <c r="H277" s="218">
        <v>1</v>
      </c>
      <c r="I277" s="6"/>
      <c r="J277" s="219">
        <f>ROUND(I277*H277,1)</f>
        <v>0</v>
      </c>
      <c r="K277" s="216" t="s">
        <v>164</v>
      </c>
      <c r="L277" s="116"/>
      <c r="M277" s="220" t="s">
        <v>3</v>
      </c>
      <c r="N277" s="221" t="s">
        <v>45</v>
      </c>
      <c r="O277" s="200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R277" s="203" t="s">
        <v>165</v>
      </c>
      <c r="AT277" s="203" t="s">
        <v>160</v>
      </c>
      <c r="AU277" s="203" t="s">
        <v>84</v>
      </c>
      <c r="AY277" s="106" t="s">
        <v>158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06" t="s">
        <v>82</v>
      </c>
      <c r="BK277" s="204">
        <f>ROUND(I277*H277,1)</f>
        <v>0</v>
      </c>
      <c r="BL277" s="106" t="s">
        <v>165</v>
      </c>
      <c r="BM277" s="203" t="s">
        <v>1151</v>
      </c>
    </row>
    <row r="278" spans="1:47" s="118" customFormat="1" ht="19.5">
      <c r="A278" s="115"/>
      <c r="B278" s="116"/>
      <c r="C278" s="115"/>
      <c r="D278" s="205" t="s">
        <v>167</v>
      </c>
      <c r="E278" s="115"/>
      <c r="F278" s="206" t="s">
        <v>2855</v>
      </c>
      <c r="G278" s="115"/>
      <c r="H278" s="115"/>
      <c r="I278" s="7"/>
      <c r="J278" s="115"/>
      <c r="K278" s="115"/>
      <c r="L278" s="116"/>
      <c r="M278" s="207"/>
      <c r="N278" s="208"/>
      <c r="O278" s="200"/>
      <c r="P278" s="200"/>
      <c r="Q278" s="200"/>
      <c r="R278" s="200"/>
      <c r="S278" s="200"/>
      <c r="T278" s="209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T278" s="106" t="s">
        <v>167</v>
      </c>
      <c r="AU278" s="106" t="s">
        <v>84</v>
      </c>
    </row>
    <row r="279" spans="1:47" s="118" customFormat="1" ht="12">
      <c r="A279" s="115"/>
      <c r="B279" s="116"/>
      <c r="C279" s="115"/>
      <c r="D279" s="311" t="s">
        <v>169</v>
      </c>
      <c r="E279" s="115"/>
      <c r="F279" s="312" t="s">
        <v>2856</v>
      </c>
      <c r="G279" s="115"/>
      <c r="H279" s="115"/>
      <c r="I279" s="7"/>
      <c r="J279" s="115"/>
      <c r="K279" s="115"/>
      <c r="L279" s="116"/>
      <c r="M279" s="207"/>
      <c r="N279" s="208"/>
      <c r="O279" s="200"/>
      <c r="P279" s="200"/>
      <c r="Q279" s="200"/>
      <c r="R279" s="200"/>
      <c r="S279" s="200"/>
      <c r="T279" s="209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T279" s="106" t="s">
        <v>169</v>
      </c>
      <c r="AU279" s="106" t="s">
        <v>84</v>
      </c>
    </row>
    <row r="280" spans="1:65" s="118" customFormat="1" ht="24.2" customHeight="1">
      <c r="A280" s="115"/>
      <c r="B280" s="116"/>
      <c r="C280" s="214" t="s">
        <v>669</v>
      </c>
      <c r="D280" s="214" t="s">
        <v>160</v>
      </c>
      <c r="E280" s="215" t="s">
        <v>2857</v>
      </c>
      <c r="F280" s="216" t="s">
        <v>2858</v>
      </c>
      <c r="G280" s="217" t="s">
        <v>1538</v>
      </c>
      <c r="H280" s="218">
        <v>1</v>
      </c>
      <c r="I280" s="6"/>
      <c r="J280" s="219">
        <f>ROUND(I280*H280,1)</f>
        <v>0</v>
      </c>
      <c r="K280" s="216" t="s">
        <v>164</v>
      </c>
      <c r="L280" s="116"/>
      <c r="M280" s="220" t="s">
        <v>3</v>
      </c>
      <c r="N280" s="221" t="s">
        <v>45</v>
      </c>
      <c r="O280" s="20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R280" s="203" t="s">
        <v>165</v>
      </c>
      <c r="AT280" s="203" t="s">
        <v>160</v>
      </c>
      <c r="AU280" s="203" t="s">
        <v>84</v>
      </c>
      <c r="AY280" s="106" t="s">
        <v>158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06" t="s">
        <v>82</v>
      </c>
      <c r="BK280" s="204">
        <f>ROUND(I280*H280,1)</f>
        <v>0</v>
      </c>
      <c r="BL280" s="106" t="s">
        <v>165</v>
      </c>
      <c r="BM280" s="203" t="s">
        <v>1166</v>
      </c>
    </row>
    <row r="281" spans="1:47" s="118" customFormat="1" ht="19.5">
      <c r="A281" s="115"/>
      <c r="B281" s="116"/>
      <c r="C281" s="115"/>
      <c r="D281" s="205" t="s">
        <v>167</v>
      </c>
      <c r="E281" s="115"/>
      <c r="F281" s="206" t="s">
        <v>2858</v>
      </c>
      <c r="G281" s="115"/>
      <c r="H281" s="115"/>
      <c r="I281" s="7"/>
      <c r="J281" s="115"/>
      <c r="K281" s="115"/>
      <c r="L281" s="116"/>
      <c r="M281" s="207"/>
      <c r="N281" s="208"/>
      <c r="O281" s="200"/>
      <c r="P281" s="200"/>
      <c r="Q281" s="200"/>
      <c r="R281" s="200"/>
      <c r="S281" s="200"/>
      <c r="T281" s="209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T281" s="106" t="s">
        <v>167</v>
      </c>
      <c r="AU281" s="106" t="s">
        <v>84</v>
      </c>
    </row>
    <row r="282" spans="1:47" s="118" customFormat="1" ht="12">
      <c r="A282" s="115"/>
      <c r="B282" s="116"/>
      <c r="C282" s="115"/>
      <c r="D282" s="311" t="s">
        <v>169</v>
      </c>
      <c r="E282" s="115"/>
      <c r="F282" s="312" t="s">
        <v>2859</v>
      </c>
      <c r="G282" s="115"/>
      <c r="H282" s="115"/>
      <c r="I282" s="7"/>
      <c r="J282" s="115"/>
      <c r="K282" s="115"/>
      <c r="L282" s="116"/>
      <c r="M282" s="207"/>
      <c r="N282" s="208"/>
      <c r="O282" s="200"/>
      <c r="P282" s="200"/>
      <c r="Q282" s="200"/>
      <c r="R282" s="200"/>
      <c r="S282" s="200"/>
      <c r="T282" s="209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T282" s="106" t="s">
        <v>169</v>
      </c>
      <c r="AU282" s="106" t="s">
        <v>84</v>
      </c>
    </row>
    <row r="283" spans="1:65" s="118" customFormat="1" ht="24.2" customHeight="1">
      <c r="A283" s="115"/>
      <c r="B283" s="116"/>
      <c r="C283" s="214" t="s">
        <v>677</v>
      </c>
      <c r="D283" s="214" t="s">
        <v>160</v>
      </c>
      <c r="E283" s="215" t="s">
        <v>2860</v>
      </c>
      <c r="F283" s="216" t="s">
        <v>2861</v>
      </c>
      <c r="G283" s="217" t="s">
        <v>1538</v>
      </c>
      <c r="H283" s="218">
        <v>3</v>
      </c>
      <c r="I283" s="6"/>
      <c r="J283" s="219">
        <f>ROUND(I283*H283,1)</f>
        <v>0</v>
      </c>
      <c r="K283" s="216" t="s">
        <v>164</v>
      </c>
      <c r="L283" s="116"/>
      <c r="M283" s="220" t="s">
        <v>3</v>
      </c>
      <c r="N283" s="221" t="s">
        <v>45</v>
      </c>
      <c r="O283" s="200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R283" s="203" t="s">
        <v>165</v>
      </c>
      <c r="AT283" s="203" t="s">
        <v>160</v>
      </c>
      <c r="AU283" s="203" t="s">
        <v>84</v>
      </c>
      <c r="AY283" s="106" t="s">
        <v>158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06" t="s">
        <v>82</v>
      </c>
      <c r="BK283" s="204">
        <f>ROUND(I283*H283,1)</f>
        <v>0</v>
      </c>
      <c r="BL283" s="106" t="s">
        <v>165</v>
      </c>
      <c r="BM283" s="203" t="s">
        <v>1181</v>
      </c>
    </row>
    <row r="284" spans="1:47" s="118" customFormat="1" ht="19.5">
      <c r="A284" s="115"/>
      <c r="B284" s="116"/>
      <c r="C284" s="115"/>
      <c r="D284" s="205" t="s">
        <v>167</v>
      </c>
      <c r="E284" s="115"/>
      <c r="F284" s="206" t="s">
        <v>2861</v>
      </c>
      <c r="G284" s="115"/>
      <c r="H284" s="115"/>
      <c r="I284" s="7"/>
      <c r="J284" s="115"/>
      <c r="K284" s="115"/>
      <c r="L284" s="116"/>
      <c r="M284" s="207"/>
      <c r="N284" s="208"/>
      <c r="O284" s="200"/>
      <c r="P284" s="200"/>
      <c r="Q284" s="200"/>
      <c r="R284" s="200"/>
      <c r="S284" s="200"/>
      <c r="T284" s="209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T284" s="106" t="s">
        <v>167</v>
      </c>
      <c r="AU284" s="106" t="s">
        <v>84</v>
      </c>
    </row>
    <row r="285" spans="1:47" s="118" customFormat="1" ht="12">
      <c r="A285" s="115"/>
      <c r="B285" s="116"/>
      <c r="C285" s="115"/>
      <c r="D285" s="311" t="s">
        <v>169</v>
      </c>
      <c r="E285" s="115"/>
      <c r="F285" s="312" t="s">
        <v>2862</v>
      </c>
      <c r="G285" s="115"/>
      <c r="H285" s="115"/>
      <c r="I285" s="7"/>
      <c r="J285" s="115"/>
      <c r="K285" s="115"/>
      <c r="L285" s="116"/>
      <c r="M285" s="207"/>
      <c r="N285" s="208"/>
      <c r="O285" s="200"/>
      <c r="P285" s="200"/>
      <c r="Q285" s="200"/>
      <c r="R285" s="200"/>
      <c r="S285" s="200"/>
      <c r="T285" s="209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T285" s="106" t="s">
        <v>169</v>
      </c>
      <c r="AU285" s="106" t="s">
        <v>84</v>
      </c>
    </row>
    <row r="286" spans="1:65" s="118" customFormat="1" ht="24.2" customHeight="1">
      <c r="A286" s="115"/>
      <c r="B286" s="116"/>
      <c r="C286" s="214" t="s">
        <v>683</v>
      </c>
      <c r="D286" s="214" t="s">
        <v>160</v>
      </c>
      <c r="E286" s="215" t="s">
        <v>2863</v>
      </c>
      <c r="F286" s="216" t="s">
        <v>2864</v>
      </c>
      <c r="G286" s="217" t="s">
        <v>1538</v>
      </c>
      <c r="H286" s="218">
        <v>15</v>
      </c>
      <c r="I286" s="6"/>
      <c r="J286" s="219">
        <f>ROUND(I286*H286,1)</f>
        <v>0</v>
      </c>
      <c r="K286" s="216" t="s">
        <v>164</v>
      </c>
      <c r="L286" s="116"/>
      <c r="M286" s="220" t="s">
        <v>3</v>
      </c>
      <c r="N286" s="221" t="s">
        <v>45</v>
      </c>
      <c r="O286" s="20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R286" s="203" t="s">
        <v>165</v>
      </c>
      <c r="AT286" s="203" t="s">
        <v>160</v>
      </c>
      <c r="AU286" s="203" t="s">
        <v>84</v>
      </c>
      <c r="AY286" s="106" t="s">
        <v>158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06" t="s">
        <v>82</v>
      </c>
      <c r="BK286" s="204">
        <f>ROUND(I286*H286,1)</f>
        <v>0</v>
      </c>
      <c r="BL286" s="106" t="s">
        <v>165</v>
      </c>
      <c r="BM286" s="203" t="s">
        <v>1197</v>
      </c>
    </row>
    <row r="287" spans="1:47" s="118" customFormat="1" ht="12">
      <c r="A287" s="115"/>
      <c r="B287" s="116"/>
      <c r="C287" s="115"/>
      <c r="D287" s="205" t="s">
        <v>167</v>
      </c>
      <c r="E287" s="115"/>
      <c r="F287" s="206" t="s">
        <v>2864</v>
      </c>
      <c r="G287" s="115"/>
      <c r="H287" s="115"/>
      <c r="I287" s="7"/>
      <c r="J287" s="115"/>
      <c r="K287" s="115"/>
      <c r="L287" s="116"/>
      <c r="M287" s="207"/>
      <c r="N287" s="208"/>
      <c r="O287" s="200"/>
      <c r="P287" s="200"/>
      <c r="Q287" s="200"/>
      <c r="R287" s="200"/>
      <c r="S287" s="200"/>
      <c r="T287" s="209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T287" s="106" t="s">
        <v>167</v>
      </c>
      <c r="AU287" s="106" t="s">
        <v>84</v>
      </c>
    </row>
    <row r="288" spans="1:47" s="118" customFormat="1" ht="12">
      <c r="A288" s="115"/>
      <c r="B288" s="116"/>
      <c r="C288" s="115"/>
      <c r="D288" s="311" t="s">
        <v>169</v>
      </c>
      <c r="E288" s="115"/>
      <c r="F288" s="312" t="s">
        <v>2865</v>
      </c>
      <c r="G288" s="115"/>
      <c r="H288" s="115"/>
      <c r="I288" s="7"/>
      <c r="J288" s="115"/>
      <c r="K288" s="115"/>
      <c r="L288" s="116"/>
      <c r="M288" s="207"/>
      <c r="N288" s="208"/>
      <c r="O288" s="200"/>
      <c r="P288" s="200"/>
      <c r="Q288" s="200"/>
      <c r="R288" s="200"/>
      <c r="S288" s="200"/>
      <c r="T288" s="209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T288" s="106" t="s">
        <v>169</v>
      </c>
      <c r="AU288" s="106" t="s">
        <v>84</v>
      </c>
    </row>
    <row r="289" spans="1:65" s="118" customFormat="1" ht="24.2" customHeight="1">
      <c r="A289" s="115"/>
      <c r="B289" s="116"/>
      <c r="C289" s="214" t="s">
        <v>691</v>
      </c>
      <c r="D289" s="214" t="s">
        <v>160</v>
      </c>
      <c r="E289" s="215" t="s">
        <v>2866</v>
      </c>
      <c r="F289" s="216" t="s">
        <v>2867</v>
      </c>
      <c r="G289" s="217" t="s">
        <v>1538</v>
      </c>
      <c r="H289" s="218">
        <v>1</v>
      </c>
      <c r="I289" s="6"/>
      <c r="J289" s="219">
        <f>ROUND(I289*H289,1)</f>
        <v>0</v>
      </c>
      <c r="K289" s="216" t="s">
        <v>362</v>
      </c>
      <c r="L289" s="116"/>
      <c r="M289" s="220" t="s">
        <v>3</v>
      </c>
      <c r="N289" s="221" t="s">
        <v>45</v>
      </c>
      <c r="O289" s="20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R289" s="203" t="s">
        <v>165</v>
      </c>
      <c r="AT289" s="203" t="s">
        <v>160</v>
      </c>
      <c r="AU289" s="203" t="s">
        <v>84</v>
      </c>
      <c r="AY289" s="106" t="s">
        <v>158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06" t="s">
        <v>82</v>
      </c>
      <c r="BK289" s="204">
        <f>ROUND(I289*H289,1)</f>
        <v>0</v>
      </c>
      <c r="BL289" s="106" t="s">
        <v>165</v>
      </c>
      <c r="BM289" s="203" t="s">
        <v>1210</v>
      </c>
    </row>
    <row r="290" spans="1:47" s="118" customFormat="1" ht="12">
      <c r="A290" s="115"/>
      <c r="B290" s="116"/>
      <c r="C290" s="115"/>
      <c r="D290" s="205" t="s">
        <v>167</v>
      </c>
      <c r="E290" s="115"/>
      <c r="F290" s="206" t="s">
        <v>2867</v>
      </c>
      <c r="G290" s="115"/>
      <c r="H290" s="115"/>
      <c r="I290" s="7"/>
      <c r="J290" s="115"/>
      <c r="K290" s="115"/>
      <c r="L290" s="116"/>
      <c r="M290" s="207"/>
      <c r="N290" s="208"/>
      <c r="O290" s="200"/>
      <c r="P290" s="200"/>
      <c r="Q290" s="200"/>
      <c r="R290" s="200"/>
      <c r="S290" s="200"/>
      <c r="T290" s="209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T290" s="106" t="s">
        <v>167</v>
      </c>
      <c r="AU290" s="106" t="s">
        <v>84</v>
      </c>
    </row>
    <row r="291" spans="1:65" s="118" customFormat="1" ht="16.5" customHeight="1">
      <c r="A291" s="115"/>
      <c r="B291" s="116"/>
      <c r="C291" s="214" t="s">
        <v>698</v>
      </c>
      <c r="D291" s="214" t="s">
        <v>160</v>
      </c>
      <c r="E291" s="215" t="s">
        <v>2868</v>
      </c>
      <c r="F291" s="216" t="s">
        <v>2869</v>
      </c>
      <c r="G291" s="217" t="s">
        <v>1538</v>
      </c>
      <c r="H291" s="218">
        <v>3</v>
      </c>
      <c r="I291" s="6"/>
      <c r="J291" s="219">
        <f>ROUND(I291*H291,1)</f>
        <v>0</v>
      </c>
      <c r="K291" s="216" t="s">
        <v>164</v>
      </c>
      <c r="L291" s="116"/>
      <c r="M291" s="220" t="s">
        <v>3</v>
      </c>
      <c r="N291" s="221" t="s">
        <v>45</v>
      </c>
      <c r="O291" s="20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R291" s="203" t="s">
        <v>165</v>
      </c>
      <c r="AT291" s="203" t="s">
        <v>160</v>
      </c>
      <c r="AU291" s="203" t="s">
        <v>84</v>
      </c>
      <c r="AY291" s="106" t="s">
        <v>158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06" t="s">
        <v>82</v>
      </c>
      <c r="BK291" s="204">
        <f>ROUND(I291*H291,1)</f>
        <v>0</v>
      </c>
      <c r="BL291" s="106" t="s">
        <v>165</v>
      </c>
      <c r="BM291" s="203" t="s">
        <v>1224</v>
      </c>
    </row>
    <row r="292" spans="1:47" s="118" customFormat="1" ht="12">
      <c r="A292" s="115"/>
      <c r="B292" s="116"/>
      <c r="C292" s="115"/>
      <c r="D292" s="205" t="s">
        <v>167</v>
      </c>
      <c r="E292" s="115"/>
      <c r="F292" s="206" t="s">
        <v>2869</v>
      </c>
      <c r="G292" s="115"/>
      <c r="H292" s="115"/>
      <c r="I292" s="7"/>
      <c r="J292" s="115"/>
      <c r="K292" s="115"/>
      <c r="L292" s="116"/>
      <c r="M292" s="207"/>
      <c r="N292" s="208"/>
      <c r="O292" s="200"/>
      <c r="P292" s="200"/>
      <c r="Q292" s="200"/>
      <c r="R292" s="200"/>
      <c r="S292" s="200"/>
      <c r="T292" s="209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T292" s="106" t="s">
        <v>167</v>
      </c>
      <c r="AU292" s="106" t="s">
        <v>84</v>
      </c>
    </row>
    <row r="293" spans="1:47" s="118" customFormat="1" ht="12">
      <c r="A293" s="115"/>
      <c r="B293" s="116"/>
      <c r="C293" s="115"/>
      <c r="D293" s="311" t="s">
        <v>169</v>
      </c>
      <c r="E293" s="115"/>
      <c r="F293" s="312" t="s">
        <v>2870</v>
      </c>
      <c r="G293" s="115"/>
      <c r="H293" s="115"/>
      <c r="I293" s="7"/>
      <c r="J293" s="115"/>
      <c r="K293" s="115"/>
      <c r="L293" s="116"/>
      <c r="M293" s="207"/>
      <c r="N293" s="208"/>
      <c r="O293" s="200"/>
      <c r="P293" s="200"/>
      <c r="Q293" s="200"/>
      <c r="R293" s="200"/>
      <c r="S293" s="200"/>
      <c r="T293" s="209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T293" s="106" t="s">
        <v>169</v>
      </c>
      <c r="AU293" s="106" t="s">
        <v>84</v>
      </c>
    </row>
    <row r="294" spans="1:65" s="118" customFormat="1" ht="24.2" customHeight="1">
      <c r="A294" s="115"/>
      <c r="B294" s="116"/>
      <c r="C294" s="214" t="s">
        <v>709</v>
      </c>
      <c r="D294" s="214" t="s">
        <v>160</v>
      </c>
      <c r="E294" s="215" t="s">
        <v>2871</v>
      </c>
      <c r="F294" s="216" t="s">
        <v>2872</v>
      </c>
      <c r="G294" s="217" t="s">
        <v>1538</v>
      </c>
      <c r="H294" s="218">
        <v>3</v>
      </c>
      <c r="I294" s="6"/>
      <c r="J294" s="219">
        <f>ROUND(I294*H294,1)</f>
        <v>0</v>
      </c>
      <c r="K294" s="216" t="s">
        <v>164</v>
      </c>
      <c r="L294" s="116"/>
      <c r="M294" s="220" t="s">
        <v>3</v>
      </c>
      <c r="N294" s="221" t="s">
        <v>45</v>
      </c>
      <c r="O294" s="200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R294" s="203" t="s">
        <v>165</v>
      </c>
      <c r="AT294" s="203" t="s">
        <v>160</v>
      </c>
      <c r="AU294" s="203" t="s">
        <v>84</v>
      </c>
      <c r="AY294" s="106" t="s">
        <v>158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06" t="s">
        <v>82</v>
      </c>
      <c r="BK294" s="204">
        <f>ROUND(I294*H294,1)</f>
        <v>0</v>
      </c>
      <c r="BL294" s="106" t="s">
        <v>165</v>
      </c>
      <c r="BM294" s="203" t="s">
        <v>1236</v>
      </c>
    </row>
    <row r="295" spans="1:47" s="118" customFormat="1" ht="19.5">
      <c r="A295" s="115"/>
      <c r="B295" s="116"/>
      <c r="C295" s="115"/>
      <c r="D295" s="205" t="s">
        <v>167</v>
      </c>
      <c r="E295" s="115"/>
      <c r="F295" s="206" t="s">
        <v>2872</v>
      </c>
      <c r="G295" s="115"/>
      <c r="H295" s="115"/>
      <c r="I295" s="7"/>
      <c r="J295" s="115"/>
      <c r="K295" s="115"/>
      <c r="L295" s="116"/>
      <c r="M295" s="207"/>
      <c r="N295" s="208"/>
      <c r="O295" s="200"/>
      <c r="P295" s="200"/>
      <c r="Q295" s="200"/>
      <c r="R295" s="200"/>
      <c r="S295" s="200"/>
      <c r="T295" s="209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T295" s="106" t="s">
        <v>167</v>
      </c>
      <c r="AU295" s="106" t="s">
        <v>84</v>
      </c>
    </row>
    <row r="296" spans="1:47" s="118" customFormat="1" ht="12">
      <c r="A296" s="115"/>
      <c r="B296" s="116"/>
      <c r="C296" s="115"/>
      <c r="D296" s="311" t="s">
        <v>169</v>
      </c>
      <c r="E296" s="115"/>
      <c r="F296" s="312" t="s">
        <v>2873</v>
      </c>
      <c r="G296" s="115"/>
      <c r="H296" s="115"/>
      <c r="I296" s="7"/>
      <c r="J296" s="115"/>
      <c r="K296" s="115"/>
      <c r="L296" s="116"/>
      <c r="M296" s="207"/>
      <c r="N296" s="208"/>
      <c r="O296" s="200"/>
      <c r="P296" s="200"/>
      <c r="Q296" s="200"/>
      <c r="R296" s="200"/>
      <c r="S296" s="200"/>
      <c r="T296" s="209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T296" s="106" t="s">
        <v>169</v>
      </c>
      <c r="AU296" s="106" t="s">
        <v>84</v>
      </c>
    </row>
    <row r="297" spans="1:65" s="118" customFormat="1" ht="16.5" customHeight="1">
      <c r="A297" s="115"/>
      <c r="B297" s="116"/>
      <c r="C297" s="214" t="s">
        <v>715</v>
      </c>
      <c r="D297" s="214" t="s">
        <v>160</v>
      </c>
      <c r="E297" s="215" t="s">
        <v>2874</v>
      </c>
      <c r="F297" s="216" t="s">
        <v>2875</v>
      </c>
      <c r="G297" s="217" t="s">
        <v>437</v>
      </c>
      <c r="H297" s="218">
        <v>1</v>
      </c>
      <c r="I297" s="6"/>
      <c r="J297" s="219">
        <f>ROUND(I297*H297,1)</f>
        <v>0</v>
      </c>
      <c r="K297" s="216" t="s">
        <v>164</v>
      </c>
      <c r="L297" s="116"/>
      <c r="M297" s="220" t="s">
        <v>3</v>
      </c>
      <c r="N297" s="221" t="s">
        <v>45</v>
      </c>
      <c r="O297" s="200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R297" s="203" t="s">
        <v>165</v>
      </c>
      <c r="AT297" s="203" t="s">
        <v>160</v>
      </c>
      <c r="AU297" s="203" t="s">
        <v>84</v>
      </c>
      <c r="AY297" s="106" t="s">
        <v>158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06" t="s">
        <v>82</v>
      </c>
      <c r="BK297" s="204">
        <f>ROUND(I297*H297,1)</f>
        <v>0</v>
      </c>
      <c r="BL297" s="106" t="s">
        <v>165</v>
      </c>
      <c r="BM297" s="203" t="s">
        <v>1249</v>
      </c>
    </row>
    <row r="298" spans="1:47" s="118" customFormat="1" ht="12">
      <c r="A298" s="115"/>
      <c r="B298" s="116"/>
      <c r="C298" s="115"/>
      <c r="D298" s="205" t="s">
        <v>167</v>
      </c>
      <c r="E298" s="115"/>
      <c r="F298" s="206" t="s">
        <v>2875</v>
      </c>
      <c r="G298" s="115"/>
      <c r="H298" s="115"/>
      <c r="I298" s="7"/>
      <c r="J298" s="115"/>
      <c r="K298" s="115"/>
      <c r="L298" s="116"/>
      <c r="M298" s="207"/>
      <c r="N298" s="208"/>
      <c r="O298" s="200"/>
      <c r="P298" s="200"/>
      <c r="Q298" s="200"/>
      <c r="R298" s="200"/>
      <c r="S298" s="200"/>
      <c r="T298" s="209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T298" s="106" t="s">
        <v>167</v>
      </c>
      <c r="AU298" s="106" t="s">
        <v>84</v>
      </c>
    </row>
    <row r="299" spans="1:47" s="118" customFormat="1" ht="12">
      <c r="A299" s="115"/>
      <c r="B299" s="116"/>
      <c r="C299" s="115"/>
      <c r="D299" s="311" t="s">
        <v>169</v>
      </c>
      <c r="E299" s="115"/>
      <c r="F299" s="312" t="s">
        <v>2876</v>
      </c>
      <c r="G299" s="115"/>
      <c r="H299" s="115"/>
      <c r="I299" s="7"/>
      <c r="J299" s="115"/>
      <c r="K299" s="115"/>
      <c r="L299" s="116"/>
      <c r="M299" s="207"/>
      <c r="N299" s="208"/>
      <c r="O299" s="200"/>
      <c r="P299" s="200"/>
      <c r="Q299" s="200"/>
      <c r="R299" s="200"/>
      <c r="S299" s="200"/>
      <c r="T299" s="209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T299" s="106" t="s">
        <v>169</v>
      </c>
      <c r="AU299" s="106" t="s">
        <v>84</v>
      </c>
    </row>
    <row r="300" spans="1:65" s="118" customFormat="1" ht="24.2" customHeight="1">
      <c r="A300" s="115"/>
      <c r="B300" s="116"/>
      <c r="C300" s="214" t="s">
        <v>734</v>
      </c>
      <c r="D300" s="214" t="s">
        <v>160</v>
      </c>
      <c r="E300" s="215" t="s">
        <v>2877</v>
      </c>
      <c r="F300" s="216" t="s">
        <v>2878</v>
      </c>
      <c r="G300" s="217" t="s">
        <v>437</v>
      </c>
      <c r="H300" s="218">
        <v>2</v>
      </c>
      <c r="I300" s="6"/>
      <c r="J300" s="219">
        <f>ROUND(I300*H300,1)</f>
        <v>0</v>
      </c>
      <c r="K300" s="216" t="s">
        <v>164</v>
      </c>
      <c r="L300" s="116"/>
      <c r="M300" s="220" t="s">
        <v>3</v>
      </c>
      <c r="N300" s="221" t="s">
        <v>45</v>
      </c>
      <c r="O300" s="200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R300" s="203" t="s">
        <v>165</v>
      </c>
      <c r="AT300" s="203" t="s">
        <v>160</v>
      </c>
      <c r="AU300" s="203" t="s">
        <v>84</v>
      </c>
      <c r="AY300" s="106" t="s">
        <v>158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06" t="s">
        <v>82</v>
      </c>
      <c r="BK300" s="204">
        <f>ROUND(I300*H300,1)</f>
        <v>0</v>
      </c>
      <c r="BL300" s="106" t="s">
        <v>165</v>
      </c>
      <c r="BM300" s="203" t="s">
        <v>1266</v>
      </c>
    </row>
    <row r="301" spans="1:47" s="118" customFormat="1" ht="19.5">
      <c r="A301" s="115"/>
      <c r="B301" s="116"/>
      <c r="C301" s="115"/>
      <c r="D301" s="205" t="s">
        <v>167</v>
      </c>
      <c r="E301" s="115"/>
      <c r="F301" s="206" t="s">
        <v>2878</v>
      </c>
      <c r="G301" s="115"/>
      <c r="H301" s="115"/>
      <c r="I301" s="7"/>
      <c r="J301" s="115"/>
      <c r="K301" s="115"/>
      <c r="L301" s="116"/>
      <c r="M301" s="207"/>
      <c r="N301" s="208"/>
      <c r="O301" s="200"/>
      <c r="P301" s="200"/>
      <c r="Q301" s="200"/>
      <c r="R301" s="200"/>
      <c r="S301" s="200"/>
      <c r="T301" s="209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T301" s="106" t="s">
        <v>167</v>
      </c>
      <c r="AU301" s="106" t="s">
        <v>84</v>
      </c>
    </row>
    <row r="302" spans="1:47" s="118" customFormat="1" ht="12">
      <c r="A302" s="115"/>
      <c r="B302" s="116"/>
      <c r="C302" s="115"/>
      <c r="D302" s="311" t="s">
        <v>169</v>
      </c>
      <c r="E302" s="115"/>
      <c r="F302" s="312" t="s">
        <v>2879</v>
      </c>
      <c r="G302" s="115"/>
      <c r="H302" s="115"/>
      <c r="I302" s="7"/>
      <c r="J302" s="115"/>
      <c r="K302" s="115"/>
      <c r="L302" s="116"/>
      <c r="M302" s="207"/>
      <c r="N302" s="208"/>
      <c r="O302" s="200"/>
      <c r="P302" s="200"/>
      <c r="Q302" s="200"/>
      <c r="R302" s="200"/>
      <c r="S302" s="200"/>
      <c r="T302" s="209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T302" s="106" t="s">
        <v>169</v>
      </c>
      <c r="AU302" s="106" t="s">
        <v>84</v>
      </c>
    </row>
    <row r="303" spans="1:65" s="118" customFormat="1" ht="21.75" customHeight="1">
      <c r="A303" s="115"/>
      <c r="B303" s="116"/>
      <c r="C303" s="214" t="s">
        <v>748</v>
      </c>
      <c r="D303" s="214" t="s">
        <v>160</v>
      </c>
      <c r="E303" s="215" t="s">
        <v>2880</v>
      </c>
      <c r="F303" s="216" t="s">
        <v>2881</v>
      </c>
      <c r="G303" s="217" t="s">
        <v>437</v>
      </c>
      <c r="H303" s="218">
        <v>1</v>
      </c>
      <c r="I303" s="6"/>
      <c r="J303" s="219">
        <f>ROUND(I303*H303,1)</f>
        <v>0</v>
      </c>
      <c r="K303" s="216" t="s">
        <v>164</v>
      </c>
      <c r="L303" s="116"/>
      <c r="M303" s="220" t="s">
        <v>3</v>
      </c>
      <c r="N303" s="221" t="s">
        <v>45</v>
      </c>
      <c r="O303" s="200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R303" s="203" t="s">
        <v>165</v>
      </c>
      <c r="AT303" s="203" t="s">
        <v>160</v>
      </c>
      <c r="AU303" s="203" t="s">
        <v>84</v>
      </c>
      <c r="AY303" s="106" t="s">
        <v>158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06" t="s">
        <v>82</v>
      </c>
      <c r="BK303" s="204">
        <f>ROUND(I303*H303,1)</f>
        <v>0</v>
      </c>
      <c r="BL303" s="106" t="s">
        <v>165</v>
      </c>
      <c r="BM303" s="203" t="s">
        <v>1280</v>
      </c>
    </row>
    <row r="304" spans="1:47" s="118" customFormat="1" ht="12">
      <c r="A304" s="115"/>
      <c r="B304" s="116"/>
      <c r="C304" s="115"/>
      <c r="D304" s="205" t="s">
        <v>167</v>
      </c>
      <c r="E304" s="115"/>
      <c r="F304" s="206" t="s">
        <v>2881</v>
      </c>
      <c r="G304" s="115"/>
      <c r="H304" s="115"/>
      <c r="I304" s="7"/>
      <c r="J304" s="115"/>
      <c r="K304" s="115"/>
      <c r="L304" s="116"/>
      <c r="M304" s="207"/>
      <c r="N304" s="208"/>
      <c r="O304" s="200"/>
      <c r="P304" s="200"/>
      <c r="Q304" s="200"/>
      <c r="R304" s="200"/>
      <c r="S304" s="200"/>
      <c r="T304" s="209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T304" s="106" t="s">
        <v>167</v>
      </c>
      <c r="AU304" s="106" t="s">
        <v>84</v>
      </c>
    </row>
    <row r="305" spans="1:47" s="118" customFormat="1" ht="12">
      <c r="A305" s="115"/>
      <c r="B305" s="116"/>
      <c r="C305" s="115"/>
      <c r="D305" s="311" t="s">
        <v>169</v>
      </c>
      <c r="E305" s="115"/>
      <c r="F305" s="312" t="s">
        <v>2882</v>
      </c>
      <c r="G305" s="115"/>
      <c r="H305" s="115"/>
      <c r="I305" s="7"/>
      <c r="J305" s="115"/>
      <c r="K305" s="115"/>
      <c r="L305" s="116"/>
      <c r="M305" s="207"/>
      <c r="N305" s="208"/>
      <c r="O305" s="200"/>
      <c r="P305" s="200"/>
      <c r="Q305" s="200"/>
      <c r="R305" s="200"/>
      <c r="S305" s="200"/>
      <c r="T305" s="209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T305" s="106" t="s">
        <v>169</v>
      </c>
      <c r="AU305" s="106" t="s">
        <v>84</v>
      </c>
    </row>
    <row r="306" spans="1:65" s="118" customFormat="1" ht="16.5" customHeight="1">
      <c r="A306" s="115"/>
      <c r="B306" s="116"/>
      <c r="C306" s="214" t="s">
        <v>754</v>
      </c>
      <c r="D306" s="214" t="s">
        <v>160</v>
      </c>
      <c r="E306" s="215" t="s">
        <v>2883</v>
      </c>
      <c r="F306" s="216" t="s">
        <v>2884</v>
      </c>
      <c r="G306" s="217" t="s">
        <v>1538</v>
      </c>
      <c r="H306" s="218">
        <v>4</v>
      </c>
      <c r="I306" s="6"/>
      <c r="J306" s="219">
        <f>ROUND(I306*H306,1)</f>
        <v>0</v>
      </c>
      <c r="K306" s="216" t="s">
        <v>164</v>
      </c>
      <c r="L306" s="116"/>
      <c r="M306" s="220" t="s">
        <v>3</v>
      </c>
      <c r="N306" s="221" t="s">
        <v>45</v>
      </c>
      <c r="O306" s="200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R306" s="203" t="s">
        <v>165</v>
      </c>
      <c r="AT306" s="203" t="s">
        <v>160</v>
      </c>
      <c r="AU306" s="203" t="s">
        <v>84</v>
      </c>
      <c r="AY306" s="106" t="s">
        <v>158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06" t="s">
        <v>82</v>
      </c>
      <c r="BK306" s="204">
        <f>ROUND(I306*H306,1)</f>
        <v>0</v>
      </c>
      <c r="BL306" s="106" t="s">
        <v>165</v>
      </c>
      <c r="BM306" s="203" t="s">
        <v>1295</v>
      </c>
    </row>
    <row r="307" spans="1:47" s="118" customFormat="1" ht="12">
      <c r="A307" s="115"/>
      <c r="B307" s="116"/>
      <c r="C307" s="115"/>
      <c r="D307" s="205" t="s">
        <v>167</v>
      </c>
      <c r="E307" s="115"/>
      <c r="F307" s="206" t="s">
        <v>2884</v>
      </c>
      <c r="G307" s="115"/>
      <c r="H307" s="115"/>
      <c r="I307" s="7"/>
      <c r="J307" s="115"/>
      <c r="K307" s="115"/>
      <c r="L307" s="116"/>
      <c r="M307" s="207"/>
      <c r="N307" s="208"/>
      <c r="O307" s="200"/>
      <c r="P307" s="200"/>
      <c r="Q307" s="200"/>
      <c r="R307" s="200"/>
      <c r="S307" s="200"/>
      <c r="T307" s="209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T307" s="106" t="s">
        <v>167</v>
      </c>
      <c r="AU307" s="106" t="s">
        <v>84</v>
      </c>
    </row>
    <row r="308" spans="1:47" s="118" customFormat="1" ht="12">
      <c r="A308" s="115"/>
      <c r="B308" s="116"/>
      <c r="C308" s="115"/>
      <c r="D308" s="311" t="s">
        <v>169</v>
      </c>
      <c r="E308" s="115"/>
      <c r="F308" s="312" t="s">
        <v>2885</v>
      </c>
      <c r="G308" s="115"/>
      <c r="H308" s="115"/>
      <c r="I308" s="7"/>
      <c r="J308" s="115"/>
      <c r="K308" s="115"/>
      <c r="L308" s="116"/>
      <c r="M308" s="207"/>
      <c r="N308" s="208"/>
      <c r="O308" s="200"/>
      <c r="P308" s="200"/>
      <c r="Q308" s="200"/>
      <c r="R308" s="200"/>
      <c r="S308" s="200"/>
      <c r="T308" s="209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T308" s="106" t="s">
        <v>169</v>
      </c>
      <c r="AU308" s="106" t="s">
        <v>84</v>
      </c>
    </row>
    <row r="309" spans="1:65" s="118" customFormat="1" ht="24.2" customHeight="1">
      <c r="A309" s="115"/>
      <c r="B309" s="116"/>
      <c r="C309" s="214" t="s">
        <v>760</v>
      </c>
      <c r="D309" s="214" t="s">
        <v>160</v>
      </c>
      <c r="E309" s="215" t="s">
        <v>2886</v>
      </c>
      <c r="F309" s="216" t="s">
        <v>2887</v>
      </c>
      <c r="G309" s="217" t="s">
        <v>1538</v>
      </c>
      <c r="H309" s="218">
        <v>2</v>
      </c>
      <c r="I309" s="6"/>
      <c r="J309" s="219">
        <f>ROUND(I309*H309,1)</f>
        <v>0</v>
      </c>
      <c r="K309" s="216" t="s">
        <v>164</v>
      </c>
      <c r="L309" s="116"/>
      <c r="M309" s="220" t="s">
        <v>3</v>
      </c>
      <c r="N309" s="221" t="s">
        <v>45</v>
      </c>
      <c r="O309" s="20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R309" s="203" t="s">
        <v>165</v>
      </c>
      <c r="AT309" s="203" t="s">
        <v>160</v>
      </c>
      <c r="AU309" s="203" t="s">
        <v>84</v>
      </c>
      <c r="AY309" s="106" t="s">
        <v>158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06" t="s">
        <v>82</v>
      </c>
      <c r="BK309" s="204">
        <f>ROUND(I309*H309,1)</f>
        <v>0</v>
      </c>
      <c r="BL309" s="106" t="s">
        <v>165</v>
      </c>
      <c r="BM309" s="203" t="s">
        <v>1310</v>
      </c>
    </row>
    <row r="310" spans="1:47" s="118" customFormat="1" ht="12">
      <c r="A310" s="115"/>
      <c r="B310" s="116"/>
      <c r="C310" s="115"/>
      <c r="D310" s="205" t="s">
        <v>167</v>
      </c>
      <c r="E310" s="115"/>
      <c r="F310" s="206" t="s">
        <v>2887</v>
      </c>
      <c r="G310" s="115"/>
      <c r="H310" s="115"/>
      <c r="I310" s="7"/>
      <c r="J310" s="115"/>
      <c r="K310" s="115"/>
      <c r="L310" s="116"/>
      <c r="M310" s="207"/>
      <c r="N310" s="208"/>
      <c r="O310" s="200"/>
      <c r="P310" s="200"/>
      <c r="Q310" s="200"/>
      <c r="R310" s="200"/>
      <c r="S310" s="200"/>
      <c r="T310" s="209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T310" s="106" t="s">
        <v>167</v>
      </c>
      <c r="AU310" s="106" t="s">
        <v>84</v>
      </c>
    </row>
    <row r="311" spans="1:47" s="118" customFormat="1" ht="12">
      <c r="A311" s="115"/>
      <c r="B311" s="116"/>
      <c r="C311" s="115"/>
      <c r="D311" s="311" t="s">
        <v>169</v>
      </c>
      <c r="E311" s="115"/>
      <c r="F311" s="312" t="s">
        <v>2888</v>
      </c>
      <c r="G311" s="115"/>
      <c r="H311" s="115"/>
      <c r="I311" s="7"/>
      <c r="J311" s="115"/>
      <c r="K311" s="115"/>
      <c r="L311" s="116"/>
      <c r="M311" s="207"/>
      <c r="N311" s="208"/>
      <c r="O311" s="200"/>
      <c r="P311" s="200"/>
      <c r="Q311" s="200"/>
      <c r="R311" s="200"/>
      <c r="S311" s="200"/>
      <c r="T311" s="209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T311" s="106" t="s">
        <v>169</v>
      </c>
      <c r="AU311" s="106" t="s">
        <v>84</v>
      </c>
    </row>
    <row r="312" spans="1:65" s="118" customFormat="1" ht="16.5" customHeight="1">
      <c r="A312" s="115"/>
      <c r="B312" s="116"/>
      <c r="C312" s="214" t="s">
        <v>767</v>
      </c>
      <c r="D312" s="214" t="s">
        <v>160</v>
      </c>
      <c r="E312" s="215" t="s">
        <v>2889</v>
      </c>
      <c r="F312" s="216" t="s">
        <v>2890</v>
      </c>
      <c r="G312" s="217" t="s">
        <v>1538</v>
      </c>
      <c r="H312" s="218">
        <v>5</v>
      </c>
      <c r="I312" s="6"/>
      <c r="J312" s="219">
        <f>ROUND(I312*H312,1)</f>
        <v>0</v>
      </c>
      <c r="K312" s="216" t="s">
        <v>164</v>
      </c>
      <c r="L312" s="116"/>
      <c r="M312" s="220" t="s">
        <v>3</v>
      </c>
      <c r="N312" s="221" t="s">
        <v>45</v>
      </c>
      <c r="O312" s="200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R312" s="203" t="s">
        <v>165</v>
      </c>
      <c r="AT312" s="203" t="s">
        <v>160</v>
      </c>
      <c r="AU312" s="203" t="s">
        <v>84</v>
      </c>
      <c r="AY312" s="106" t="s">
        <v>158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06" t="s">
        <v>82</v>
      </c>
      <c r="BK312" s="204">
        <f>ROUND(I312*H312,1)</f>
        <v>0</v>
      </c>
      <c r="BL312" s="106" t="s">
        <v>165</v>
      </c>
      <c r="BM312" s="203" t="s">
        <v>1327</v>
      </c>
    </row>
    <row r="313" spans="1:47" s="118" customFormat="1" ht="12">
      <c r="A313" s="115"/>
      <c r="B313" s="116"/>
      <c r="C313" s="115"/>
      <c r="D313" s="205" t="s">
        <v>167</v>
      </c>
      <c r="E313" s="115"/>
      <c r="F313" s="206" t="s">
        <v>2890</v>
      </c>
      <c r="G313" s="115"/>
      <c r="H313" s="115"/>
      <c r="I313" s="7"/>
      <c r="J313" s="115"/>
      <c r="K313" s="115"/>
      <c r="L313" s="116"/>
      <c r="M313" s="207"/>
      <c r="N313" s="208"/>
      <c r="O313" s="200"/>
      <c r="P313" s="200"/>
      <c r="Q313" s="200"/>
      <c r="R313" s="200"/>
      <c r="S313" s="200"/>
      <c r="T313" s="209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T313" s="106" t="s">
        <v>167</v>
      </c>
      <c r="AU313" s="106" t="s">
        <v>84</v>
      </c>
    </row>
    <row r="314" spans="1:47" s="118" customFormat="1" ht="12">
      <c r="A314" s="115"/>
      <c r="B314" s="116"/>
      <c r="C314" s="115"/>
      <c r="D314" s="311" t="s">
        <v>169</v>
      </c>
      <c r="E314" s="115"/>
      <c r="F314" s="312" t="s">
        <v>2891</v>
      </c>
      <c r="G314" s="115"/>
      <c r="H314" s="115"/>
      <c r="I314" s="7"/>
      <c r="J314" s="115"/>
      <c r="K314" s="115"/>
      <c r="L314" s="116"/>
      <c r="M314" s="207"/>
      <c r="N314" s="208"/>
      <c r="O314" s="200"/>
      <c r="P314" s="200"/>
      <c r="Q314" s="200"/>
      <c r="R314" s="200"/>
      <c r="S314" s="200"/>
      <c r="T314" s="209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T314" s="106" t="s">
        <v>169</v>
      </c>
      <c r="AU314" s="106" t="s">
        <v>84</v>
      </c>
    </row>
    <row r="315" spans="1:65" s="118" customFormat="1" ht="16.5" customHeight="1">
      <c r="A315" s="115"/>
      <c r="B315" s="116"/>
      <c r="C315" s="214" t="s">
        <v>774</v>
      </c>
      <c r="D315" s="214" t="s">
        <v>160</v>
      </c>
      <c r="E315" s="215" t="s">
        <v>2892</v>
      </c>
      <c r="F315" s="216" t="s">
        <v>2893</v>
      </c>
      <c r="G315" s="217" t="s">
        <v>1538</v>
      </c>
      <c r="H315" s="218">
        <v>2</v>
      </c>
      <c r="I315" s="6"/>
      <c r="J315" s="219">
        <f>ROUND(I315*H315,1)</f>
        <v>0</v>
      </c>
      <c r="K315" s="216" t="s">
        <v>164</v>
      </c>
      <c r="L315" s="116"/>
      <c r="M315" s="220" t="s">
        <v>3</v>
      </c>
      <c r="N315" s="221" t="s">
        <v>45</v>
      </c>
      <c r="O315" s="200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R315" s="203" t="s">
        <v>165</v>
      </c>
      <c r="AT315" s="203" t="s">
        <v>160</v>
      </c>
      <c r="AU315" s="203" t="s">
        <v>84</v>
      </c>
      <c r="AY315" s="106" t="s">
        <v>158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06" t="s">
        <v>82</v>
      </c>
      <c r="BK315" s="204">
        <f>ROUND(I315*H315,1)</f>
        <v>0</v>
      </c>
      <c r="BL315" s="106" t="s">
        <v>165</v>
      </c>
      <c r="BM315" s="203" t="s">
        <v>1348</v>
      </c>
    </row>
    <row r="316" spans="1:47" s="118" customFormat="1" ht="12">
      <c r="A316" s="115"/>
      <c r="B316" s="116"/>
      <c r="C316" s="115"/>
      <c r="D316" s="205" t="s">
        <v>167</v>
      </c>
      <c r="E316" s="115"/>
      <c r="F316" s="206" t="s">
        <v>2893</v>
      </c>
      <c r="G316" s="115"/>
      <c r="H316" s="115"/>
      <c r="I316" s="7"/>
      <c r="J316" s="115"/>
      <c r="K316" s="115"/>
      <c r="L316" s="116"/>
      <c r="M316" s="207"/>
      <c r="N316" s="208"/>
      <c r="O316" s="200"/>
      <c r="P316" s="200"/>
      <c r="Q316" s="200"/>
      <c r="R316" s="200"/>
      <c r="S316" s="200"/>
      <c r="T316" s="209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T316" s="106" t="s">
        <v>167</v>
      </c>
      <c r="AU316" s="106" t="s">
        <v>84</v>
      </c>
    </row>
    <row r="317" spans="1:47" s="118" customFormat="1" ht="12">
      <c r="A317" s="115"/>
      <c r="B317" s="116"/>
      <c r="C317" s="115"/>
      <c r="D317" s="311" t="s">
        <v>169</v>
      </c>
      <c r="E317" s="115"/>
      <c r="F317" s="312" t="s">
        <v>2894</v>
      </c>
      <c r="G317" s="115"/>
      <c r="H317" s="115"/>
      <c r="I317" s="7"/>
      <c r="J317" s="115"/>
      <c r="K317" s="115"/>
      <c r="L317" s="116"/>
      <c r="M317" s="207"/>
      <c r="N317" s="208"/>
      <c r="O317" s="200"/>
      <c r="P317" s="200"/>
      <c r="Q317" s="200"/>
      <c r="R317" s="200"/>
      <c r="S317" s="200"/>
      <c r="T317" s="209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T317" s="106" t="s">
        <v>169</v>
      </c>
      <c r="AU317" s="106" t="s">
        <v>84</v>
      </c>
    </row>
    <row r="318" spans="1:65" s="118" customFormat="1" ht="21.75" customHeight="1">
      <c r="A318" s="115"/>
      <c r="B318" s="116"/>
      <c r="C318" s="214" t="s">
        <v>782</v>
      </c>
      <c r="D318" s="214" t="s">
        <v>160</v>
      </c>
      <c r="E318" s="215" t="s">
        <v>2895</v>
      </c>
      <c r="F318" s="216" t="s">
        <v>2896</v>
      </c>
      <c r="G318" s="217" t="s">
        <v>1538</v>
      </c>
      <c r="H318" s="218">
        <v>1</v>
      </c>
      <c r="I318" s="6"/>
      <c r="J318" s="219">
        <f>ROUND(I318*H318,1)</f>
        <v>0</v>
      </c>
      <c r="K318" s="216" t="s">
        <v>164</v>
      </c>
      <c r="L318" s="116"/>
      <c r="M318" s="220" t="s">
        <v>3</v>
      </c>
      <c r="N318" s="221" t="s">
        <v>45</v>
      </c>
      <c r="O318" s="200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R318" s="203" t="s">
        <v>165</v>
      </c>
      <c r="AT318" s="203" t="s">
        <v>160</v>
      </c>
      <c r="AU318" s="203" t="s">
        <v>84</v>
      </c>
      <c r="AY318" s="106" t="s">
        <v>158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06" t="s">
        <v>82</v>
      </c>
      <c r="BK318" s="204">
        <f>ROUND(I318*H318,1)</f>
        <v>0</v>
      </c>
      <c r="BL318" s="106" t="s">
        <v>165</v>
      </c>
      <c r="BM318" s="203" t="s">
        <v>1364</v>
      </c>
    </row>
    <row r="319" spans="1:47" s="118" customFormat="1" ht="12">
      <c r="A319" s="115"/>
      <c r="B319" s="116"/>
      <c r="C319" s="115"/>
      <c r="D319" s="205" t="s">
        <v>167</v>
      </c>
      <c r="E319" s="115"/>
      <c r="F319" s="206" t="s">
        <v>2896</v>
      </c>
      <c r="G319" s="115"/>
      <c r="H319" s="115"/>
      <c r="I319" s="7"/>
      <c r="J319" s="115"/>
      <c r="K319" s="115"/>
      <c r="L319" s="116"/>
      <c r="M319" s="207"/>
      <c r="N319" s="208"/>
      <c r="O319" s="200"/>
      <c r="P319" s="200"/>
      <c r="Q319" s="200"/>
      <c r="R319" s="200"/>
      <c r="S319" s="200"/>
      <c r="T319" s="209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T319" s="106" t="s">
        <v>167</v>
      </c>
      <c r="AU319" s="106" t="s">
        <v>84</v>
      </c>
    </row>
    <row r="320" spans="1:47" s="118" customFormat="1" ht="12">
      <c r="A320" s="115"/>
      <c r="B320" s="116"/>
      <c r="C320" s="115"/>
      <c r="D320" s="311" t="s">
        <v>169</v>
      </c>
      <c r="E320" s="115"/>
      <c r="F320" s="312" t="s">
        <v>2897</v>
      </c>
      <c r="G320" s="115"/>
      <c r="H320" s="115"/>
      <c r="I320" s="7"/>
      <c r="J320" s="115"/>
      <c r="K320" s="115"/>
      <c r="L320" s="116"/>
      <c r="M320" s="207"/>
      <c r="N320" s="208"/>
      <c r="O320" s="200"/>
      <c r="P320" s="200"/>
      <c r="Q320" s="200"/>
      <c r="R320" s="200"/>
      <c r="S320" s="200"/>
      <c r="T320" s="209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T320" s="106" t="s">
        <v>169</v>
      </c>
      <c r="AU320" s="106" t="s">
        <v>84</v>
      </c>
    </row>
    <row r="321" spans="1:65" s="118" customFormat="1" ht="21.75" customHeight="1">
      <c r="A321" s="115"/>
      <c r="B321" s="116"/>
      <c r="C321" s="214" t="s">
        <v>788</v>
      </c>
      <c r="D321" s="214" t="s">
        <v>160</v>
      </c>
      <c r="E321" s="215" t="s">
        <v>2898</v>
      </c>
      <c r="F321" s="216" t="s">
        <v>2899</v>
      </c>
      <c r="G321" s="217" t="s">
        <v>1538</v>
      </c>
      <c r="H321" s="218">
        <v>1</v>
      </c>
      <c r="I321" s="6"/>
      <c r="J321" s="219">
        <f>ROUND(I321*H321,1)</f>
        <v>0</v>
      </c>
      <c r="K321" s="216" t="s">
        <v>164</v>
      </c>
      <c r="L321" s="116"/>
      <c r="M321" s="220" t="s">
        <v>3</v>
      </c>
      <c r="N321" s="221" t="s">
        <v>45</v>
      </c>
      <c r="O321" s="200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R321" s="203" t="s">
        <v>165</v>
      </c>
      <c r="AT321" s="203" t="s">
        <v>160</v>
      </c>
      <c r="AU321" s="203" t="s">
        <v>84</v>
      </c>
      <c r="AY321" s="106" t="s">
        <v>158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06" t="s">
        <v>82</v>
      </c>
      <c r="BK321" s="204">
        <f>ROUND(I321*H321,1)</f>
        <v>0</v>
      </c>
      <c r="BL321" s="106" t="s">
        <v>165</v>
      </c>
      <c r="BM321" s="203" t="s">
        <v>1376</v>
      </c>
    </row>
    <row r="322" spans="1:47" s="118" customFormat="1" ht="12">
      <c r="A322" s="115"/>
      <c r="B322" s="116"/>
      <c r="C322" s="115"/>
      <c r="D322" s="205" t="s">
        <v>167</v>
      </c>
      <c r="E322" s="115"/>
      <c r="F322" s="206" t="s">
        <v>2899</v>
      </c>
      <c r="G322" s="115"/>
      <c r="H322" s="115"/>
      <c r="I322" s="7"/>
      <c r="J322" s="115"/>
      <c r="K322" s="115"/>
      <c r="L322" s="116"/>
      <c r="M322" s="207"/>
      <c r="N322" s="208"/>
      <c r="O322" s="200"/>
      <c r="P322" s="200"/>
      <c r="Q322" s="200"/>
      <c r="R322" s="200"/>
      <c r="S322" s="200"/>
      <c r="T322" s="209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T322" s="106" t="s">
        <v>167</v>
      </c>
      <c r="AU322" s="106" t="s">
        <v>84</v>
      </c>
    </row>
    <row r="323" spans="1:47" s="118" customFormat="1" ht="12">
      <c r="A323" s="115"/>
      <c r="B323" s="116"/>
      <c r="C323" s="115"/>
      <c r="D323" s="311" t="s">
        <v>169</v>
      </c>
      <c r="E323" s="115"/>
      <c r="F323" s="312" t="s">
        <v>2900</v>
      </c>
      <c r="G323" s="115"/>
      <c r="H323" s="115"/>
      <c r="I323" s="7"/>
      <c r="J323" s="115"/>
      <c r="K323" s="115"/>
      <c r="L323" s="116"/>
      <c r="M323" s="207"/>
      <c r="N323" s="208"/>
      <c r="O323" s="200"/>
      <c r="P323" s="200"/>
      <c r="Q323" s="200"/>
      <c r="R323" s="200"/>
      <c r="S323" s="200"/>
      <c r="T323" s="209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T323" s="106" t="s">
        <v>169</v>
      </c>
      <c r="AU323" s="106" t="s">
        <v>84</v>
      </c>
    </row>
    <row r="324" spans="1:65" s="118" customFormat="1" ht="16.5" customHeight="1">
      <c r="A324" s="115"/>
      <c r="B324" s="116"/>
      <c r="C324" s="214" t="s">
        <v>795</v>
      </c>
      <c r="D324" s="214" t="s">
        <v>160</v>
      </c>
      <c r="E324" s="215" t="s">
        <v>2901</v>
      </c>
      <c r="F324" s="216" t="s">
        <v>2902</v>
      </c>
      <c r="G324" s="217" t="s">
        <v>1538</v>
      </c>
      <c r="H324" s="218">
        <v>2</v>
      </c>
      <c r="I324" s="6"/>
      <c r="J324" s="219">
        <f>ROUND(I324*H324,1)</f>
        <v>0</v>
      </c>
      <c r="K324" s="216" t="s">
        <v>164</v>
      </c>
      <c r="L324" s="116"/>
      <c r="M324" s="220" t="s">
        <v>3</v>
      </c>
      <c r="N324" s="221" t="s">
        <v>45</v>
      </c>
      <c r="O324" s="20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R324" s="203" t="s">
        <v>165</v>
      </c>
      <c r="AT324" s="203" t="s">
        <v>160</v>
      </c>
      <c r="AU324" s="203" t="s">
        <v>84</v>
      </c>
      <c r="AY324" s="106" t="s">
        <v>158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06" t="s">
        <v>82</v>
      </c>
      <c r="BK324" s="204">
        <f>ROUND(I324*H324,1)</f>
        <v>0</v>
      </c>
      <c r="BL324" s="106" t="s">
        <v>165</v>
      </c>
      <c r="BM324" s="203" t="s">
        <v>1392</v>
      </c>
    </row>
    <row r="325" spans="1:47" s="118" customFormat="1" ht="12">
      <c r="A325" s="115"/>
      <c r="B325" s="116"/>
      <c r="C325" s="115"/>
      <c r="D325" s="205" t="s">
        <v>167</v>
      </c>
      <c r="E325" s="115"/>
      <c r="F325" s="206" t="s">
        <v>2902</v>
      </c>
      <c r="G325" s="115"/>
      <c r="H325" s="115"/>
      <c r="I325" s="7"/>
      <c r="J325" s="115"/>
      <c r="K325" s="115"/>
      <c r="L325" s="116"/>
      <c r="M325" s="207"/>
      <c r="N325" s="208"/>
      <c r="O325" s="200"/>
      <c r="P325" s="200"/>
      <c r="Q325" s="200"/>
      <c r="R325" s="200"/>
      <c r="S325" s="200"/>
      <c r="T325" s="209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T325" s="106" t="s">
        <v>167</v>
      </c>
      <c r="AU325" s="106" t="s">
        <v>84</v>
      </c>
    </row>
    <row r="326" spans="1:47" s="118" customFormat="1" ht="12">
      <c r="A326" s="115"/>
      <c r="B326" s="116"/>
      <c r="C326" s="115"/>
      <c r="D326" s="311" t="s">
        <v>169</v>
      </c>
      <c r="E326" s="115"/>
      <c r="F326" s="312" t="s">
        <v>2903</v>
      </c>
      <c r="G326" s="115"/>
      <c r="H326" s="115"/>
      <c r="I326" s="7"/>
      <c r="J326" s="115"/>
      <c r="K326" s="115"/>
      <c r="L326" s="116"/>
      <c r="M326" s="207"/>
      <c r="N326" s="208"/>
      <c r="O326" s="200"/>
      <c r="P326" s="200"/>
      <c r="Q326" s="200"/>
      <c r="R326" s="200"/>
      <c r="S326" s="200"/>
      <c r="T326" s="209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T326" s="106" t="s">
        <v>169</v>
      </c>
      <c r="AU326" s="106" t="s">
        <v>84</v>
      </c>
    </row>
    <row r="327" spans="1:65" s="118" customFormat="1" ht="16.5" customHeight="1">
      <c r="A327" s="115"/>
      <c r="B327" s="116"/>
      <c r="C327" s="214" t="s">
        <v>798</v>
      </c>
      <c r="D327" s="214" t="s">
        <v>160</v>
      </c>
      <c r="E327" s="215" t="s">
        <v>2904</v>
      </c>
      <c r="F327" s="216" t="s">
        <v>2905</v>
      </c>
      <c r="G327" s="217" t="s">
        <v>1538</v>
      </c>
      <c r="H327" s="218">
        <v>3</v>
      </c>
      <c r="I327" s="6"/>
      <c r="J327" s="219">
        <f>ROUND(I327*H327,1)</f>
        <v>0</v>
      </c>
      <c r="K327" s="216" t="s">
        <v>164</v>
      </c>
      <c r="L327" s="116"/>
      <c r="M327" s="220" t="s">
        <v>3</v>
      </c>
      <c r="N327" s="221" t="s">
        <v>45</v>
      </c>
      <c r="O327" s="200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R327" s="203" t="s">
        <v>165</v>
      </c>
      <c r="AT327" s="203" t="s">
        <v>160</v>
      </c>
      <c r="AU327" s="203" t="s">
        <v>84</v>
      </c>
      <c r="AY327" s="106" t="s">
        <v>158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06" t="s">
        <v>82</v>
      </c>
      <c r="BK327" s="204">
        <f>ROUND(I327*H327,1)</f>
        <v>0</v>
      </c>
      <c r="BL327" s="106" t="s">
        <v>165</v>
      </c>
      <c r="BM327" s="203" t="s">
        <v>1404</v>
      </c>
    </row>
    <row r="328" spans="1:47" s="118" customFormat="1" ht="12">
      <c r="A328" s="115"/>
      <c r="B328" s="116"/>
      <c r="C328" s="115"/>
      <c r="D328" s="205" t="s">
        <v>167</v>
      </c>
      <c r="E328" s="115"/>
      <c r="F328" s="206" t="s">
        <v>2905</v>
      </c>
      <c r="G328" s="115"/>
      <c r="H328" s="115"/>
      <c r="I328" s="7"/>
      <c r="J328" s="115"/>
      <c r="K328" s="115"/>
      <c r="L328" s="116"/>
      <c r="M328" s="207"/>
      <c r="N328" s="208"/>
      <c r="O328" s="200"/>
      <c r="P328" s="200"/>
      <c r="Q328" s="200"/>
      <c r="R328" s="200"/>
      <c r="S328" s="200"/>
      <c r="T328" s="209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T328" s="106" t="s">
        <v>167</v>
      </c>
      <c r="AU328" s="106" t="s">
        <v>84</v>
      </c>
    </row>
    <row r="329" spans="1:47" s="118" customFormat="1" ht="12">
      <c r="A329" s="115"/>
      <c r="B329" s="116"/>
      <c r="C329" s="115"/>
      <c r="D329" s="311" t="s">
        <v>169</v>
      </c>
      <c r="E329" s="115"/>
      <c r="F329" s="312" t="s">
        <v>2906</v>
      </c>
      <c r="G329" s="115"/>
      <c r="H329" s="115"/>
      <c r="I329" s="7"/>
      <c r="J329" s="115"/>
      <c r="K329" s="115"/>
      <c r="L329" s="116"/>
      <c r="M329" s="207"/>
      <c r="N329" s="208"/>
      <c r="O329" s="200"/>
      <c r="P329" s="200"/>
      <c r="Q329" s="200"/>
      <c r="R329" s="200"/>
      <c r="S329" s="200"/>
      <c r="T329" s="209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T329" s="106" t="s">
        <v>169</v>
      </c>
      <c r="AU329" s="106" t="s">
        <v>84</v>
      </c>
    </row>
    <row r="330" spans="1:65" s="118" customFormat="1" ht="16.5" customHeight="1">
      <c r="A330" s="115"/>
      <c r="B330" s="116"/>
      <c r="C330" s="214" t="s">
        <v>804</v>
      </c>
      <c r="D330" s="214" t="s">
        <v>160</v>
      </c>
      <c r="E330" s="215" t="s">
        <v>2907</v>
      </c>
      <c r="F330" s="216" t="s">
        <v>2908</v>
      </c>
      <c r="G330" s="217" t="s">
        <v>1538</v>
      </c>
      <c r="H330" s="218">
        <v>5</v>
      </c>
      <c r="I330" s="6"/>
      <c r="J330" s="219">
        <f>ROUND(I330*H330,1)</f>
        <v>0</v>
      </c>
      <c r="K330" s="216" t="s">
        <v>164</v>
      </c>
      <c r="L330" s="116"/>
      <c r="M330" s="220" t="s">
        <v>3</v>
      </c>
      <c r="N330" s="221" t="s">
        <v>45</v>
      </c>
      <c r="O330" s="200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R330" s="203" t="s">
        <v>165</v>
      </c>
      <c r="AT330" s="203" t="s">
        <v>160</v>
      </c>
      <c r="AU330" s="203" t="s">
        <v>84</v>
      </c>
      <c r="AY330" s="106" t="s">
        <v>158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06" t="s">
        <v>82</v>
      </c>
      <c r="BK330" s="204">
        <f>ROUND(I330*H330,1)</f>
        <v>0</v>
      </c>
      <c r="BL330" s="106" t="s">
        <v>165</v>
      </c>
      <c r="BM330" s="203" t="s">
        <v>1427</v>
      </c>
    </row>
    <row r="331" spans="1:47" s="118" customFormat="1" ht="12">
      <c r="A331" s="115"/>
      <c r="B331" s="116"/>
      <c r="C331" s="115"/>
      <c r="D331" s="205" t="s">
        <v>167</v>
      </c>
      <c r="E331" s="115"/>
      <c r="F331" s="206" t="s">
        <v>2908</v>
      </c>
      <c r="G331" s="115"/>
      <c r="H331" s="115"/>
      <c r="I331" s="7"/>
      <c r="J331" s="115"/>
      <c r="K331" s="115"/>
      <c r="L331" s="116"/>
      <c r="M331" s="207"/>
      <c r="N331" s="208"/>
      <c r="O331" s="200"/>
      <c r="P331" s="200"/>
      <c r="Q331" s="200"/>
      <c r="R331" s="200"/>
      <c r="S331" s="200"/>
      <c r="T331" s="209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T331" s="106" t="s">
        <v>167</v>
      </c>
      <c r="AU331" s="106" t="s">
        <v>84</v>
      </c>
    </row>
    <row r="332" spans="1:47" s="118" customFormat="1" ht="12">
      <c r="A332" s="115"/>
      <c r="B332" s="116"/>
      <c r="C332" s="115"/>
      <c r="D332" s="311" t="s">
        <v>169</v>
      </c>
      <c r="E332" s="115"/>
      <c r="F332" s="312" t="s">
        <v>2909</v>
      </c>
      <c r="G332" s="115"/>
      <c r="H332" s="115"/>
      <c r="I332" s="7"/>
      <c r="J332" s="115"/>
      <c r="K332" s="115"/>
      <c r="L332" s="116"/>
      <c r="M332" s="207"/>
      <c r="N332" s="208"/>
      <c r="O332" s="200"/>
      <c r="P332" s="200"/>
      <c r="Q332" s="200"/>
      <c r="R332" s="200"/>
      <c r="S332" s="200"/>
      <c r="T332" s="209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T332" s="106" t="s">
        <v>169</v>
      </c>
      <c r="AU332" s="106" t="s">
        <v>84</v>
      </c>
    </row>
    <row r="333" spans="1:65" s="118" customFormat="1" ht="24.2" customHeight="1">
      <c r="A333" s="115"/>
      <c r="B333" s="116"/>
      <c r="C333" s="214" t="s">
        <v>809</v>
      </c>
      <c r="D333" s="214" t="s">
        <v>160</v>
      </c>
      <c r="E333" s="215" t="s">
        <v>2910</v>
      </c>
      <c r="F333" s="216" t="s">
        <v>2911</v>
      </c>
      <c r="G333" s="217" t="s">
        <v>2779</v>
      </c>
      <c r="H333" s="349"/>
      <c r="I333" s="6"/>
      <c r="J333" s="219">
        <f>ROUND(I333*H333,1)</f>
        <v>0</v>
      </c>
      <c r="K333" s="216" t="s">
        <v>164</v>
      </c>
      <c r="L333" s="116"/>
      <c r="M333" s="220" t="s">
        <v>3</v>
      </c>
      <c r="N333" s="221" t="s">
        <v>45</v>
      </c>
      <c r="O333" s="200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R333" s="203" t="s">
        <v>165</v>
      </c>
      <c r="AT333" s="203" t="s">
        <v>160</v>
      </c>
      <c r="AU333" s="203" t="s">
        <v>84</v>
      </c>
      <c r="AY333" s="106" t="s">
        <v>158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106" t="s">
        <v>82</v>
      </c>
      <c r="BK333" s="204">
        <f>ROUND(I333*H333,1)</f>
        <v>0</v>
      </c>
      <c r="BL333" s="106" t="s">
        <v>165</v>
      </c>
      <c r="BM333" s="203" t="s">
        <v>1442</v>
      </c>
    </row>
    <row r="334" spans="1:47" s="118" customFormat="1" ht="19.5">
      <c r="A334" s="115"/>
      <c r="B334" s="116"/>
      <c r="C334" s="115"/>
      <c r="D334" s="205" t="s">
        <v>167</v>
      </c>
      <c r="E334" s="115"/>
      <c r="F334" s="206" t="s">
        <v>2911</v>
      </c>
      <c r="G334" s="115"/>
      <c r="H334" s="115"/>
      <c r="I334" s="7"/>
      <c r="J334" s="115"/>
      <c r="K334" s="115"/>
      <c r="L334" s="116"/>
      <c r="M334" s="207"/>
      <c r="N334" s="208"/>
      <c r="O334" s="200"/>
      <c r="P334" s="200"/>
      <c r="Q334" s="200"/>
      <c r="R334" s="200"/>
      <c r="S334" s="200"/>
      <c r="T334" s="209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T334" s="106" t="s">
        <v>167</v>
      </c>
      <c r="AU334" s="106" t="s">
        <v>84</v>
      </c>
    </row>
    <row r="335" spans="1:47" s="118" customFormat="1" ht="12">
      <c r="A335" s="115"/>
      <c r="B335" s="116"/>
      <c r="C335" s="115"/>
      <c r="D335" s="311" t="s">
        <v>169</v>
      </c>
      <c r="E335" s="115"/>
      <c r="F335" s="312" t="s">
        <v>2912</v>
      </c>
      <c r="G335" s="115"/>
      <c r="H335" s="115"/>
      <c r="I335" s="7"/>
      <c r="J335" s="115"/>
      <c r="K335" s="115"/>
      <c r="L335" s="116"/>
      <c r="M335" s="207"/>
      <c r="N335" s="208"/>
      <c r="O335" s="200"/>
      <c r="P335" s="200"/>
      <c r="Q335" s="200"/>
      <c r="R335" s="200"/>
      <c r="S335" s="200"/>
      <c r="T335" s="209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T335" s="106" t="s">
        <v>169</v>
      </c>
      <c r="AU335" s="106" t="s">
        <v>84</v>
      </c>
    </row>
    <row r="336" spans="1:65" s="118" customFormat="1" ht="33" customHeight="1">
      <c r="A336" s="115"/>
      <c r="B336" s="116"/>
      <c r="C336" s="214" t="s">
        <v>831</v>
      </c>
      <c r="D336" s="214" t="s">
        <v>160</v>
      </c>
      <c r="E336" s="215" t="s">
        <v>2913</v>
      </c>
      <c r="F336" s="216" t="s">
        <v>2914</v>
      </c>
      <c r="G336" s="217" t="s">
        <v>1538</v>
      </c>
      <c r="H336" s="218">
        <v>4</v>
      </c>
      <c r="I336" s="6"/>
      <c r="J336" s="219">
        <f>ROUND(I336*H336,1)</f>
        <v>0</v>
      </c>
      <c r="K336" s="216" t="s">
        <v>164</v>
      </c>
      <c r="L336" s="116"/>
      <c r="M336" s="220" t="s">
        <v>3</v>
      </c>
      <c r="N336" s="221" t="s">
        <v>45</v>
      </c>
      <c r="O336" s="200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R336" s="203" t="s">
        <v>165</v>
      </c>
      <c r="AT336" s="203" t="s">
        <v>160</v>
      </c>
      <c r="AU336" s="203" t="s">
        <v>84</v>
      </c>
      <c r="AY336" s="106" t="s">
        <v>158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06" t="s">
        <v>82</v>
      </c>
      <c r="BK336" s="204">
        <f>ROUND(I336*H336,1)</f>
        <v>0</v>
      </c>
      <c r="BL336" s="106" t="s">
        <v>165</v>
      </c>
      <c r="BM336" s="203" t="s">
        <v>1454</v>
      </c>
    </row>
    <row r="337" spans="1:47" s="118" customFormat="1" ht="19.5">
      <c r="A337" s="115"/>
      <c r="B337" s="116"/>
      <c r="C337" s="115"/>
      <c r="D337" s="205" t="s">
        <v>167</v>
      </c>
      <c r="E337" s="115"/>
      <c r="F337" s="206" t="s">
        <v>2914</v>
      </c>
      <c r="G337" s="115"/>
      <c r="H337" s="115"/>
      <c r="I337" s="7"/>
      <c r="J337" s="115"/>
      <c r="K337" s="115"/>
      <c r="L337" s="116"/>
      <c r="M337" s="207"/>
      <c r="N337" s="208"/>
      <c r="O337" s="200"/>
      <c r="P337" s="200"/>
      <c r="Q337" s="200"/>
      <c r="R337" s="200"/>
      <c r="S337" s="200"/>
      <c r="T337" s="209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T337" s="106" t="s">
        <v>167</v>
      </c>
      <c r="AU337" s="106" t="s">
        <v>84</v>
      </c>
    </row>
    <row r="338" spans="1:47" s="118" customFormat="1" ht="12">
      <c r="A338" s="115"/>
      <c r="B338" s="116"/>
      <c r="C338" s="115"/>
      <c r="D338" s="311" t="s">
        <v>169</v>
      </c>
      <c r="E338" s="115"/>
      <c r="F338" s="312" t="s">
        <v>2915</v>
      </c>
      <c r="G338" s="115"/>
      <c r="H338" s="115"/>
      <c r="I338" s="7"/>
      <c r="J338" s="115"/>
      <c r="K338" s="115"/>
      <c r="L338" s="116"/>
      <c r="M338" s="207"/>
      <c r="N338" s="208"/>
      <c r="O338" s="200"/>
      <c r="P338" s="200"/>
      <c r="Q338" s="200"/>
      <c r="R338" s="200"/>
      <c r="S338" s="200"/>
      <c r="T338" s="209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T338" s="106" t="s">
        <v>169</v>
      </c>
      <c r="AU338" s="106" t="s">
        <v>84</v>
      </c>
    </row>
    <row r="339" spans="1:65" s="118" customFormat="1" ht="33" customHeight="1">
      <c r="A339" s="115"/>
      <c r="B339" s="116"/>
      <c r="C339" s="214" t="s">
        <v>852</v>
      </c>
      <c r="D339" s="214" t="s">
        <v>160</v>
      </c>
      <c r="E339" s="215" t="s">
        <v>2916</v>
      </c>
      <c r="F339" s="216" t="s">
        <v>2917</v>
      </c>
      <c r="G339" s="217" t="s">
        <v>1538</v>
      </c>
      <c r="H339" s="218">
        <v>1</v>
      </c>
      <c r="I339" s="6"/>
      <c r="J339" s="219">
        <f>ROUND(I339*H339,1)</f>
        <v>0</v>
      </c>
      <c r="K339" s="216" t="s">
        <v>164</v>
      </c>
      <c r="L339" s="116"/>
      <c r="M339" s="220" t="s">
        <v>3</v>
      </c>
      <c r="N339" s="221" t="s">
        <v>45</v>
      </c>
      <c r="O339" s="20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R339" s="203" t="s">
        <v>165</v>
      </c>
      <c r="AT339" s="203" t="s">
        <v>160</v>
      </c>
      <c r="AU339" s="203" t="s">
        <v>84</v>
      </c>
      <c r="AY339" s="106" t="s">
        <v>158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06" t="s">
        <v>82</v>
      </c>
      <c r="BK339" s="204">
        <f>ROUND(I339*H339,1)</f>
        <v>0</v>
      </c>
      <c r="BL339" s="106" t="s">
        <v>165</v>
      </c>
      <c r="BM339" s="203" t="s">
        <v>1466</v>
      </c>
    </row>
    <row r="340" spans="1:47" s="118" customFormat="1" ht="19.5">
      <c r="A340" s="115"/>
      <c r="B340" s="116"/>
      <c r="C340" s="115"/>
      <c r="D340" s="205" t="s">
        <v>167</v>
      </c>
      <c r="E340" s="115"/>
      <c r="F340" s="206" t="s">
        <v>2917</v>
      </c>
      <c r="G340" s="115"/>
      <c r="H340" s="115"/>
      <c r="I340" s="7"/>
      <c r="J340" s="115"/>
      <c r="K340" s="115"/>
      <c r="L340" s="116"/>
      <c r="M340" s="207"/>
      <c r="N340" s="208"/>
      <c r="O340" s="200"/>
      <c r="P340" s="200"/>
      <c r="Q340" s="200"/>
      <c r="R340" s="200"/>
      <c r="S340" s="200"/>
      <c r="T340" s="209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T340" s="106" t="s">
        <v>167</v>
      </c>
      <c r="AU340" s="106" t="s">
        <v>84</v>
      </c>
    </row>
    <row r="341" spans="1:47" s="118" customFormat="1" ht="12">
      <c r="A341" s="115"/>
      <c r="B341" s="116"/>
      <c r="C341" s="115"/>
      <c r="D341" s="311" t="s">
        <v>169</v>
      </c>
      <c r="E341" s="115"/>
      <c r="F341" s="312" t="s">
        <v>2918</v>
      </c>
      <c r="G341" s="115"/>
      <c r="H341" s="115"/>
      <c r="I341" s="7"/>
      <c r="J341" s="115"/>
      <c r="K341" s="115"/>
      <c r="L341" s="116"/>
      <c r="M341" s="207"/>
      <c r="N341" s="208"/>
      <c r="O341" s="200"/>
      <c r="P341" s="200"/>
      <c r="Q341" s="200"/>
      <c r="R341" s="200"/>
      <c r="S341" s="200"/>
      <c r="T341" s="209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T341" s="106" t="s">
        <v>169</v>
      </c>
      <c r="AU341" s="106" t="s">
        <v>84</v>
      </c>
    </row>
    <row r="342" spans="1:65" s="118" customFormat="1" ht="16.5" customHeight="1">
      <c r="A342" s="115"/>
      <c r="B342" s="116"/>
      <c r="C342" s="214" t="s">
        <v>858</v>
      </c>
      <c r="D342" s="214" t="s">
        <v>160</v>
      </c>
      <c r="E342" s="215" t="s">
        <v>2919</v>
      </c>
      <c r="F342" s="216" t="s">
        <v>2920</v>
      </c>
      <c r="G342" s="217" t="s">
        <v>1538</v>
      </c>
      <c r="H342" s="218">
        <v>5</v>
      </c>
      <c r="I342" s="6"/>
      <c r="J342" s="219">
        <f>ROUND(I342*H342,1)</f>
        <v>0</v>
      </c>
      <c r="K342" s="216" t="s">
        <v>164</v>
      </c>
      <c r="L342" s="116"/>
      <c r="M342" s="220" t="s">
        <v>3</v>
      </c>
      <c r="N342" s="221" t="s">
        <v>45</v>
      </c>
      <c r="O342" s="200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R342" s="203" t="s">
        <v>165</v>
      </c>
      <c r="AT342" s="203" t="s">
        <v>160</v>
      </c>
      <c r="AU342" s="203" t="s">
        <v>84</v>
      </c>
      <c r="AY342" s="106" t="s">
        <v>158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06" t="s">
        <v>82</v>
      </c>
      <c r="BK342" s="204">
        <f>ROUND(I342*H342,1)</f>
        <v>0</v>
      </c>
      <c r="BL342" s="106" t="s">
        <v>165</v>
      </c>
      <c r="BM342" s="203" t="s">
        <v>1479</v>
      </c>
    </row>
    <row r="343" spans="1:47" s="118" customFormat="1" ht="12">
      <c r="A343" s="115"/>
      <c r="B343" s="116"/>
      <c r="C343" s="115"/>
      <c r="D343" s="205" t="s">
        <v>167</v>
      </c>
      <c r="E343" s="115"/>
      <c r="F343" s="206" t="s">
        <v>2920</v>
      </c>
      <c r="G343" s="115"/>
      <c r="H343" s="115"/>
      <c r="I343" s="7"/>
      <c r="J343" s="115"/>
      <c r="K343" s="115"/>
      <c r="L343" s="116"/>
      <c r="M343" s="207"/>
      <c r="N343" s="208"/>
      <c r="O343" s="200"/>
      <c r="P343" s="200"/>
      <c r="Q343" s="200"/>
      <c r="R343" s="200"/>
      <c r="S343" s="200"/>
      <c r="T343" s="209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T343" s="106" t="s">
        <v>167</v>
      </c>
      <c r="AU343" s="106" t="s">
        <v>84</v>
      </c>
    </row>
    <row r="344" spans="1:47" s="118" customFormat="1" ht="12">
      <c r="A344" s="115"/>
      <c r="B344" s="116"/>
      <c r="C344" s="115"/>
      <c r="D344" s="311" t="s">
        <v>169</v>
      </c>
      <c r="E344" s="115"/>
      <c r="F344" s="312" t="s">
        <v>2921</v>
      </c>
      <c r="G344" s="115"/>
      <c r="H344" s="115"/>
      <c r="I344" s="7"/>
      <c r="J344" s="115"/>
      <c r="K344" s="115"/>
      <c r="L344" s="116"/>
      <c r="M344" s="207"/>
      <c r="N344" s="208"/>
      <c r="O344" s="200"/>
      <c r="P344" s="200"/>
      <c r="Q344" s="200"/>
      <c r="R344" s="200"/>
      <c r="S344" s="200"/>
      <c r="T344" s="209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T344" s="106" t="s">
        <v>169</v>
      </c>
      <c r="AU344" s="106" t="s">
        <v>84</v>
      </c>
    </row>
    <row r="345" spans="1:65" s="118" customFormat="1" ht="24.2" customHeight="1">
      <c r="A345" s="115"/>
      <c r="B345" s="116"/>
      <c r="C345" s="214" t="s">
        <v>865</v>
      </c>
      <c r="D345" s="214" t="s">
        <v>160</v>
      </c>
      <c r="E345" s="215" t="s">
        <v>2922</v>
      </c>
      <c r="F345" s="216" t="s">
        <v>2923</v>
      </c>
      <c r="G345" s="217" t="s">
        <v>2779</v>
      </c>
      <c r="H345" s="349"/>
      <c r="I345" s="6"/>
      <c r="J345" s="219">
        <f>ROUND(I345*H345,1)</f>
        <v>0</v>
      </c>
      <c r="K345" s="216" t="s">
        <v>164</v>
      </c>
      <c r="L345" s="116"/>
      <c r="M345" s="220" t="s">
        <v>3</v>
      </c>
      <c r="N345" s="221" t="s">
        <v>45</v>
      </c>
      <c r="O345" s="200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R345" s="203" t="s">
        <v>165</v>
      </c>
      <c r="AT345" s="203" t="s">
        <v>160</v>
      </c>
      <c r="AU345" s="203" t="s">
        <v>84</v>
      </c>
      <c r="AY345" s="106" t="s">
        <v>158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106" t="s">
        <v>82</v>
      </c>
      <c r="BK345" s="204">
        <f>ROUND(I345*H345,1)</f>
        <v>0</v>
      </c>
      <c r="BL345" s="106" t="s">
        <v>165</v>
      </c>
      <c r="BM345" s="203" t="s">
        <v>1495</v>
      </c>
    </row>
    <row r="346" spans="1:47" s="118" customFormat="1" ht="19.5">
      <c r="A346" s="115"/>
      <c r="B346" s="116"/>
      <c r="C346" s="115"/>
      <c r="D346" s="205" t="s">
        <v>167</v>
      </c>
      <c r="E346" s="115"/>
      <c r="F346" s="206" t="s">
        <v>2923</v>
      </c>
      <c r="G346" s="115"/>
      <c r="H346" s="115"/>
      <c r="I346" s="115"/>
      <c r="J346" s="115"/>
      <c r="K346" s="115"/>
      <c r="L346" s="116"/>
      <c r="M346" s="207"/>
      <c r="N346" s="208"/>
      <c r="O346" s="200"/>
      <c r="P346" s="200"/>
      <c r="Q346" s="200"/>
      <c r="R346" s="200"/>
      <c r="S346" s="200"/>
      <c r="T346" s="209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T346" s="106" t="s">
        <v>167</v>
      </c>
      <c r="AU346" s="106" t="s">
        <v>84</v>
      </c>
    </row>
    <row r="347" spans="1:47" s="118" customFormat="1" ht="12">
      <c r="A347" s="115"/>
      <c r="B347" s="116"/>
      <c r="C347" s="115"/>
      <c r="D347" s="311" t="s">
        <v>169</v>
      </c>
      <c r="E347" s="115"/>
      <c r="F347" s="312" t="s">
        <v>2924</v>
      </c>
      <c r="G347" s="115"/>
      <c r="H347" s="115"/>
      <c r="I347" s="115"/>
      <c r="J347" s="115"/>
      <c r="K347" s="115"/>
      <c r="L347" s="116"/>
      <c r="M347" s="222"/>
      <c r="N347" s="223"/>
      <c r="O347" s="224"/>
      <c r="P347" s="224"/>
      <c r="Q347" s="224"/>
      <c r="R347" s="224"/>
      <c r="S347" s="224"/>
      <c r="T347" s="22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T347" s="106" t="s">
        <v>169</v>
      </c>
      <c r="AU347" s="106" t="s">
        <v>84</v>
      </c>
    </row>
    <row r="348" spans="1:31" s="118" customFormat="1" ht="6.95" customHeight="1">
      <c r="A348" s="115"/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  <c r="L348" s="116"/>
      <c r="M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</row>
  </sheetData>
  <sheetProtection algorithmName="SHA-512" hashValue="kR9+VKf5kMqrVa09ajm3p7ybtYlxlkLVRdBin1RYvrJPO3mOWlJozadPnEClaye5j6vpLd+RTVUYqiKnuDqmaA==" saltValue="jUwQw5+sHOlQ/Yn4o/GVGg==" spinCount="100000" sheet="1" objects="1" scenarios="1"/>
  <autoFilter ref="C87:K34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1/132254203"/>
    <hyperlink ref="F96" r:id="rId2" display="https://podminky.urs.cz/item/CS_URS_2023_01/162751117"/>
    <hyperlink ref="F99" r:id="rId3" display="https://podminky.urs.cz/item/CS_URS_2023_01/167151101"/>
    <hyperlink ref="F102" r:id="rId4" display="https://podminky.urs.cz/item/CS_URS_2023_01/171251201"/>
    <hyperlink ref="F105" r:id="rId5" display="https://podminky.urs.cz/item/CS_URS_2023_01/171201221"/>
    <hyperlink ref="F108" r:id="rId6" display="https://podminky.urs.cz/item/CS_URS_2023_01/175151101"/>
    <hyperlink ref="F111" r:id="rId7" display="https://podminky.urs.cz/item/CS_URS_2023_01/174151101"/>
    <hyperlink ref="F115" r:id="rId8" display="https://podminky.urs.cz/item/CS_URS_2023_01/451573111"/>
    <hyperlink ref="F119" r:id="rId9" display="https://podminky.urs.cz/item/CS_URS_2023_01/894812112"/>
    <hyperlink ref="F122" r:id="rId10" display="https://podminky.urs.cz/item/CS_URS_2023_01/894812131"/>
    <hyperlink ref="F125" r:id="rId11" display="https://podminky.urs.cz/item/CS_URS_2023_01/894812141"/>
    <hyperlink ref="F128" r:id="rId12" display="https://podminky.urs.cz/item/CS_URS_2023_01/894812149"/>
    <hyperlink ref="F131" r:id="rId13" display="https://podminky.urs.cz/item/CS_URS_2023_01/894812151"/>
    <hyperlink ref="F135" r:id="rId14" display="https://podminky.urs.cz/item/CS_URS_2023_01/998276101"/>
    <hyperlink ref="F140" r:id="rId15" display="https://podminky.urs.cz/item/CS_URS_2023_01/721171917"/>
    <hyperlink ref="F143" r:id="rId16" display="https://podminky.urs.cz/item/CS_URS_2023_01/721171907"/>
    <hyperlink ref="F146" r:id="rId17" display="https://podminky.urs.cz/item/CS_URS_2023_01/721173402"/>
    <hyperlink ref="F149" r:id="rId18" display="https://podminky.urs.cz/item/CS_URS_2023_01/721173403"/>
    <hyperlink ref="F152" r:id="rId19" display="https://podminky.urs.cz/item/CS_URS_2023_01/721174005"/>
    <hyperlink ref="F155" r:id="rId20" display="https://podminky.urs.cz/item/CS_URS_2023_01/721174024"/>
    <hyperlink ref="F158" r:id="rId21" display="https://podminky.urs.cz/item/CS_URS_2023_01/721174025"/>
    <hyperlink ref="F161" r:id="rId22" display="https://podminky.urs.cz/item/CS_URS_2023_01/721174042"/>
    <hyperlink ref="F164" r:id="rId23" display="https://podminky.urs.cz/item/CS_URS_2023_01/721174043"/>
    <hyperlink ref="F167" r:id="rId24" display="https://podminky.urs.cz/item/CS_URS_2023_01/721174045"/>
    <hyperlink ref="F170" r:id="rId25" display="https://podminky.urs.cz/item/CS_URS_2023_01/721194104"/>
    <hyperlink ref="F173" r:id="rId26" display="https://podminky.urs.cz/item/CS_URS_2023_01/721194105"/>
    <hyperlink ref="F176" r:id="rId27" display="https://podminky.urs.cz/item/CS_URS_2023_01/721194109"/>
    <hyperlink ref="F179" r:id="rId28" display="https://podminky.urs.cz/item/CS_URS_2023_01/721242115"/>
    <hyperlink ref="F186" r:id="rId29" display="https://podminky.urs.cz/item/CS_URS_2023_01/721273153"/>
    <hyperlink ref="F189" r:id="rId30" display="https://podminky.urs.cz/item/CS_URS_2023_01/721274123"/>
    <hyperlink ref="F192" r:id="rId31" display="https://podminky.urs.cz/item/CS_URS_2023_01/721290111"/>
    <hyperlink ref="F195" r:id="rId32" display="https://podminky.urs.cz/item/CS_URS_2023_01/721290112"/>
    <hyperlink ref="F200" r:id="rId33" display="https://podminky.urs.cz/item/CS_URS_2023_01/721171808"/>
    <hyperlink ref="F203" r:id="rId34" display="https://podminky.urs.cz/item/CS_URS_2023_01/721220801"/>
    <hyperlink ref="F206" r:id="rId35" display="https://podminky.urs.cz/item/CS_URS_2023_01/998721201"/>
    <hyperlink ref="F210" r:id="rId36" display="https://podminky.urs.cz/item/CS_URS_2023_01/722131934"/>
    <hyperlink ref="F213" r:id="rId37" display="https://podminky.urs.cz/item/CS_URS_2023_01/722130234"/>
    <hyperlink ref="F216" r:id="rId38" display="https://podminky.urs.cz/item/CS_URS_2023_01/722174022"/>
    <hyperlink ref="F219" r:id="rId39" display="https://podminky.urs.cz/item/CS_URS_2023_01/722174023"/>
    <hyperlink ref="F222" r:id="rId40" display="https://podminky.urs.cz/item/CS_URS_2023_01/722174024"/>
    <hyperlink ref="F225" r:id="rId41" display="https://podminky.urs.cz/item/CS_URS_2023_01/722181241"/>
    <hyperlink ref="F228" r:id="rId42" display="https://podminky.urs.cz/item/CS_URS_2023_01/722181242"/>
    <hyperlink ref="F231" r:id="rId43" display="https://podminky.urs.cz/item/CS_URS_2023_01/722190401"/>
    <hyperlink ref="F234" r:id="rId44" display="https://podminky.urs.cz/item/CS_URS_2023_01/722220121"/>
    <hyperlink ref="F237" r:id="rId45" display="https://podminky.urs.cz/item/CS_URS_2023_01/722232045"/>
    <hyperlink ref="F240" r:id="rId46" display="https://podminky.urs.cz/item/CS_URS_2023_01/722232062"/>
    <hyperlink ref="F243" r:id="rId47" display="https://podminky.urs.cz/item/CS_URS_2023_01/722232063"/>
    <hyperlink ref="F246" r:id="rId48" display="https://podminky.urs.cz/item/CS_URS_2023_01/722232503"/>
    <hyperlink ref="F249" r:id="rId49" display="https://podminky.urs.cz/item/CS_URS_2023_01/722250132"/>
    <hyperlink ref="F252" r:id="rId50" display="https://podminky.urs.cz/item/CS_URS_2023_01/722170804"/>
    <hyperlink ref="F255" r:id="rId51" display="https://podminky.urs.cz/item/CS_URS_2023_01/722290226"/>
    <hyperlink ref="F258" r:id="rId52" display="https://podminky.urs.cz/item/CS_URS_2023_01/722290234"/>
    <hyperlink ref="F261" r:id="rId53" display="https://podminky.urs.cz/item/CS_URS_2023_01/998722201"/>
    <hyperlink ref="F265" r:id="rId54" display="https://podminky.urs.cz/item/CS_URS_2023_01/725111132"/>
    <hyperlink ref="F268" r:id="rId55" display="https://podminky.urs.cz/item/CS_URS_2023_01/725112022"/>
    <hyperlink ref="F273" r:id="rId56" display="https://podminky.urs.cz/item/CS_URS_2023_01/725121527"/>
    <hyperlink ref="F276" r:id="rId57" display="https://podminky.urs.cz/item/CS_URS_2023_01/725211603"/>
    <hyperlink ref="F279" r:id="rId58" display="https://podminky.urs.cz/item/CS_URS_2023_01/725211681"/>
    <hyperlink ref="F282" r:id="rId59" display="https://podminky.urs.cz/item/CS_URS_2023_01/725331111"/>
    <hyperlink ref="F285" r:id="rId60" display="https://podminky.urs.cz/item/CS_URS_2023_01/725532101"/>
    <hyperlink ref="F288" r:id="rId61" display="https://podminky.urs.cz/item/CS_URS_2023_01/725813111"/>
    <hyperlink ref="F293" r:id="rId62" display="https://podminky.urs.cz/item/CS_URS_2023_01/725822613"/>
    <hyperlink ref="F296" r:id="rId63" display="https://podminky.urs.cz/item/CS_URS_2023_01/725535221"/>
    <hyperlink ref="F299" r:id="rId64" display="https://podminky.urs.cz/item/CS_URS_2023_01/725861102"/>
    <hyperlink ref="F302" r:id="rId65" display="https://podminky.urs.cz/item/CS_URS_2023_01/725861311"/>
    <hyperlink ref="F305" r:id="rId66" display="https://podminky.urs.cz/item/CS_URS_2023_01/725861312"/>
    <hyperlink ref="F308" r:id="rId67" display="https://podminky.urs.cz/item/CS_URS_2023_01/725110811"/>
    <hyperlink ref="F311" r:id="rId68" display="https://podminky.urs.cz/item/CS_URS_2023_01/725122813"/>
    <hyperlink ref="F314" r:id="rId69" display="https://podminky.urs.cz/item/CS_URS_2023_01/725210821"/>
    <hyperlink ref="F317" r:id="rId70" display="https://podminky.urs.cz/item/CS_URS_2023_01/725330820"/>
    <hyperlink ref="F320" r:id="rId71" display="https://podminky.urs.cz/item/CS_URS_2023_01/725240811"/>
    <hyperlink ref="F323" r:id="rId72" display="https://podminky.urs.cz/item/CS_URS_2023_01/725240812"/>
    <hyperlink ref="F326" r:id="rId73" display="https://podminky.urs.cz/item/CS_URS_2023_01/725530823"/>
    <hyperlink ref="F329" r:id="rId74" display="https://podminky.urs.cz/item/CS_URS_2023_01/725820801"/>
    <hyperlink ref="F332" r:id="rId75" display="https://podminky.urs.cz/item/CS_URS_2023_01/725820802"/>
    <hyperlink ref="F335" r:id="rId76" display="https://podminky.urs.cz/item/CS_URS_2023_01/998725201"/>
    <hyperlink ref="F338" r:id="rId77" display="https://podminky.urs.cz/item/CS_URS_2023_01/726131041"/>
    <hyperlink ref="F341" r:id="rId78" display="https://podminky.urs.cz/item/CS_URS_2023_01/726131043"/>
    <hyperlink ref="F344" r:id="rId79" display="https://podminky.urs.cz/item/CS_URS_2023_01/726191002"/>
    <hyperlink ref="F347" r:id="rId80" display="https://podminky.urs.cz/item/CS_URS_2023_01/998726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20"/>
  <sheetViews>
    <sheetView showGridLines="0" workbookViewId="0" topLeftCell="A71">
      <selection activeCell="I91" sqref="I91:I3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4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93</v>
      </c>
    </row>
    <row r="3" spans="2:4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2925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235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tr">
        <f>IF('Rekapitulace stavby'!AN19="","",'Rekapitulace stavby'!AN19)</f>
        <v>27540863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tr">
        <f>IF('Rekapitulace stavby'!E20="","",'Rekapitulace stavby'!E20)</f>
        <v>ARCHaPLAN s.r.o.</v>
      </c>
      <c r="F24" s="115"/>
      <c r="G24" s="115"/>
      <c r="H24" s="115"/>
      <c r="I24" s="112" t="s">
        <v>29</v>
      </c>
      <c r="J24" s="121" t="str">
        <f>IF('Rekapitulace stavby'!AN20="","",'Rekapitulace stavby'!AN20)</f>
        <v>CZ275 40 863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ROUND(J89,1)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ROUND((SUM(BE89:BE319)),1)</f>
        <v>0</v>
      </c>
      <c r="G33" s="115"/>
      <c r="H33" s="115"/>
      <c r="I33" s="137">
        <v>0.21</v>
      </c>
      <c r="J33" s="136">
        <f>ROUND(((SUM(BE89:BE319))*I33),1)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ROUND((SUM(BF89:BF319)),1)</f>
        <v>0</v>
      </c>
      <c r="G34" s="115"/>
      <c r="H34" s="115"/>
      <c r="I34" s="137">
        <v>0.15</v>
      </c>
      <c r="J34" s="136">
        <f>ROUND(((SUM(BF89:BF319))*I34),1)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ROUND((SUM(BG89:BG319)),1)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ROUND((SUM(BH89:BH319)),1)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ROUND((SUM(BI89:BI319)),1)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EI - Elektroinstalace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350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J89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2926</v>
      </c>
      <c r="E60" s="156"/>
      <c r="F60" s="156"/>
      <c r="G60" s="156"/>
      <c r="H60" s="156"/>
      <c r="I60" s="156"/>
      <c r="J60" s="157">
        <f>J90</f>
        <v>0</v>
      </c>
      <c r="L60" s="154"/>
    </row>
    <row r="61" spans="2:12" s="153" customFormat="1" ht="24.95" customHeight="1">
      <c r="B61" s="154"/>
      <c r="D61" s="155" t="s">
        <v>2927</v>
      </c>
      <c r="E61" s="156"/>
      <c r="F61" s="156"/>
      <c r="G61" s="156"/>
      <c r="H61" s="156"/>
      <c r="I61" s="156"/>
      <c r="J61" s="157">
        <f>J103</f>
        <v>0</v>
      </c>
      <c r="L61" s="154"/>
    </row>
    <row r="62" spans="2:12" s="158" customFormat="1" ht="19.9" customHeight="1">
      <c r="B62" s="159"/>
      <c r="D62" s="160" t="s">
        <v>2928</v>
      </c>
      <c r="E62" s="161"/>
      <c r="F62" s="161"/>
      <c r="G62" s="161"/>
      <c r="H62" s="161"/>
      <c r="I62" s="161"/>
      <c r="J62" s="162">
        <f>J104</f>
        <v>0</v>
      </c>
      <c r="L62" s="159"/>
    </row>
    <row r="63" spans="2:12" s="158" customFormat="1" ht="19.9" customHeight="1">
      <c r="B63" s="159"/>
      <c r="D63" s="160" t="s">
        <v>2929</v>
      </c>
      <c r="E63" s="161"/>
      <c r="F63" s="161"/>
      <c r="G63" s="161"/>
      <c r="H63" s="161"/>
      <c r="I63" s="161"/>
      <c r="J63" s="162">
        <f>J119</f>
        <v>0</v>
      </c>
      <c r="L63" s="159"/>
    </row>
    <row r="64" spans="2:12" s="158" customFormat="1" ht="19.9" customHeight="1">
      <c r="B64" s="159"/>
      <c r="D64" s="160" t="s">
        <v>2930</v>
      </c>
      <c r="E64" s="161"/>
      <c r="F64" s="161"/>
      <c r="G64" s="161"/>
      <c r="H64" s="161"/>
      <c r="I64" s="161"/>
      <c r="J64" s="162">
        <f>J188</f>
        <v>0</v>
      </c>
      <c r="L64" s="159"/>
    </row>
    <row r="65" spans="2:12" s="153" customFormat="1" ht="24.95" customHeight="1">
      <c r="B65" s="154"/>
      <c r="D65" s="155" t="s">
        <v>2931</v>
      </c>
      <c r="E65" s="156"/>
      <c r="F65" s="156"/>
      <c r="G65" s="156"/>
      <c r="H65" s="156"/>
      <c r="I65" s="156"/>
      <c r="J65" s="157">
        <f>J191</f>
        <v>0</v>
      </c>
      <c r="L65" s="154"/>
    </row>
    <row r="66" spans="2:12" s="158" customFormat="1" ht="19.9" customHeight="1">
      <c r="B66" s="159"/>
      <c r="D66" s="160" t="s">
        <v>2932</v>
      </c>
      <c r="E66" s="161"/>
      <c r="F66" s="161"/>
      <c r="G66" s="161"/>
      <c r="H66" s="161"/>
      <c r="I66" s="161"/>
      <c r="J66" s="162">
        <f>J192</f>
        <v>0</v>
      </c>
      <c r="L66" s="159"/>
    </row>
    <row r="67" spans="2:12" s="158" customFormat="1" ht="19.9" customHeight="1">
      <c r="B67" s="159"/>
      <c r="D67" s="160" t="s">
        <v>2933</v>
      </c>
      <c r="E67" s="161"/>
      <c r="F67" s="161"/>
      <c r="G67" s="161"/>
      <c r="H67" s="161"/>
      <c r="I67" s="161"/>
      <c r="J67" s="162">
        <f>J219</f>
        <v>0</v>
      </c>
      <c r="L67" s="159"/>
    </row>
    <row r="68" spans="2:12" s="158" customFormat="1" ht="19.9" customHeight="1">
      <c r="B68" s="159"/>
      <c r="D68" s="160" t="s">
        <v>2934</v>
      </c>
      <c r="E68" s="161"/>
      <c r="F68" s="161"/>
      <c r="G68" s="161"/>
      <c r="H68" s="161"/>
      <c r="I68" s="161"/>
      <c r="J68" s="162">
        <f>J292</f>
        <v>0</v>
      </c>
      <c r="L68" s="159"/>
    </row>
    <row r="69" spans="2:12" s="153" customFormat="1" ht="24.95" customHeight="1">
      <c r="B69" s="154"/>
      <c r="D69" s="155" t="s">
        <v>2497</v>
      </c>
      <c r="E69" s="156"/>
      <c r="F69" s="156"/>
      <c r="G69" s="156"/>
      <c r="H69" s="156"/>
      <c r="I69" s="156"/>
      <c r="J69" s="157">
        <f>J313</f>
        <v>0</v>
      </c>
      <c r="L69" s="154"/>
    </row>
    <row r="70" spans="1:31" s="118" customFormat="1" ht="21.75" customHeight="1">
      <c r="A70" s="115"/>
      <c r="B70" s="116"/>
      <c r="C70" s="115"/>
      <c r="D70" s="115"/>
      <c r="E70" s="115"/>
      <c r="F70" s="115"/>
      <c r="G70" s="115"/>
      <c r="H70" s="115"/>
      <c r="I70" s="115"/>
      <c r="J70" s="115"/>
      <c r="K70" s="115"/>
      <c r="L70" s="117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pans="1:31" s="118" customFormat="1" ht="6.95" customHeight="1">
      <c r="A71" s="115"/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17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="103" customFormat="1" ht="12"/>
    <row r="73" s="103" customFormat="1" ht="12"/>
    <row r="74" s="103" customFormat="1" ht="12"/>
    <row r="75" spans="1:31" s="118" customFormat="1" ht="6.95" customHeight="1">
      <c r="A75" s="115"/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17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18" customFormat="1" ht="24.95" customHeight="1">
      <c r="A76" s="115"/>
      <c r="B76" s="116"/>
      <c r="C76" s="110" t="s">
        <v>143</v>
      </c>
      <c r="D76" s="115"/>
      <c r="E76" s="115"/>
      <c r="F76" s="115"/>
      <c r="G76" s="115"/>
      <c r="H76" s="115"/>
      <c r="I76" s="115"/>
      <c r="J76" s="115"/>
      <c r="K76" s="115"/>
      <c r="L76" s="117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18" customFormat="1" ht="6.95" customHeight="1">
      <c r="A77" s="115"/>
      <c r="B77" s="116"/>
      <c r="C77" s="115"/>
      <c r="D77" s="115"/>
      <c r="E77" s="115"/>
      <c r="F77" s="115"/>
      <c r="G77" s="115"/>
      <c r="H77" s="115"/>
      <c r="I77" s="115"/>
      <c r="J77" s="115"/>
      <c r="K77" s="115"/>
      <c r="L77" s="117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18" customFormat="1" ht="12" customHeight="1">
      <c r="A78" s="115"/>
      <c r="B78" s="116"/>
      <c r="C78" s="112" t="s">
        <v>17</v>
      </c>
      <c r="D78" s="115"/>
      <c r="E78" s="115"/>
      <c r="F78" s="115"/>
      <c r="G78" s="115"/>
      <c r="H78" s="115"/>
      <c r="I78" s="115"/>
      <c r="J78" s="115"/>
      <c r="K78" s="115"/>
      <c r="L78" s="117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18" customFormat="1" ht="16.5" customHeight="1">
      <c r="A79" s="115"/>
      <c r="B79" s="116"/>
      <c r="C79" s="115"/>
      <c r="D79" s="115"/>
      <c r="E79" s="113" t="str">
        <f>E7</f>
        <v>Arecheopark</v>
      </c>
      <c r="F79" s="114"/>
      <c r="G79" s="114"/>
      <c r="H79" s="114"/>
      <c r="I79" s="115"/>
      <c r="J79" s="115"/>
      <c r="K79" s="115"/>
      <c r="L79" s="117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31" s="118" customFormat="1" ht="12" customHeight="1">
      <c r="A80" s="115"/>
      <c r="B80" s="116"/>
      <c r="C80" s="112" t="s">
        <v>109</v>
      </c>
      <c r="D80" s="115"/>
      <c r="E80" s="115"/>
      <c r="F80" s="115"/>
      <c r="G80" s="115"/>
      <c r="H80" s="115"/>
      <c r="I80" s="115"/>
      <c r="J80" s="115"/>
      <c r="K80" s="115"/>
      <c r="L80" s="117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118" customFormat="1" ht="16.5" customHeight="1">
      <c r="A81" s="115"/>
      <c r="B81" s="116"/>
      <c r="C81" s="115"/>
      <c r="D81" s="115"/>
      <c r="E81" s="119" t="str">
        <f>E9</f>
        <v>EI - Elektroinstalace</v>
      </c>
      <c r="F81" s="120"/>
      <c r="G81" s="120"/>
      <c r="H81" s="120"/>
      <c r="I81" s="115"/>
      <c r="J81" s="115"/>
      <c r="K81" s="115"/>
      <c r="L81" s="117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118" customFormat="1" ht="6.95" customHeight="1">
      <c r="A82" s="115"/>
      <c r="B82" s="116"/>
      <c r="C82" s="115"/>
      <c r="D82" s="115"/>
      <c r="E82" s="115"/>
      <c r="F82" s="115"/>
      <c r="G82" s="115"/>
      <c r="H82" s="115"/>
      <c r="I82" s="115"/>
      <c r="J82" s="115"/>
      <c r="K82" s="115"/>
      <c r="L82" s="117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31" s="118" customFormat="1" ht="12" customHeight="1">
      <c r="A83" s="115"/>
      <c r="B83" s="116"/>
      <c r="C83" s="112" t="s">
        <v>22</v>
      </c>
      <c r="D83" s="115"/>
      <c r="E83" s="115"/>
      <c r="F83" s="121" t="str">
        <f>F12</f>
        <v xml:space="preserve">Všestary </v>
      </c>
      <c r="G83" s="115"/>
      <c r="H83" s="115"/>
      <c r="I83" s="112" t="s">
        <v>24</v>
      </c>
      <c r="J83" s="122" t="str">
        <f>IF(J12="","",J12)</f>
        <v>27. 6. 2023</v>
      </c>
      <c r="K83" s="115"/>
      <c r="L83" s="117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31" s="118" customFormat="1" ht="6.95" customHeight="1">
      <c r="A84" s="115"/>
      <c r="B84" s="116"/>
      <c r="C84" s="115"/>
      <c r="D84" s="115"/>
      <c r="E84" s="115"/>
      <c r="F84" s="115"/>
      <c r="G84" s="115"/>
      <c r="H84" s="115"/>
      <c r="I84" s="115"/>
      <c r="J84" s="115"/>
      <c r="K84" s="115"/>
      <c r="L84" s="117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31" s="118" customFormat="1" ht="15.2" customHeight="1">
      <c r="A85" s="115"/>
      <c r="B85" s="116"/>
      <c r="C85" s="112" t="s">
        <v>26</v>
      </c>
      <c r="D85" s="115"/>
      <c r="E85" s="115"/>
      <c r="F85" s="121" t="str">
        <f>E15</f>
        <v>Královéhradecký kraj, Pivovarské nám. 1245, HK</v>
      </c>
      <c r="G85" s="115"/>
      <c r="H85" s="115"/>
      <c r="I85" s="112" t="s">
        <v>32</v>
      </c>
      <c r="J85" s="149" t="str">
        <f>E21</f>
        <v>ARCHaPLAN s.r.o.</v>
      </c>
      <c r="K85" s="115"/>
      <c r="L85" s="117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118" customFormat="1" ht="15.2" customHeight="1">
      <c r="A86" s="115"/>
      <c r="B86" s="116"/>
      <c r="C86" s="112" t="s">
        <v>30</v>
      </c>
      <c r="D86" s="115"/>
      <c r="E86" s="115"/>
      <c r="F86" s="121" t="str">
        <f>IF(E18="","",E18)</f>
        <v>Vyplň údaj</v>
      </c>
      <c r="G86" s="115"/>
      <c r="H86" s="115"/>
      <c r="I86" s="112" t="s">
        <v>37</v>
      </c>
      <c r="J86" s="149" t="str">
        <f>E24</f>
        <v>ARCHaPLAN s.r.o.</v>
      </c>
      <c r="K86" s="115"/>
      <c r="L86" s="117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31" s="118" customFormat="1" ht="10.35" customHeight="1">
      <c r="A87" s="115"/>
      <c r="B87" s="116"/>
      <c r="C87" s="115"/>
      <c r="D87" s="115"/>
      <c r="E87" s="115"/>
      <c r="F87" s="115"/>
      <c r="G87" s="115"/>
      <c r="H87" s="115"/>
      <c r="I87" s="115"/>
      <c r="J87" s="115"/>
      <c r="K87" s="115"/>
      <c r="L87" s="117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31" s="172" customFormat="1" ht="29.25" customHeight="1">
      <c r="A88" s="163"/>
      <c r="B88" s="164"/>
      <c r="C88" s="165" t="s">
        <v>144</v>
      </c>
      <c r="D88" s="166" t="s">
        <v>59</v>
      </c>
      <c r="E88" s="166" t="s">
        <v>55</v>
      </c>
      <c r="F88" s="166" t="s">
        <v>56</v>
      </c>
      <c r="G88" s="166" t="s">
        <v>145</v>
      </c>
      <c r="H88" s="166" t="s">
        <v>146</v>
      </c>
      <c r="I88" s="166" t="s">
        <v>147</v>
      </c>
      <c r="J88" s="166" t="s">
        <v>113</v>
      </c>
      <c r="K88" s="167" t="s">
        <v>148</v>
      </c>
      <c r="L88" s="168"/>
      <c r="M88" s="169" t="s">
        <v>3</v>
      </c>
      <c r="N88" s="170" t="s">
        <v>44</v>
      </c>
      <c r="O88" s="170" t="s">
        <v>149</v>
      </c>
      <c r="P88" s="170" t="s">
        <v>150</v>
      </c>
      <c r="Q88" s="170" t="s">
        <v>151</v>
      </c>
      <c r="R88" s="170" t="s">
        <v>152</v>
      </c>
      <c r="S88" s="170" t="s">
        <v>153</v>
      </c>
      <c r="T88" s="171" t="s">
        <v>154</v>
      </c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</row>
    <row r="89" spans="1:63" s="118" customFormat="1" ht="22.9" customHeight="1">
      <c r="A89" s="115"/>
      <c r="B89" s="116"/>
      <c r="C89" s="173" t="s">
        <v>155</v>
      </c>
      <c r="D89" s="115"/>
      <c r="E89" s="115"/>
      <c r="F89" s="115"/>
      <c r="G89" s="115"/>
      <c r="H89" s="115"/>
      <c r="I89" s="115"/>
      <c r="J89" s="174">
        <f>BK89</f>
        <v>0</v>
      </c>
      <c r="K89" s="115"/>
      <c r="L89" s="116"/>
      <c r="M89" s="175"/>
      <c r="N89" s="176"/>
      <c r="O89" s="131"/>
      <c r="P89" s="177">
        <f>P90+P103+P191+P313</f>
        <v>0</v>
      </c>
      <c r="Q89" s="131"/>
      <c r="R89" s="177">
        <f>R90+R103+R191+R313</f>
        <v>0</v>
      </c>
      <c r="S89" s="131"/>
      <c r="T89" s="178">
        <f>T90+T103+T191+T313</f>
        <v>0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T89" s="106" t="s">
        <v>73</v>
      </c>
      <c r="AU89" s="106" t="s">
        <v>114</v>
      </c>
      <c r="BK89" s="179">
        <f>BK90+BK103+BK191+BK313</f>
        <v>0</v>
      </c>
    </row>
    <row r="90" spans="2:63" s="180" customFormat="1" ht="25.9" customHeight="1">
      <c r="B90" s="181"/>
      <c r="D90" s="182" t="s">
        <v>73</v>
      </c>
      <c r="E90" s="183" t="s">
        <v>2935</v>
      </c>
      <c r="F90" s="183" t="s">
        <v>2936</v>
      </c>
      <c r="J90" s="184">
        <f>BK90</f>
        <v>0</v>
      </c>
      <c r="L90" s="181"/>
      <c r="M90" s="185"/>
      <c r="N90" s="186"/>
      <c r="O90" s="186"/>
      <c r="P90" s="187">
        <f>SUM(P91:P102)</f>
        <v>0</v>
      </c>
      <c r="Q90" s="186"/>
      <c r="R90" s="187">
        <f>SUM(R91:R102)</f>
        <v>0</v>
      </c>
      <c r="S90" s="186"/>
      <c r="T90" s="188">
        <f>SUM(T91:T102)</f>
        <v>0</v>
      </c>
      <c r="AR90" s="182" t="s">
        <v>82</v>
      </c>
      <c r="AT90" s="189" t="s">
        <v>73</v>
      </c>
      <c r="AU90" s="189" t="s">
        <v>74</v>
      </c>
      <c r="AY90" s="182" t="s">
        <v>158</v>
      </c>
      <c r="BK90" s="190">
        <f>SUM(BK91:BK102)</f>
        <v>0</v>
      </c>
    </row>
    <row r="91" spans="1:65" s="118" customFormat="1" ht="16.5" customHeight="1">
      <c r="A91" s="115"/>
      <c r="B91" s="116"/>
      <c r="C91" s="191" t="s">
        <v>82</v>
      </c>
      <c r="D91" s="191" t="s">
        <v>783</v>
      </c>
      <c r="E91" s="192" t="s">
        <v>2937</v>
      </c>
      <c r="F91" s="193" t="s">
        <v>2938</v>
      </c>
      <c r="G91" s="194" t="s">
        <v>1883</v>
      </c>
      <c r="H91" s="195">
        <v>1</v>
      </c>
      <c r="I91" s="11"/>
      <c r="J91" s="196">
        <f>ROUND(I91*H91,1)</f>
        <v>0</v>
      </c>
      <c r="K91" s="193" t="s">
        <v>3</v>
      </c>
      <c r="L91" s="197"/>
      <c r="M91" s="198" t="s">
        <v>3</v>
      </c>
      <c r="N91" s="199" t="s">
        <v>45</v>
      </c>
      <c r="O91" s="200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R91" s="203" t="s">
        <v>420</v>
      </c>
      <c r="AT91" s="203" t="s">
        <v>783</v>
      </c>
      <c r="AU91" s="203" t="s">
        <v>82</v>
      </c>
      <c r="AY91" s="106" t="s">
        <v>158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06" t="s">
        <v>82</v>
      </c>
      <c r="BK91" s="204">
        <f>ROUND(I91*H91,1)</f>
        <v>0</v>
      </c>
      <c r="BL91" s="106" t="s">
        <v>283</v>
      </c>
      <c r="BM91" s="203" t="s">
        <v>84</v>
      </c>
    </row>
    <row r="92" spans="1:47" s="118" customFormat="1" ht="12">
      <c r="A92" s="115"/>
      <c r="B92" s="116"/>
      <c r="C92" s="115"/>
      <c r="D92" s="205" t="s">
        <v>167</v>
      </c>
      <c r="E92" s="115"/>
      <c r="F92" s="206" t="s">
        <v>2938</v>
      </c>
      <c r="G92" s="115"/>
      <c r="H92" s="115"/>
      <c r="I92" s="7"/>
      <c r="J92" s="115"/>
      <c r="K92" s="115"/>
      <c r="L92" s="116"/>
      <c r="M92" s="207"/>
      <c r="N92" s="208"/>
      <c r="O92" s="200"/>
      <c r="P92" s="200"/>
      <c r="Q92" s="200"/>
      <c r="R92" s="200"/>
      <c r="S92" s="200"/>
      <c r="T92" s="209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T92" s="106" t="s">
        <v>167</v>
      </c>
      <c r="AU92" s="106" t="s">
        <v>82</v>
      </c>
    </row>
    <row r="93" spans="1:65" s="118" customFormat="1" ht="16.5" customHeight="1">
      <c r="A93" s="115"/>
      <c r="B93" s="116"/>
      <c r="C93" s="191" t="s">
        <v>84</v>
      </c>
      <c r="D93" s="191" t="s">
        <v>783</v>
      </c>
      <c r="E93" s="192" t="s">
        <v>2939</v>
      </c>
      <c r="F93" s="193" t="s">
        <v>2940</v>
      </c>
      <c r="G93" s="194" t="s">
        <v>1883</v>
      </c>
      <c r="H93" s="195">
        <v>1</v>
      </c>
      <c r="I93" s="11"/>
      <c r="J93" s="196">
        <f>ROUND(I93*H93,1)</f>
        <v>0</v>
      </c>
      <c r="K93" s="193" t="s">
        <v>3</v>
      </c>
      <c r="L93" s="197"/>
      <c r="M93" s="198" t="s">
        <v>3</v>
      </c>
      <c r="N93" s="199" t="s">
        <v>45</v>
      </c>
      <c r="O93" s="200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R93" s="203" t="s">
        <v>420</v>
      </c>
      <c r="AT93" s="203" t="s">
        <v>783</v>
      </c>
      <c r="AU93" s="203" t="s">
        <v>82</v>
      </c>
      <c r="AY93" s="106" t="s">
        <v>158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06" t="s">
        <v>82</v>
      </c>
      <c r="BK93" s="204">
        <f>ROUND(I93*H93,1)</f>
        <v>0</v>
      </c>
      <c r="BL93" s="106" t="s">
        <v>283</v>
      </c>
      <c r="BM93" s="203" t="s">
        <v>165</v>
      </c>
    </row>
    <row r="94" spans="1:47" s="118" customFormat="1" ht="12">
      <c r="A94" s="115"/>
      <c r="B94" s="116"/>
      <c r="C94" s="115"/>
      <c r="D94" s="205" t="s">
        <v>167</v>
      </c>
      <c r="E94" s="115"/>
      <c r="F94" s="206" t="s">
        <v>2940</v>
      </c>
      <c r="G94" s="115"/>
      <c r="H94" s="115"/>
      <c r="I94" s="7"/>
      <c r="J94" s="115"/>
      <c r="K94" s="115"/>
      <c r="L94" s="116"/>
      <c r="M94" s="207"/>
      <c r="N94" s="208"/>
      <c r="O94" s="200"/>
      <c r="P94" s="200"/>
      <c r="Q94" s="200"/>
      <c r="R94" s="200"/>
      <c r="S94" s="200"/>
      <c r="T94" s="209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T94" s="106" t="s">
        <v>167</v>
      </c>
      <c r="AU94" s="106" t="s">
        <v>82</v>
      </c>
    </row>
    <row r="95" spans="1:65" s="118" customFormat="1" ht="16.5" customHeight="1">
      <c r="A95" s="115"/>
      <c r="B95" s="116"/>
      <c r="C95" s="191" t="s">
        <v>104</v>
      </c>
      <c r="D95" s="191" t="s">
        <v>783</v>
      </c>
      <c r="E95" s="192" t="s">
        <v>2941</v>
      </c>
      <c r="F95" s="193" t="s">
        <v>2942</v>
      </c>
      <c r="G95" s="194" t="s">
        <v>1883</v>
      </c>
      <c r="H95" s="195">
        <v>1</v>
      </c>
      <c r="I95" s="11"/>
      <c r="J95" s="196">
        <f>ROUND(I95*H95,1)</f>
        <v>0</v>
      </c>
      <c r="K95" s="193" t="s">
        <v>3</v>
      </c>
      <c r="L95" s="197"/>
      <c r="M95" s="198" t="s">
        <v>3</v>
      </c>
      <c r="N95" s="199" t="s">
        <v>45</v>
      </c>
      <c r="O95" s="200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R95" s="203" t="s">
        <v>420</v>
      </c>
      <c r="AT95" s="203" t="s">
        <v>783</v>
      </c>
      <c r="AU95" s="203" t="s">
        <v>82</v>
      </c>
      <c r="AY95" s="106" t="s">
        <v>158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06" t="s">
        <v>82</v>
      </c>
      <c r="BK95" s="204">
        <f>ROUND(I95*H95,1)</f>
        <v>0</v>
      </c>
      <c r="BL95" s="106" t="s">
        <v>283</v>
      </c>
      <c r="BM95" s="203" t="s">
        <v>203</v>
      </c>
    </row>
    <row r="96" spans="1:47" s="118" customFormat="1" ht="12">
      <c r="A96" s="115"/>
      <c r="B96" s="116"/>
      <c r="C96" s="115"/>
      <c r="D96" s="205" t="s">
        <v>167</v>
      </c>
      <c r="E96" s="115"/>
      <c r="F96" s="206" t="s">
        <v>2942</v>
      </c>
      <c r="G96" s="115"/>
      <c r="H96" s="115"/>
      <c r="I96" s="7"/>
      <c r="J96" s="115"/>
      <c r="K96" s="115"/>
      <c r="L96" s="116"/>
      <c r="M96" s="207"/>
      <c r="N96" s="208"/>
      <c r="O96" s="200"/>
      <c r="P96" s="200"/>
      <c r="Q96" s="200"/>
      <c r="R96" s="200"/>
      <c r="S96" s="200"/>
      <c r="T96" s="209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T96" s="106" t="s">
        <v>167</v>
      </c>
      <c r="AU96" s="106" t="s">
        <v>82</v>
      </c>
    </row>
    <row r="97" spans="1:65" s="118" customFormat="1" ht="16.5" customHeight="1">
      <c r="A97" s="115"/>
      <c r="B97" s="116"/>
      <c r="C97" s="191" t="s">
        <v>165</v>
      </c>
      <c r="D97" s="191" t="s">
        <v>783</v>
      </c>
      <c r="E97" s="192" t="s">
        <v>2943</v>
      </c>
      <c r="F97" s="193" t="s">
        <v>2944</v>
      </c>
      <c r="G97" s="194" t="s">
        <v>1883</v>
      </c>
      <c r="H97" s="195">
        <v>1</v>
      </c>
      <c r="I97" s="11"/>
      <c r="J97" s="196">
        <f>ROUND(I97*H97,1)</f>
        <v>0</v>
      </c>
      <c r="K97" s="193" t="s">
        <v>3</v>
      </c>
      <c r="L97" s="197"/>
      <c r="M97" s="198" t="s">
        <v>3</v>
      </c>
      <c r="N97" s="199" t="s">
        <v>45</v>
      </c>
      <c r="O97" s="200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R97" s="203" t="s">
        <v>420</v>
      </c>
      <c r="AT97" s="203" t="s">
        <v>783</v>
      </c>
      <c r="AU97" s="203" t="s">
        <v>82</v>
      </c>
      <c r="AY97" s="106" t="s">
        <v>158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06" t="s">
        <v>82</v>
      </c>
      <c r="BK97" s="204">
        <f>ROUND(I97*H97,1)</f>
        <v>0</v>
      </c>
      <c r="BL97" s="106" t="s">
        <v>283</v>
      </c>
      <c r="BM97" s="203" t="s">
        <v>218</v>
      </c>
    </row>
    <row r="98" spans="1:47" s="118" customFormat="1" ht="12">
      <c r="A98" s="115"/>
      <c r="B98" s="116"/>
      <c r="C98" s="115"/>
      <c r="D98" s="205" t="s">
        <v>167</v>
      </c>
      <c r="E98" s="115"/>
      <c r="F98" s="206" t="s">
        <v>2944</v>
      </c>
      <c r="G98" s="115"/>
      <c r="H98" s="115"/>
      <c r="I98" s="7"/>
      <c r="J98" s="115"/>
      <c r="K98" s="115"/>
      <c r="L98" s="116"/>
      <c r="M98" s="207"/>
      <c r="N98" s="208"/>
      <c r="O98" s="200"/>
      <c r="P98" s="200"/>
      <c r="Q98" s="200"/>
      <c r="R98" s="200"/>
      <c r="S98" s="200"/>
      <c r="T98" s="209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T98" s="106" t="s">
        <v>167</v>
      </c>
      <c r="AU98" s="106" t="s">
        <v>82</v>
      </c>
    </row>
    <row r="99" spans="1:65" s="118" customFormat="1" ht="16.5" customHeight="1">
      <c r="A99" s="115"/>
      <c r="B99" s="116"/>
      <c r="C99" s="191" t="s">
        <v>196</v>
      </c>
      <c r="D99" s="191" t="s">
        <v>783</v>
      </c>
      <c r="E99" s="192" t="s">
        <v>2945</v>
      </c>
      <c r="F99" s="193" t="s">
        <v>2946</v>
      </c>
      <c r="G99" s="194" t="s">
        <v>1883</v>
      </c>
      <c r="H99" s="195">
        <v>14</v>
      </c>
      <c r="I99" s="11"/>
      <c r="J99" s="196">
        <f>ROUND(I99*H99,1)</f>
        <v>0</v>
      </c>
      <c r="K99" s="193" t="s">
        <v>3</v>
      </c>
      <c r="L99" s="197"/>
      <c r="M99" s="198" t="s">
        <v>3</v>
      </c>
      <c r="N99" s="199" t="s">
        <v>45</v>
      </c>
      <c r="O99" s="200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R99" s="203" t="s">
        <v>420</v>
      </c>
      <c r="AT99" s="203" t="s">
        <v>783</v>
      </c>
      <c r="AU99" s="203" t="s">
        <v>82</v>
      </c>
      <c r="AY99" s="106" t="s">
        <v>158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06" t="s">
        <v>82</v>
      </c>
      <c r="BK99" s="204">
        <f>ROUND(I99*H99,1)</f>
        <v>0</v>
      </c>
      <c r="BL99" s="106" t="s">
        <v>283</v>
      </c>
      <c r="BM99" s="203" t="s">
        <v>234</v>
      </c>
    </row>
    <row r="100" spans="1:47" s="118" customFormat="1" ht="12">
      <c r="A100" s="115"/>
      <c r="B100" s="116"/>
      <c r="C100" s="115"/>
      <c r="D100" s="205" t="s">
        <v>167</v>
      </c>
      <c r="E100" s="115"/>
      <c r="F100" s="206" t="s">
        <v>2946</v>
      </c>
      <c r="G100" s="115"/>
      <c r="H100" s="115"/>
      <c r="I100" s="7"/>
      <c r="J100" s="115"/>
      <c r="K100" s="115"/>
      <c r="L100" s="116"/>
      <c r="M100" s="207"/>
      <c r="N100" s="208"/>
      <c r="O100" s="200"/>
      <c r="P100" s="200"/>
      <c r="Q100" s="200"/>
      <c r="R100" s="200"/>
      <c r="S100" s="200"/>
      <c r="T100" s="209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T100" s="106" t="s">
        <v>167</v>
      </c>
      <c r="AU100" s="106" t="s">
        <v>82</v>
      </c>
    </row>
    <row r="101" spans="1:65" s="118" customFormat="1" ht="16.5" customHeight="1">
      <c r="A101" s="115"/>
      <c r="B101" s="116"/>
      <c r="C101" s="214" t="s">
        <v>203</v>
      </c>
      <c r="D101" s="214" t="s">
        <v>160</v>
      </c>
      <c r="E101" s="215" t="s">
        <v>2945</v>
      </c>
      <c r="F101" s="216" t="s">
        <v>2946</v>
      </c>
      <c r="G101" s="217" t="s">
        <v>1883</v>
      </c>
      <c r="H101" s="218">
        <v>14</v>
      </c>
      <c r="I101" s="6"/>
      <c r="J101" s="219">
        <f>ROUND(I101*H101,1)</f>
        <v>0</v>
      </c>
      <c r="K101" s="216" t="s">
        <v>3</v>
      </c>
      <c r="L101" s="116"/>
      <c r="M101" s="220" t="s">
        <v>3</v>
      </c>
      <c r="N101" s="221" t="s">
        <v>45</v>
      </c>
      <c r="O101" s="200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R101" s="203" t="s">
        <v>283</v>
      </c>
      <c r="AT101" s="203" t="s">
        <v>160</v>
      </c>
      <c r="AU101" s="203" t="s">
        <v>82</v>
      </c>
      <c r="AY101" s="106" t="s">
        <v>158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06" t="s">
        <v>82</v>
      </c>
      <c r="BK101" s="204">
        <f>ROUND(I101*H101,1)</f>
        <v>0</v>
      </c>
      <c r="BL101" s="106" t="s">
        <v>283</v>
      </c>
      <c r="BM101" s="203" t="s">
        <v>2947</v>
      </c>
    </row>
    <row r="102" spans="1:47" s="118" customFormat="1" ht="12">
      <c r="A102" s="115"/>
      <c r="B102" s="116"/>
      <c r="C102" s="115"/>
      <c r="D102" s="205" t="s">
        <v>167</v>
      </c>
      <c r="E102" s="115"/>
      <c r="F102" s="206" t="s">
        <v>2946</v>
      </c>
      <c r="G102" s="115"/>
      <c r="H102" s="115"/>
      <c r="I102" s="7"/>
      <c r="J102" s="115"/>
      <c r="K102" s="115"/>
      <c r="L102" s="116"/>
      <c r="M102" s="207"/>
      <c r="N102" s="208"/>
      <c r="O102" s="200"/>
      <c r="P102" s="200"/>
      <c r="Q102" s="200"/>
      <c r="R102" s="200"/>
      <c r="S102" s="200"/>
      <c r="T102" s="209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T102" s="106" t="s">
        <v>167</v>
      </c>
      <c r="AU102" s="106" t="s">
        <v>82</v>
      </c>
    </row>
    <row r="103" spans="2:63" s="180" customFormat="1" ht="25.9" customHeight="1">
      <c r="B103" s="181"/>
      <c r="D103" s="182" t="s">
        <v>73</v>
      </c>
      <c r="E103" s="183" t="s">
        <v>2948</v>
      </c>
      <c r="F103" s="183" t="s">
        <v>2949</v>
      </c>
      <c r="I103" s="5"/>
      <c r="J103" s="184">
        <f>BK103</f>
        <v>0</v>
      </c>
      <c r="L103" s="181"/>
      <c r="M103" s="185"/>
      <c r="N103" s="186"/>
      <c r="O103" s="186"/>
      <c r="P103" s="187">
        <f>P104+P119+P188</f>
        <v>0</v>
      </c>
      <c r="Q103" s="186"/>
      <c r="R103" s="187">
        <f>R104+R119+R188</f>
        <v>0</v>
      </c>
      <c r="S103" s="186"/>
      <c r="T103" s="188">
        <f>T104+T119+T188</f>
        <v>0</v>
      </c>
      <c r="AR103" s="182" t="s">
        <v>82</v>
      </c>
      <c r="AT103" s="189" t="s">
        <v>73</v>
      </c>
      <c r="AU103" s="189" t="s">
        <v>74</v>
      </c>
      <c r="AY103" s="182" t="s">
        <v>158</v>
      </c>
      <c r="BK103" s="190">
        <f>BK104+BK119+BK188</f>
        <v>0</v>
      </c>
    </row>
    <row r="104" spans="2:63" s="180" customFormat="1" ht="22.9" customHeight="1">
      <c r="B104" s="181"/>
      <c r="D104" s="182" t="s">
        <v>73</v>
      </c>
      <c r="E104" s="212" t="s">
        <v>2591</v>
      </c>
      <c r="F104" s="212" t="s">
        <v>2950</v>
      </c>
      <c r="I104" s="5"/>
      <c r="J104" s="213">
        <f>BK104</f>
        <v>0</v>
      </c>
      <c r="L104" s="181"/>
      <c r="M104" s="185"/>
      <c r="N104" s="186"/>
      <c r="O104" s="186"/>
      <c r="P104" s="187">
        <f>SUM(P105:P118)</f>
        <v>0</v>
      </c>
      <c r="Q104" s="186"/>
      <c r="R104" s="187">
        <f>SUM(R105:R118)</f>
        <v>0</v>
      </c>
      <c r="S104" s="186"/>
      <c r="T104" s="188">
        <f>SUM(T105:T118)</f>
        <v>0</v>
      </c>
      <c r="AR104" s="182" t="s">
        <v>82</v>
      </c>
      <c r="AT104" s="189" t="s">
        <v>73</v>
      </c>
      <c r="AU104" s="189" t="s">
        <v>82</v>
      </c>
      <c r="AY104" s="182" t="s">
        <v>158</v>
      </c>
      <c r="BK104" s="190">
        <f>SUM(BK105:BK118)</f>
        <v>0</v>
      </c>
    </row>
    <row r="105" spans="1:65" s="118" customFormat="1" ht="16.5" customHeight="1">
      <c r="A105" s="115"/>
      <c r="B105" s="116"/>
      <c r="C105" s="191" t="s">
        <v>211</v>
      </c>
      <c r="D105" s="191" t="s">
        <v>783</v>
      </c>
      <c r="E105" s="192" t="s">
        <v>2951</v>
      </c>
      <c r="F105" s="193" t="s">
        <v>2952</v>
      </c>
      <c r="G105" s="194" t="s">
        <v>492</v>
      </c>
      <c r="H105" s="195">
        <v>20</v>
      </c>
      <c r="I105" s="11"/>
      <c r="J105" s="196">
        <f>ROUND(I105*H105,1)</f>
        <v>0</v>
      </c>
      <c r="K105" s="193" t="s">
        <v>3</v>
      </c>
      <c r="L105" s="197"/>
      <c r="M105" s="198" t="s">
        <v>3</v>
      </c>
      <c r="N105" s="199" t="s">
        <v>45</v>
      </c>
      <c r="O105" s="200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R105" s="203" t="s">
        <v>420</v>
      </c>
      <c r="AT105" s="203" t="s">
        <v>783</v>
      </c>
      <c r="AU105" s="203" t="s">
        <v>84</v>
      </c>
      <c r="AY105" s="106" t="s">
        <v>158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6" t="s">
        <v>82</v>
      </c>
      <c r="BK105" s="204">
        <f>ROUND(I105*H105,1)</f>
        <v>0</v>
      </c>
      <c r="BL105" s="106" t="s">
        <v>283</v>
      </c>
      <c r="BM105" s="203" t="s">
        <v>254</v>
      </c>
    </row>
    <row r="106" spans="1:47" s="118" customFormat="1" ht="12">
      <c r="A106" s="115"/>
      <c r="B106" s="116"/>
      <c r="C106" s="115"/>
      <c r="D106" s="205" t="s">
        <v>167</v>
      </c>
      <c r="E106" s="115"/>
      <c r="F106" s="206" t="s">
        <v>2952</v>
      </c>
      <c r="G106" s="115"/>
      <c r="H106" s="115"/>
      <c r="I106" s="7"/>
      <c r="J106" s="115"/>
      <c r="K106" s="115"/>
      <c r="L106" s="116"/>
      <c r="M106" s="207"/>
      <c r="N106" s="208"/>
      <c r="O106" s="200"/>
      <c r="P106" s="200"/>
      <c r="Q106" s="200"/>
      <c r="R106" s="200"/>
      <c r="S106" s="200"/>
      <c r="T106" s="209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T106" s="106" t="s">
        <v>167</v>
      </c>
      <c r="AU106" s="106" t="s">
        <v>84</v>
      </c>
    </row>
    <row r="107" spans="1:65" s="118" customFormat="1" ht="62.65" customHeight="1">
      <c r="A107" s="115"/>
      <c r="B107" s="116"/>
      <c r="C107" s="191" t="s">
        <v>218</v>
      </c>
      <c r="D107" s="191" t="s">
        <v>783</v>
      </c>
      <c r="E107" s="192" t="s">
        <v>2953</v>
      </c>
      <c r="F107" s="193" t="s">
        <v>2954</v>
      </c>
      <c r="G107" s="194" t="s">
        <v>492</v>
      </c>
      <c r="H107" s="195">
        <v>850</v>
      </c>
      <c r="I107" s="11"/>
      <c r="J107" s="196">
        <f>ROUND(I107*H107,1)</f>
        <v>0</v>
      </c>
      <c r="K107" s="193" t="s">
        <v>3</v>
      </c>
      <c r="L107" s="197"/>
      <c r="M107" s="198" t="s">
        <v>3</v>
      </c>
      <c r="N107" s="199" t="s">
        <v>45</v>
      </c>
      <c r="O107" s="200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R107" s="203" t="s">
        <v>420</v>
      </c>
      <c r="AT107" s="203" t="s">
        <v>783</v>
      </c>
      <c r="AU107" s="203" t="s">
        <v>84</v>
      </c>
      <c r="AY107" s="106" t="s">
        <v>158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6" t="s">
        <v>82</v>
      </c>
      <c r="BK107" s="204">
        <f>ROUND(I107*H107,1)</f>
        <v>0</v>
      </c>
      <c r="BL107" s="106" t="s">
        <v>283</v>
      </c>
      <c r="BM107" s="203" t="s">
        <v>269</v>
      </c>
    </row>
    <row r="108" spans="1:47" s="118" customFormat="1" ht="39">
      <c r="A108" s="115"/>
      <c r="B108" s="116"/>
      <c r="C108" s="115"/>
      <c r="D108" s="205" t="s">
        <v>167</v>
      </c>
      <c r="E108" s="115"/>
      <c r="F108" s="206" t="s">
        <v>2954</v>
      </c>
      <c r="G108" s="115"/>
      <c r="H108" s="115"/>
      <c r="I108" s="7"/>
      <c r="J108" s="115"/>
      <c r="K108" s="115"/>
      <c r="L108" s="116"/>
      <c r="M108" s="207"/>
      <c r="N108" s="208"/>
      <c r="O108" s="200"/>
      <c r="P108" s="200"/>
      <c r="Q108" s="200"/>
      <c r="R108" s="200"/>
      <c r="S108" s="200"/>
      <c r="T108" s="209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T108" s="106" t="s">
        <v>167</v>
      </c>
      <c r="AU108" s="106" t="s">
        <v>84</v>
      </c>
    </row>
    <row r="109" spans="1:65" s="118" customFormat="1" ht="62.65" customHeight="1">
      <c r="A109" s="115"/>
      <c r="B109" s="116"/>
      <c r="C109" s="191" t="s">
        <v>226</v>
      </c>
      <c r="D109" s="191" t="s">
        <v>783</v>
      </c>
      <c r="E109" s="192" t="s">
        <v>2955</v>
      </c>
      <c r="F109" s="193" t="s">
        <v>2956</v>
      </c>
      <c r="G109" s="194" t="s">
        <v>492</v>
      </c>
      <c r="H109" s="195">
        <v>110</v>
      </c>
      <c r="I109" s="11"/>
      <c r="J109" s="196">
        <f>ROUND(I109*H109,1)</f>
        <v>0</v>
      </c>
      <c r="K109" s="193" t="s">
        <v>3</v>
      </c>
      <c r="L109" s="197"/>
      <c r="M109" s="198" t="s">
        <v>3</v>
      </c>
      <c r="N109" s="199" t="s">
        <v>45</v>
      </c>
      <c r="O109" s="200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R109" s="203" t="s">
        <v>420</v>
      </c>
      <c r="AT109" s="203" t="s">
        <v>783</v>
      </c>
      <c r="AU109" s="203" t="s">
        <v>84</v>
      </c>
      <c r="AY109" s="106" t="s">
        <v>158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6" t="s">
        <v>82</v>
      </c>
      <c r="BK109" s="204">
        <f>ROUND(I109*H109,1)</f>
        <v>0</v>
      </c>
      <c r="BL109" s="106" t="s">
        <v>283</v>
      </c>
      <c r="BM109" s="203" t="s">
        <v>283</v>
      </c>
    </row>
    <row r="110" spans="1:47" s="118" customFormat="1" ht="39">
      <c r="A110" s="115"/>
      <c r="B110" s="116"/>
      <c r="C110" s="115"/>
      <c r="D110" s="205" t="s">
        <v>167</v>
      </c>
      <c r="E110" s="115"/>
      <c r="F110" s="206" t="s">
        <v>2956</v>
      </c>
      <c r="G110" s="115"/>
      <c r="H110" s="115"/>
      <c r="I110" s="7"/>
      <c r="J110" s="115"/>
      <c r="K110" s="115"/>
      <c r="L110" s="116"/>
      <c r="M110" s="207"/>
      <c r="N110" s="208"/>
      <c r="O110" s="200"/>
      <c r="P110" s="200"/>
      <c r="Q110" s="200"/>
      <c r="R110" s="200"/>
      <c r="S110" s="200"/>
      <c r="T110" s="209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T110" s="106" t="s">
        <v>167</v>
      </c>
      <c r="AU110" s="106" t="s">
        <v>84</v>
      </c>
    </row>
    <row r="111" spans="1:65" s="118" customFormat="1" ht="24.2" customHeight="1">
      <c r="A111" s="115"/>
      <c r="B111" s="116"/>
      <c r="C111" s="191" t="s">
        <v>234</v>
      </c>
      <c r="D111" s="191" t="s">
        <v>783</v>
      </c>
      <c r="E111" s="192" t="s">
        <v>2957</v>
      </c>
      <c r="F111" s="193" t="s">
        <v>2958</v>
      </c>
      <c r="G111" s="194" t="s">
        <v>492</v>
      </c>
      <c r="H111" s="195">
        <v>38</v>
      </c>
      <c r="I111" s="11"/>
      <c r="J111" s="196">
        <f>ROUND(I111*H111,1)</f>
        <v>0</v>
      </c>
      <c r="K111" s="193" t="s">
        <v>3</v>
      </c>
      <c r="L111" s="197"/>
      <c r="M111" s="198" t="s">
        <v>3</v>
      </c>
      <c r="N111" s="199" t="s">
        <v>45</v>
      </c>
      <c r="O111" s="200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R111" s="203" t="s">
        <v>420</v>
      </c>
      <c r="AT111" s="203" t="s">
        <v>783</v>
      </c>
      <c r="AU111" s="203" t="s">
        <v>84</v>
      </c>
      <c r="AY111" s="106" t="s">
        <v>158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06" t="s">
        <v>82</v>
      </c>
      <c r="BK111" s="204">
        <f>ROUND(I111*H111,1)</f>
        <v>0</v>
      </c>
      <c r="BL111" s="106" t="s">
        <v>283</v>
      </c>
      <c r="BM111" s="203" t="s">
        <v>299</v>
      </c>
    </row>
    <row r="112" spans="1:47" s="118" customFormat="1" ht="19.5">
      <c r="A112" s="115"/>
      <c r="B112" s="116"/>
      <c r="C112" s="115"/>
      <c r="D112" s="205" t="s">
        <v>167</v>
      </c>
      <c r="E112" s="115"/>
      <c r="F112" s="206" t="s">
        <v>2958</v>
      </c>
      <c r="G112" s="115"/>
      <c r="H112" s="115"/>
      <c r="I112" s="7"/>
      <c r="J112" s="115"/>
      <c r="K112" s="115"/>
      <c r="L112" s="116"/>
      <c r="M112" s="207"/>
      <c r="N112" s="208"/>
      <c r="O112" s="200"/>
      <c r="P112" s="200"/>
      <c r="Q112" s="200"/>
      <c r="R112" s="200"/>
      <c r="S112" s="200"/>
      <c r="T112" s="209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T112" s="106" t="s">
        <v>167</v>
      </c>
      <c r="AU112" s="106" t="s">
        <v>84</v>
      </c>
    </row>
    <row r="113" spans="1:65" s="118" customFormat="1" ht="33" customHeight="1">
      <c r="A113" s="115"/>
      <c r="B113" s="116"/>
      <c r="C113" s="191" t="s">
        <v>245</v>
      </c>
      <c r="D113" s="191" t="s">
        <v>783</v>
      </c>
      <c r="E113" s="192" t="s">
        <v>2959</v>
      </c>
      <c r="F113" s="193" t="s">
        <v>2960</v>
      </c>
      <c r="G113" s="194" t="s">
        <v>1883</v>
      </c>
      <c r="H113" s="195">
        <v>22</v>
      </c>
      <c r="I113" s="11"/>
      <c r="J113" s="196">
        <f>ROUND(I113*H113,1)</f>
        <v>0</v>
      </c>
      <c r="K113" s="193" t="s">
        <v>3</v>
      </c>
      <c r="L113" s="197"/>
      <c r="M113" s="198" t="s">
        <v>3</v>
      </c>
      <c r="N113" s="199" t="s">
        <v>45</v>
      </c>
      <c r="O113" s="200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R113" s="203" t="s">
        <v>420</v>
      </c>
      <c r="AT113" s="203" t="s">
        <v>783</v>
      </c>
      <c r="AU113" s="203" t="s">
        <v>84</v>
      </c>
      <c r="AY113" s="106" t="s">
        <v>158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06" t="s">
        <v>82</v>
      </c>
      <c r="BK113" s="204">
        <f>ROUND(I113*H113,1)</f>
        <v>0</v>
      </c>
      <c r="BL113" s="106" t="s">
        <v>283</v>
      </c>
      <c r="BM113" s="203" t="s">
        <v>316</v>
      </c>
    </row>
    <row r="114" spans="1:47" s="118" customFormat="1" ht="19.5">
      <c r="A114" s="115"/>
      <c r="B114" s="116"/>
      <c r="C114" s="115"/>
      <c r="D114" s="205" t="s">
        <v>167</v>
      </c>
      <c r="E114" s="115"/>
      <c r="F114" s="206" t="s">
        <v>2960</v>
      </c>
      <c r="G114" s="115"/>
      <c r="H114" s="115"/>
      <c r="I114" s="7"/>
      <c r="J114" s="115"/>
      <c r="K114" s="115"/>
      <c r="L114" s="116"/>
      <c r="M114" s="207"/>
      <c r="N114" s="208"/>
      <c r="O114" s="200"/>
      <c r="P114" s="200"/>
      <c r="Q114" s="200"/>
      <c r="R114" s="200"/>
      <c r="S114" s="200"/>
      <c r="T114" s="209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T114" s="106" t="s">
        <v>167</v>
      </c>
      <c r="AU114" s="106" t="s">
        <v>84</v>
      </c>
    </row>
    <row r="115" spans="1:65" s="118" customFormat="1" ht="33" customHeight="1">
      <c r="A115" s="115"/>
      <c r="B115" s="116"/>
      <c r="C115" s="191" t="s">
        <v>254</v>
      </c>
      <c r="D115" s="191" t="s">
        <v>783</v>
      </c>
      <c r="E115" s="192" t="s">
        <v>2961</v>
      </c>
      <c r="F115" s="193" t="s">
        <v>2962</v>
      </c>
      <c r="G115" s="194" t="s">
        <v>492</v>
      </c>
      <c r="H115" s="195">
        <v>50</v>
      </c>
      <c r="I115" s="11"/>
      <c r="J115" s="196">
        <f>ROUND(I115*H115,1)</f>
        <v>0</v>
      </c>
      <c r="K115" s="193" t="s">
        <v>3</v>
      </c>
      <c r="L115" s="197"/>
      <c r="M115" s="198" t="s">
        <v>3</v>
      </c>
      <c r="N115" s="199" t="s">
        <v>45</v>
      </c>
      <c r="O115" s="200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R115" s="203" t="s">
        <v>420</v>
      </c>
      <c r="AT115" s="203" t="s">
        <v>783</v>
      </c>
      <c r="AU115" s="203" t="s">
        <v>84</v>
      </c>
      <c r="AY115" s="106" t="s">
        <v>158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06" t="s">
        <v>82</v>
      </c>
      <c r="BK115" s="204">
        <f>ROUND(I115*H115,1)</f>
        <v>0</v>
      </c>
      <c r="BL115" s="106" t="s">
        <v>283</v>
      </c>
      <c r="BM115" s="203" t="s">
        <v>330</v>
      </c>
    </row>
    <row r="116" spans="1:47" s="118" customFormat="1" ht="19.5">
      <c r="A116" s="115"/>
      <c r="B116" s="116"/>
      <c r="C116" s="115"/>
      <c r="D116" s="205" t="s">
        <v>167</v>
      </c>
      <c r="E116" s="115"/>
      <c r="F116" s="206" t="s">
        <v>2962</v>
      </c>
      <c r="G116" s="115"/>
      <c r="H116" s="115"/>
      <c r="I116" s="7"/>
      <c r="J116" s="115"/>
      <c r="K116" s="115"/>
      <c r="L116" s="116"/>
      <c r="M116" s="207"/>
      <c r="N116" s="208"/>
      <c r="O116" s="200"/>
      <c r="P116" s="200"/>
      <c r="Q116" s="200"/>
      <c r="R116" s="200"/>
      <c r="S116" s="200"/>
      <c r="T116" s="209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T116" s="106" t="s">
        <v>167</v>
      </c>
      <c r="AU116" s="106" t="s">
        <v>84</v>
      </c>
    </row>
    <row r="117" spans="1:65" s="118" customFormat="1" ht="33" customHeight="1">
      <c r="A117" s="115"/>
      <c r="B117" s="116"/>
      <c r="C117" s="191" t="s">
        <v>261</v>
      </c>
      <c r="D117" s="191" t="s">
        <v>783</v>
      </c>
      <c r="E117" s="192" t="s">
        <v>2963</v>
      </c>
      <c r="F117" s="193" t="s">
        <v>2964</v>
      </c>
      <c r="G117" s="194" t="s">
        <v>492</v>
      </c>
      <c r="H117" s="195">
        <v>40</v>
      </c>
      <c r="I117" s="11"/>
      <c r="J117" s="196">
        <f>ROUND(I117*H117,1)</f>
        <v>0</v>
      </c>
      <c r="K117" s="193" t="s">
        <v>3</v>
      </c>
      <c r="L117" s="197"/>
      <c r="M117" s="198" t="s">
        <v>3</v>
      </c>
      <c r="N117" s="199" t="s">
        <v>45</v>
      </c>
      <c r="O117" s="20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R117" s="203" t="s">
        <v>420</v>
      </c>
      <c r="AT117" s="203" t="s">
        <v>783</v>
      </c>
      <c r="AU117" s="203" t="s">
        <v>84</v>
      </c>
      <c r="AY117" s="106" t="s">
        <v>158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06" t="s">
        <v>82</v>
      </c>
      <c r="BK117" s="204">
        <f>ROUND(I117*H117,1)</f>
        <v>0</v>
      </c>
      <c r="BL117" s="106" t="s">
        <v>283</v>
      </c>
      <c r="BM117" s="203" t="s">
        <v>350</v>
      </c>
    </row>
    <row r="118" spans="1:47" s="118" customFormat="1" ht="19.5">
      <c r="A118" s="115"/>
      <c r="B118" s="116"/>
      <c r="C118" s="115"/>
      <c r="D118" s="205" t="s">
        <v>167</v>
      </c>
      <c r="E118" s="115"/>
      <c r="F118" s="206" t="s">
        <v>2964</v>
      </c>
      <c r="G118" s="115"/>
      <c r="H118" s="115"/>
      <c r="I118" s="7"/>
      <c r="J118" s="115"/>
      <c r="K118" s="115"/>
      <c r="L118" s="116"/>
      <c r="M118" s="207"/>
      <c r="N118" s="208"/>
      <c r="O118" s="200"/>
      <c r="P118" s="200"/>
      <c r="Q118" s="200"/>
      <c r="R118" s="200"/>
      <c r="S118" s="200"/>
      <c r="T118" s="209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T118" s="106" t="s">
        <v>167</v>
      </c>
      <c r="AU118" s="106" t="s">
        <v>84</v>
      </c>
    </row>
    <row r="119" spans="2:63" s="180" customFormat="1" ht="22.9" customHeight="1">
      <c r="B119" s="181"/>
      <c r="D119" s="182" t="s">
        <v>73</v>
      </c>
      <c r="E119" s="212" t="s">
        <v>2965</v>
      </c>
      <c r="F119" s="212" t="s">
        <v>2966</v>
      </c>
      <c r="I119" s="5"/>
      <c r="J119" s="213">
        <f>BK119</f>
        <v>0</v>
      </c>
      <c r="L119" s="181"/>
      <c r="M119" s="185"/>
      <c r="N119" s="186"/>
      <c r="O119" s="186"/>
      <c r="P119" s="187">
        <f>SUM(P120:P187)</f>
        <v>0</v>
      </c>
      <c r="Q119" s="186"/>
      <c r="R119" s="187">
        <f>SUM(R120:R187)</f>
        <v>0</v>
      </c>
      <c r="S119" s="186"/>
      <c r="T119" s="188">
        <f>SUM(T120:T187)</f>
        <v>0</v>
      </c>
      <c r="AR119" s="182" t="s">
        <v>82</v>
      </c>
      <c r="AT119" s="189" t="s">
        <v>73</v>
      </c>
      <c r="AU119" s="189" t="s">
        <v>82</v>
      </c>
      <c r="AY119" s="182" t="s">
        <v>158</v>
      </c>
      <c r="BK119" s="190">
        <f>SUM(BK120:BK187)</f>
        <v>0</v>
      </c>
    </row>
    <row r="120" spans="1:65" s="118" customFormat="1" ht="16.5" customHeight="1">
      <c r="A120" s="115"/>
      <c r="B120" s="116"/>
      <c r="C120" s="191" t="s">
        <v>269</v>
      </c>
      <c r="D120" s="191" t="s">
        <v>783</v>
      </c>
      <c r="E120" s="192" t="s">
        <v>2967</v>
      </c>
      <c r="F120" s="193" t="s">
        <v>2968</v>
      </c>
      <c r="G120" s="194" t="s">
        <v>1883</v>
      </c>
      <c r="H120" s="195">
        <v>3</v>
      </c>
      <c r="I120" s="11"/>
      <c r="J120" s="196">
        <f>ROUND(I120*H120,1)</f>
        <v>0</v>
      </c>
      <c r="K120" s="193" t="s">
        <v>3</v>
      </c>
      <c r="L120" s="197"/>
      <c r="M120" s="198" t="s">
        <v>3</v>
      </c>
      <c r="N120" s="199" t="s">
        <v>45</v>
      </c>
      <c r="O120" s="200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R120" s="203" t="s">
        <v>420</v>
      </c>
      <c r="AT120" s="203" t="s">
        <v>783</v>
      </c>
      <c r="AU120" s="203" t="s">
        <v>84</v>
      </c>
      <c r="AY120" s="106" t="s">
        <v>158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06" t="s">
        <v>82</v>
      </c>
      <c r="BK120" s="204">
        <f>ROUND(I120*H120,1)</f>
        <v>0</v>
      </c>
      <c r="BL120" s="106" t="s">
        <v>283</v>
      </c>
      <c r="BM120" s="203" t="s">
        <v>468</v>
      </c>
    </row>
    <row r="121" spans="1:47" s="118" customFormat="1" ht="12">
      <c r="A121" s="115"/>
      <c r="B121" s="116"/>
      <c r="C121" s="115"/>
      <c r="D121" s="205" t="s">
        <v>167</v>
      </c>
      <c r="E121" s="115"/>
      <c r="F121" s="206" t="s">
        <v>2968</v>
      </c>
      <c r="G121" s="115"/>
      <c r="H121" s="115"/>
      <c r="I121" s="7"/>
      <c r="J121" s="115"/>
      <c r="K121" s="115"/>
      <c r="L121" s="116"/>
      <c r="M121" s="207"/>
      <c r="N121" s="208"/>
      <c r="O121" s="200"/>
      <c r="P121" s="200"/>
      <c r="Q121" s="200"/>
      <c r="R121" s="200"/>
      <c r="S121" s="200"/>
      <c r="T121" s="209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T121" s="106" t="s">
        <v>167</v>
      </c>
      <c r="AU121" s="106" t="s">
        <v>84</v>
      </c>
    </row>
    <row r="122" spans="1:65" s="118" customFormat="1" ht="24.2" customHeight="1">
      <c r="A122" s="115"/>
      <c r="B122" s="116"/>
      <c r="C122" s="191" t="s">
        <v>9</v>
      </c>
      <c r="D122" s="191" t="s">
        <v>783</v>
      </c>
      <c r="E122" s="192" t="s">
        <v>2969</v>
      </c>
      <c r="F122" s="193" t="s">
        <v>2970</v>
      </c>
      <c r="G122" s="194" t="s">
        <v>1883</v>
      </c>
      <c r="H122" s="195">
        <v>102</v>
      </c>
      <c r="I122" s="11"/>
      <c r="J122" s="196">
        <f>ROUND(I122*H122,1)</f>
        <v>0</v>
      </c>
      <c r="K122" s="193" t="s">
        <v>3</v>
      </c>
      <c r="L122" s="197"/>
      <c r="M122" s="198" t="s">
        <v>3</v>
      </c>
      <c r="N122" s="199" t="s">
        <v>45</v>
      </c>
      <c r="O122" s="200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R122" s="203" t="s">
        <v>420</v>
      </c>
      <c r="AT122" s="203" t="s">
        <v>783</v>
      </c>
      <c r="AU122" s="203" t="s">
        <v>84</v>
      </c>
      <c r="AY122" s="106" t="s">
        <v>158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06" t="s">
        <v>82</v>
      </c>
      <c r="BK122" s="204">
        <f>ROUND(I122*H122,1)</f>
        <v>0</v>
      </c>
      <c r="BL122" s="106" t="s">
        <v>283</v>
      </c>
      <c r="BM122" s="203" t="s">
        <v>482</v>
      </c>
    </row>
    <row r="123" spans="1:47" s="118" customFormat="1" ht="19.5">
      <c r="A123" s="115"/>
      <c r="B123" s="116"/>
      <c r="C123" s="115"/>
      <c r="D123" s="205" t="s">
        <v>167</v>
      </c>
      <c r="E123" s="115"/>
      <c r="F123" s="206" t="s">
        <v>2970</v>
      </c>
      <c r="G123" s="115"/>
      <c r="H123" s="115"/>
      <c r="I123" s="7"/>
      <c r="J123" s="115"/>
      <c r="K123" s="115"/>
      <c r="L123" s="116"/>
      <c r="M123" s="207"/>
      <c r="N123" s="208"/>
      <c r="O123" s="200"/>
      <c r="P123" s="200"/>
      <c r="Q123" s="200"/>
      <c r="R123" s="200"/>
      <c r="S123" s="200"/>
      <c r="T123" s="209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T123" s="106" t="s">
        <v>167</v>
      </c>
      <c r="AU123" s="106" t="s">
        <v>84</v>
      </c>
    </row>
    <row r="124" spans="1:65" s="118" customFormat="1" ht="24.2" customHeight="1">
      <c r="A124" s="115"/>
      <c r="B124" s="116"/>
      <c r="C124" s="191" t="s">
        <v>283</v>
      </c>
      <c r="D124" s="191" t="s">
        <v>783</v>
      </c>
      <c r="E124" s="192" t="s">
        <v>2971</v>
      </c>
      <c r="F124" s="193" t="s">
        <v>2972</v>
      </c>
      <c r="G124" s="194" t="s">
        <v>1883</v>
      </c>
      <c r="H124" s="195">
        <v>55</v>
      </c>
      <c r="I124" s="11"/>
      <c r="J124" s="196">
        <f>ROUND(I124*H124,1)</f>
        <v>0</v>
      </c>
      <c r="K124" s="193" t="s">
        <v>3</v>
      </c>
      <c r="L124" s="197"/>
      <c r="M124" s="198" t="s">
        <v>3</v>
      </c>
      <c r="N124" s="199" t="s">
        <v>45</v>
      </c>
      <c r="O124" s="200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R124" s="203" t="s">
        <v>420</v>
      </c>
      <c r="AT124" s="203" t="s">
        <v>783</v>
      </c>
      <c r="AU124" s="203" t="s">
        <v>84</v>
      </c>
      <c r="AY124" s="106" t="s">
        <v>158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06" t="s">
        <v>82</v>
      </c>
      <c r="BK124" s="204">
        <f>ROUND(I124*H124,1)</f>
        <v>0</v>
      </c>
      <c r="BL124" s="106" t="s">
        <v>283</v>
      </c>
      <c r="BM124" s="203" t="s">
        <v>497</v>
      </c>
    </row>
    <row r="125" spans="1:47" s="118" customFormat="1" ht="19.5">
      <c r="A125" s="115"/>
      <c r="B125" s="116"/>
      <c r="C125" s="115"/>
      <c r="D125" s="205" t="s">
        <v>167</v>
      </c>
      <c r="E125" s="115"/>
      <c r="F125" s="206" t="s">
        <v>2972</v>
      </c>
      <c r="G125" s="115"/>
      <c r="H125" s="115"/>
      <c r="I125" s="7"/>
      <c r="J125" s="115"/>
      <c r="K125" s="115"/>
      <c r="L125" s="116"/>
      <c r="M125" s="207"/>
      <c r="N125" s="208"/>
      <c r="O125" s="200"/>
      <c r="P125" s="200"/>
      <c r="Q125" s="200"/>
      <c r="R125" s="200"/>
      <c r="S125" s="200"/>
      <c r="T125" s="209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T125" s="106" t="s">
        <v>167</v>
      </c>
      <c r="AU125" s="106" t="s">
        <v>84</v>
      </c>
    </row>
    <row r="126" spans="1:65" s="118" customFormat="1" ht="24.2" customHeight="1">
      <c r="A126" s="115"/>
      <c r="B126" s="116"/>
      <c r="C126" s="191" t="s">
        <v>290</v>
      </c>
      <c r="D126" s="191" t="s">
        <v>783</v>
      </c>
      <c r="E126" s="192" t="s">
        <v>2973</v>
      </c>
      <c r="F126" s="193" t="s">
        <v>2974</v>
      </c>
      <c r="G126" s="194" t="s">
        <v>1883</v>
      </c>
      <c r="H126" s="195">
        <v>10</v>
      </c>
      <c r="I126" s="11"/>
      <c r="J126" s="196">
        <f>ROUND(I126*H126,1)</f>
        <v>0</v>
      </c>
      <c r="K126" s="193" t="s">
        <v>3</v>
      </c>
      <c r="L126" s="197"/>
      <c r="M126" s="198" t="s">
        <v>3</v>
      </c>
      <c r="N126" s="199" t="s">
        <v>45</v>
      </c>
      <c r="O126" s="200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R126" s="203" t="s">
        <v>420</v>
      </c>
      <c r="AT126" s="203" t="s">
        <v>783</v>
      </c>
      <c r="AU126" s="203" t="s">
        <v>84</v>
      </c>
      <c r="AY126" s="106" t="s">
        <v>158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06" t="s">
        <v>82</v>
      </c>
      <c r="BK126" s="204">
        <f>ROUND(I126*H126,1)</f>
        <v>0</v>
      </c>
      <c r="BL126" s="106" t="s">
        <v>283</v>
      </c>
      <c r="BM126" s="203" t="s">
        <v>517</v>
      </c>
    </row>
    <row r="127" spans="1:47" s="118" customFormat="1" ht="19.5">
      <c r="A127" s="115"/>
      <c r="B127" s="116"/>
      <c r="C127" s="115"/>
      <c r="D127" s="205" t="s">
        <v>167</v>
      </c>
      <c r="E127" s="115"/>
      <c r="F127" s="206" t="s">
        <v>2974</v>
      </c>
      <c r="G127" s="115"/>
      <c r="H127" s="115"/>
      <c r="I127" s="7"/>
      <c r="J127" s="115"/>
      <c r="K127" s="115"/>
      <c r="L127" s="116"/>
      <c r="M127" s="207"/>
      <c r="N127" s="208"/>
      <c r="O127" s="200"/>
      <c r="P127" s="200"/>
      <c r="Q127" s="200"/>
      <c r="R127" s="200"/>
      <c r="S127" s="200"/>
      <c r="T127" s="209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T127" s="106" t="s">
        <v>167</v>
      </c>
      <c r="AU127" s="106" t="s">
        <v>84</v>
      </c>
    </row>
    <row r="128" spans="1:65" s="118" customFormat="1" ht="33" customHeight="1">
      <c r="A128" s="115"/>
      <c r="B128" s="116"/>
      <c r="C128" s="191" t="s">
        <v>299</v>
      </c>
      <c r="D128" s="191" t="s">
        <v>783</v>
      </c>
      <c r="E128" s="192" t="s">
        <v>2975</v>
      </c>
      <c r="F128" s="193" t="s">
        <v>2976</v>
      </c>
      <c r="G128" s="194" t="s">
        <v>492</v>
      </c>
      <c r="H128" s="195">
        <v>150</v>
      </c>
      <c r="I128" s="11"/>
      <c r="J128" s="196">
        <f>ROUND(I128*H128,1)</f>
        <v>0</v>
      </c>
      <c r="K128" s="193" t="s">
        <v>3</v>
      </c>
      <c r="L128" s="197"/>
      <c r="M128" s="198" t="s">
        <v>3</v>
      </c>
      <c r="N128" s="199" t="s">
        <v>45</v>
      </c>
      <c r="O128" s="20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R128" s="203" t="s">
        <v>420</v>
      </c>
      <c r="AT128" s="203" t="s">
        <v>783</v>
      </c>
      <c r="AU128" s="203" t="s">
        <v>84</v>
      </c>
      <c r="AY128" s="106" t="s">
        <v>158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06" t="s">
        <v>82</v>
      </c>
      <c r="BK128" s="204">
        <f>ROUND(I128*H128,1)</f>
        <v>0</v>
      </c>
      <c r="BL128" s="106" t="s">
        <v>283</v>
      </c>
      <c r="BM128" s="203" t="s">
        <v>537</v>
      </c>
    </row>
    <row r="129" spans="1:47" s="118" customFormat="1" ht="19.5">
      <c r="A129" s="115"/>
      <c r="B129" s="116"/>
      <c r="C129" s="115"/>
      <c r="D129" s="205" t="s">
        <v>167</v>
      </c>
      <c r="E129" s="115"/>
      <c r="F129" s="206" t="s">
        <v>2976</v>
      </c>
      <c r="G129" s="115"/>
      <c r="H129" s="115"/>
      <c r="I129" s="7"/>
      <c r="J129" s="115"/>
      <c r="K129" s="115"/>
      <c r="L129" s="116"/>
      <c r="M129" s="207"/>
      <c r="N129" s="208"/>
      <c r="O129" s="200"/>
      <c r="P129" s="200"/>
      <c r="Q129" s="200"/>
      <c r="R129" s="200"/>
      <c r="S129" s="200"/>
      <c r="T129" s="209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T129" s="106" t="s">
        <v>167</v>
      </c>
      <c r="AU129" s="106" t="s">
        <v>84</v>
      </c>
    </row>
    <row r="130" spans="1:65" s="118" customFormat="1" ht="24.2" customHeight="1">
      <c r="A130" s="115"/>
      <c r="B130" s="116"/>
      <c r="C130" s="191" t="s">
        <v>308</v>
      </c>
      <c r="D130" s="191" t="s">
        <v>783</v>
      </c>
      <c r="E130" s="192" t="s">
        <v>2977</v>
      </c>
      <c r="F130" s="193" t="s">
        <v>2978</v>
      </c>
      <c r="G130" s="194" t="s">
        <v>492</v>
      </c>
      <c r="H130" s="195">
        <v>20</v>
      </c>
      <c r="I130" s="11"/>
      <c r="J130" s="196">
        <f>ROUND(I130*H130,1)</f>
        <v>0</v>
      </c>
      <c r="K130" s="193" t="s">
        <v>3</v>
      </c>
      <c r="L130" s="197"/>
      <c r="M130" s="198" t="s">
        <v>3</v>
      </c>
      <c r="N130" s="199" t="s">
        <v>45</v>
      </c>
      <c r="O130" s="20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R130" s="203" t="s">
        <v>420</v>
      </c>
      <c r="AT130" s="203" t="s">
        <v>783</v>
      </c>
      <c r="AU130" s="203" t="s">
        <v>84</v>
      </c>
      <c r="AY130" s="106" t="s">
        <v>158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06" t="s">
        <v>82</v>
      </c>
      <c r="BK130" s="204">
        <f>ROUND(I130*H130,1)</f>
        <v>0</v>
      </c>
      <c r="BL130" s="106" t="s">
        <v>283</v>
      </c>
      <c r="BM130" s="203" t="s">
        <v>553</v>
      </c>
    </row>
    <row r="131" spans="1:47" s="118" customFormat="1" ht="19.5">
      <c r="A131" s="115"/>
      <c r="B131" s="116"/>
      <c r="C131" s="115"/>
      <c r="D131" s="205" t="s">
        <v>167</v>
      </c>
      <c r="E131" s="115"/>
      <c r="F131" s="206" t="s">
        <v>2978</v>
      </c>
      <c r="G131" s="115"/>
      <c r="H131" s="115"/>
      <c r="I131" s="7"/>
      <c r="J131" s="115"/>
      <c r="K131" s="115"/>
      <c r="L131" s="116"/>
      <c r="M131" s="207"/>
      <c r="N131" s="208"/>
      <c r="O131" s="200"/>
      <c r="P131" s="200"/>
      <c r="Q131" s="200"/>
      <c r="R131" s="200"/>
      <c r="S131" s="200"/>
      <c r="T131" s="209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T131" s="106" t="s">
        <v>167</v>
      </c>
      <c r="AU131" s="106" t="s">
        <v>84</v>
      </c>
    </row>
    <row r="132" spans="1:65" s="118" customFormat="1" ht="24.2" customHeight="1">
      <c r="A132" s="115"/>
      <c r="B132" s="116"/>
      <c r="C132" s="191" t="s">
        <v>316</v>
      </c>
      <c r="D132" s="191" t="s">
        <v>783</v>
      </c>
      <c r="E132" s="192" t="s">
        <v>2979</v>
      </c>
      <c r="F132" s="193" t="s">
        <v>2980</v>
      </c>
      <c r="G132" s="194" t="s">
        <v>492</v>
      </c>
      <c r="H132" s="195">
        <v>50</v>
      </c>
      <c r="I132" s="11"/>
      <c r="J132" s="196">
        <f>ROUND(I132*H132,1)</f>
        <v>0</v>
      </c>
      <c r="K132" s="193" t="s">
        <v>3</v>
      </c>
      <c r="L132" s="197"/>
      <c r="M132" s="198" t="s">
        <v>3</v>
      </c>
      <c r="N132" s="199" t="s">
        <v>45</v>
      </c>
      <c r="O132" s="20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R132" s="203" t="s">
        <v>420</v>
      </c>
      <c r="AT132" s="203" t="s">
        <v>783</v>
      </c>
      <c r="AU132" s="203" t="s">
        <v>84</v>
      </c>
      <c r="AY132" s="106" t="s">
        <v>158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06" t="s">
        <v>82</v>
      </c>
      <c r="BK132" s="204">
        <f>ROUND(I132*H132,1)</f>
        <v>0</v>
      </c>
      <c r="BL132" s="106" t="s">
        <v>283</v>
      </c>
      <c r="BM132" s="203" t="s">
        <v>567</v>
      </c>
    </row>
    <row r="133" spans="1:47" s="118" customFormat="1" ht="19.5">
      <c r="A133" s="115"/>
      <c r="B133" s="116"/>
      <c r="C133" s="115"/>
      <c r="D133" s="205" t="s">
        <v>167</v>
      </c>
      <c r="E133" s="115"/>
      <c r="F133" s="206" t="s">
        <v>2980</v>
      </c>
      <c r="G133" s="115"/>
      <c r="H133" s="115"/>
      <c r="I133" s="7"/>
      <c r="J133" s="115"/>
      <c r="K133" s="115"/>
      <c r="L133" s="116"/>
      <c r="M133" s="207"/>
      <c r="N133" s="208"/>
      <c r="O133" s="200"/>
      <c r="P133" s="200"/>
      <c r="Q133" s="200"/>
      <c r="R133" s="200"/>
      <c r="S133" s="200"/>
      <c r="T133" s="209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T133" s="106" t="s">
        <v>167</v>
      </c>
      <c r="AU133" s="106" t="s">
        <v>84</v>
      </c>
    </row>
    <row r="134" spans="1:65" s="118" customFormat="1" ht="16.5" customHeight="1">
      <c r="A134" s="115"/>
      <c r="B134" s="116"/>
      <c r="C134" s="191" t="s">
        <v>8</v>
      </c>
      <c r="D134" s="191" t="s">
        <v>783</v>
      </c>
      <c r="E134" s="192" t="s">
        <v>2981</v>
      </c>
      <c r="F134" s="193" t="s">
        <v>2982</v>
      </c>
      <c r="G134" s="194" t="s">
        <v>1883</v>
      </c>
      <c r="H134" s="195">
        <v>900</v>
      </c>
      <c r="I134" s="11"/>
      <c r="J134" s="196">
        <f>ROUND(I134*H134,1)</f>
        <v>0</v>
      </c>
      <c r="K134" s="193" t="s">
        <v>3</v>
      </c>
      <c r="L134" s="197"/>
      <c r="M134" s="198" t="s">
        <v>3</v>
      </c>
      <c r="N134" s="199" t="s">
        <v>45</v>
      </c>
      <c r="O134" s="20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R134" s="203" t="s">
        <v>420</v>
      </c>
      <c r="AT134" s="203" t="s">
        <v>783</v>
      </c>
      <c r="AU134" s="203" t="s">
        <v>84</v>
      </c>
      <c r="AY134" s="106" t="s">
        <v>158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06" t="s">
        <v>82</v>
      </c>
      <c r="BK134" s="204">
        <f>ROUND(I134*H134,1)</f>
        <v>0</v>
      </c>
      <c r="BL134" s="106" t="s">
        <v>283</v>
      </c>
      <c r="BM134" s="203" t="s">
        <v>580</v>
      </c>
    </row>
    <row r="135" spans="1:47" s="118" customFormat="1" ht="12">
      <c r="A135" s="115"/>
      <c r="B135" s="116"/>
      <c r="C135" s="115"/>
      <c r="D135" s="205" t="s">
        <v>167</v>
      </c>
      <c r="E135" s="115"/>
      <c r="F135" s="206" t="s">
        <v>2982</v>
      </c>
      <c r="G135" s="115"/>
      <c r="H135" s="115"/>
      <c r="I135" s="7"/>
      <c r="J135" s="115"/>
      <c r="K135" s="115"/>
      <c r="L135" s="116"/>
      <c r="M135" s="207"/>
      <c r="N135" s="208"/>
      <c r="O135" s="200"/>
      <c r="P135" s="200"/>
      <c r="Q135" s="200"/>
      <c r="R135" s="200"/>
      <c r="S135" s="200"/>
      <c r="T135" s="209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T135" s="106" t="s">
        <v>167</v>
      </c>
      <c r="AU135" s="106" t="s">
        <v>84</v>
      </c>
    </row>
    <row r="136" spans="1:65" s="118" customFormat="1" ht="33" customHeight="1">
      <c r="A136" s="115"/>
      <c r="B136" s="116"/>
      <c r="C136" s="191" t="s">
        <v>330</v>
      </c>
      <c r="D136" s="191" t="s">
        <v>783</v>
      </c>
      <c r="E136" s="192" t="s">
        <v>2983</v>
      </c>
      <c r="F136" s="193" t="s">
        <v>2984</v>
      </c>
      <c r="G136" s="194" t="s">
        <v>1883</v>
      </c>
      <c r="H136" s="195">
        <v>5</v>
      </c>
      <c r="I136" s="11"/>
      <c r="J136" s="196">
        <f>ROUND(I136*H136,1)</f>
        <v>0</v>
      </c>
      <c r="K136" s="193" t="s">
        <v>3</v>
      </c>
      <c r="L136" s="197"/>
      <c r="M136" s="198" t="s">
        <v>3</v>
      </c>
      <c r="N136" s="199" t="s">
        <v>45</v>
      </c>
      <c r="O136" s="20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R136" s="203" t="s">
        <v>420</v>
      </c>
      <c r="AT136" s="203" t="s">
        <v>783</v>
      </c>
      <c r="AU136" s="203" t="s">
        <v>84</v>
      </c>
      <c r="AY136" s="106" t="s">
        <v>158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06" t="s">
        <v>82</v>
      </c>
      <c r="BK136" s="204">
        <f>ROUND(I136*H136,1)</f>
        <v>0</v>
      </c>
      <c r="BL136" s="106" t="s">
        <v>283</v>
      </c>
      <c r="BM136" s="203" t="s">
        <v>594</v>
      </c>
    </row>
    <row r="137" spans="1:47" s="118" customFormat="1" ht="19.5">
      <c r="A137" s="115"/>
      <c r="B137" s="116"/>
      <c r="C137" s="115"/>
      <c r="D137" s="205" t="s">
        <v>167</v>
      </c>
      <c r="E137" s="115"/>
      <c r="F137" s="206" t="s">
        <v>2984</v>
      </c>
      <c r="G137" s="115"/>
      <c r="H137" s="115"/>
      <c r="I137" s="7"/>
      <c r="J137" s="115"/>
      <c r="K137" s="115"/>
      <c r="L137" s="116"/>
      <c r="M137" s="207"/>
      <c r="N137" s="208"/>
      <c r="O137" s="200"/>
      <c r="P137" s="200"/>
      <c r="Q137" s="200"/>
      <c r="R137" s="200"/>
      <c r="S137" s="200"/>
      <c r="T137" s="209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T137" s="106" t="s">
        <v>167</v>
      </c>
      <c r="AU137" s="106" t="s">
        <v>84</v>
      </c>
    </row>
    <row r="138" spans="1:65" s="118" customFormat="1" ht="24.2" customHeight="1">
      <c r="A138" s="115"/>
      <c r="B138" s="116"/>
      <c r="C138" s="191" t="s">
        <v>342</v>
      </c>
      <c r="D138" s="191" t="s">
        <v>783</v>
      </c>
      <c r="E138" s="192" t="s">
        <v>2985</v>
      </c>
      <c r="F138" s="193" t="s">
        <v>2986</v>
      </c>
      <c r="G138" s="194" t="s">
        <v>492</v>
      </c>
      <c r="H138" s="195">
        <v>20</v>
      </c>
      <c r="I138" s="11"/>
      <c r="J138" s="196">
        <f>ROUND(I138*H138,1)</f>
        <v>0</v>
      </c>
      <c r="K138" s="193" t="s">
        <v>3</v>
      </c>
      <c r="L138" s="197"/>
      <c r="M138" s="198" t="s">
        <v>3</v>
      </c>
      <c r="N138" s="199" t="s">
        <v>45</v>
      </c>
      <c r="O138" s="20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R138" s="203" t="s">
        <v>420</v>
      </c>
      <c r="AT138" s="203" t="s">
        <v>783</v>
      </c>
      <c r="AU138" s="203" t="s">
        <v>84</v>
      </c>
      <c r="AY138" s="106" t="s">
        <v>158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06" t="s">
        <v>82</v>
      </c>
      <c r="BK138" s="204">
        <f>ROUND(I138*H138,1)</f>
        <v>0</v>
      </c>
      <c r="BL138" s="106" t="s">
        <v>283</v>
      </c>
      <c r="BM138" s="203" t="s">
        <v>608</v>
      </c>
    </row>
    <row r="139" spans="1:47" s="118" customFormat="1" ht="12">
      <c r="A139" s="115"/>
      <c r="B139" s="116"/>
      <c r="C139" s="115"/>
      <c r="D139" s="205" t="s">
        <v>167</v>
      </c>
      <c r="E139" s="115"/>
      <c r="F139" s="206" t="s">
        <v>2986</v>
      </c>
      <c r="G139" s="115"/>
      <c r="H139" s="115"/>
      <c r="I139" s="7"/>
      <c r="J139" s="115"/>
      <c r="K139" s="115"/>
      <c r="L139" s="116"/>
      <c r="M139" s="207"/>
      <c r="N139" s="208"/>
      <c r="O139" s="200"/>
      <c r="P139" s="200"/>
      <c r="Q139" s="200"/>
      <c r="R139" s="200"/>
      <c r="S139" s="200"/>
      <c r="T139" s="209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T139" s="106" t="s">
        <v>167</v>
      </c>
      <c r="AU139" s="106" t="s">
        <v>84</v>
      </c>
    </row>
    <row r="140" spans="1:65" s="118" customFormat="1" ht="24.2" customHeight="1">
      <c r="A140" s="115"/>
      <c r="B140" s="116"/>
      <c r="C140" s="191" t="s">
        <v>350</v>
      </c>
      <c r="D140" s="191" t="s">
        <v>783</v>
      </c>
      <c r="E140" s="192" t="s">
        <v>2987</v>
      </c>
      <c r="F140" s="193" t="s">
        <v>2988</v>
      </c>
      <c r="G140" s="194" t="s">
        <v>492</v>
      </c>
      <c r="H140" s="195">
        <v>50</v>
      </c>
      <c r="I140" s="11"/>
      <c r="J140" s="196">
        <f>ROUND(I140*H140,1)</f>
        <v>0</v>
      </c>
      <c r="K140" s="193" t="s">
        <v>3</v>
      </c>
      <c r="L140" s="197"/>
      <c r="M140" s="198" t="s">
        <v>3</v>
      </c>
      <c r="N140" s="199" t="s">
        <v>45</v>
      </c>
      <c r="O140" s="20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R140" s="203" t="s">
        <v>420</v>
      </c>
      <c r="AT140" s="203" t="s">
        <v>783</v>
      </c>
      <c r="AU140" s="203" t="s">
        <v>84</v>
      </c>
      <c r="AY140" s="106" t="s">
        <v>158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06" t="s">
        <v>82</v>
      </c>
      <c r="BK140" s="204">
        <f>ROUND(I140*H140,1)</f>
        <v>0</v>
      </c>
      <c r="BL140" s="106" t="s">
        <v>283</v>
      </c>
      <c r="BM140" s="203" t="s">
        <v>629</v>
      </c>
    </row>
    <row r="141" spans="1:47" s="118" customFormat="1" ht="12">
      <c r="A141" s="115"/>
      <c r="B141" s="116"/>
      <c r="C141" s="115"/>
      <c r="D141" s="205" t="s">
        <v>167</v>
      </c>
      <c r="E141" s="115"/>
      <c r="F141" s="206" t="s">
        <v>2988</v>
      </c>
      <c r="G141" s="115"/>
      <c r="H141" s="115"/>
      <c r="I141" s="7"/>
      <c r="J141" s="115"/>
      <c r="K141" s="115"/>
      <c r="L141" s="116"/>
      <c r="M141" s="207"/>
      <c r="N141" s="208"/>
      <c r="O141" s="200"/>
      <c r="P141" s="200"/>
      <c r="Q141" s="200"/>
      <c r="R141" s="200"/>
      <c r="S141" s="200"/>
      <c r="T141" s="209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T141" s="106" t="s">
        <v>167</v>
      </c>
      <c r="AU141" s="106" t="s">
        <v>84</v>
      </c>
    </row>
    <row r="142" spans="1:65" s="118" customFormat="1" ht="21.75" customHeight="1">
      <c r="A142" s="115"/>
      <c r="B142" s="116"/>
      <c r="C142" s="191" t="s">
        <v>359</v>
      </c>
      <c r="D142" s="191" t="s">
        <v>783</v>
      </c>
      <c r="E142" s="192" t="s">
        <v>2989</v>
      </c>
      <c r="F142" s="193" t="s">
        <v>2990</v>
      </c>
      <c r="G142" s="194" t="s">
        <v>1883</v>
      </c>
      <c r="H142" s="195">
        <v>10</v>
      </c>
      <c r="I142" s="11"/>
      <c r="J142" s="196">
        <f>ROUND(I142*H142,1)</f>
        <v>0</v>
      </c>
      <c r="K142" s="193" t="s">
        <v>3</v>
      </c>
      <c r="L142" s="197"/>
      <c r="M142" s="198" t="s">
        <v>3</v>
      </c>
      <c r="N142" s="199" t="s">
        <v>45</v>
      </c>
      <c r="O142" s="20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R142" s="203" t="s">
        <v>420</v>
      </c>
      <c r="AT142" s="203" t="s">
        <v>783</v>
      </c>
      <c r="AU142" s="203" t="s">
        <v>84</v>
      </c>
      <c r="AY142" s="106" t="s">
        <v>158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06" t="s">
        <v>82</v>
      </c>
      <c r="BK142" s="204">
        <f>ROUND(I142*H142,1)</f>
        <v>0</v>
      </c>
      <c r="BL142" s="106" t="s">
        <v>283</v>
      </c>
      <c r="BM142" s="203" t="s">
        <v>642</v>
      </c>
    </row>
    <row r="143" spans="1:47" s="118" customFormat="1" ht="12">
      <c r="A143" s="115"/>
      <c r="B143" s="116"/>
      <c r="C143" s="115"/>
      <c r="D143" s="205" t="s">
        <v>167</v>
      </c>
      <c r="E143" s="115"/>
      <c r="F143" s="206" t="s">
        <v>2990</v>
      </c>
      <c r="G143" s="115"/>
      <c r="H143" s="115"/>
      <c r="I143" s="7"/>
      <c r="J143" s="115"/>
      <c r="K143" s="115"/>
      <c r="L143" s="116"/>
      <c r="M143" s="207"/>
      <c r="N143" s="208"/>
      <c r="O143" s="200"/>
      <c r="P143" s="200"/>
      <c r="Q143" s="200"/>
      <c r="R143" s="200"/>
      <c r="S143" s="200"/>
      <c r="T143" s="209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T143" s="106" t="s">
        <v>167</v>
      </c>
      <c r="AU143" s="106" t="s">
        <v>84</v>
      </c>
    </row>
    <row r="144" spans="1:65" s="118" customFormat="1" ht="24.2" customHeight="1">
      <c r="A144" s="115"/>
      <c r="B144" s="116"/>
      <c r="C144" s="191" t="s">
        <v>366</v>
      </c>
      <c r="D144" s="191" t="s">
        <v>783</v>
      </c>
      <c r="E144" s="192" t="s">
        <v>2991</v>
      </c>
      <c r="F144" s="193" t="s">
        <v>2992</v>
      </c>
      <c r="G144" s="194" t="s">
        <v>1883</v>
      </c>
      <c r="H144" s="195">
        <v>5</v>
      </c>
      <c r="I144" s="11"/>
      <c r="J144" s="196">
        <f>ROUND(I144*H144,1)</f>
        <v>0</v>
      </c>
      <c r="K144" s="193" t="s">
        <v>3</v>
      </c>
      <c r="L144" s="197"/>
      <c r="M144" s="198" t="s">
        <v>3</v>
      </c>
      <c r="N144" s="199" t="s">
        <v>45</v>
      </c>
      <c r="O144" s="20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R144" s="203" t="s">
        <v>420</v>
      </c>
      <c r="AT144" s="203" t="s">
        <v>783</v>
      </c>
      <c r="AU144" s="203" t="s">
        <v>84</v>
      </c>
      <c r="AY144" s="106" t="s">
        <v>158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06" t="s">
        <v>82</v>
      </c>
      <c r="BK144" s="204">
        <f>ROUND(I144*H144,1)</f>
        <v>0</v>
      </c>
      <c r="BL144" s="106" t="s">
        <v>283</v>
      </c>
      <c r="BM144" s="203" t="s">
        <v>662</v>
      </c>
    </row>
    <row r="145" spans="1:47" s="118" customFormat="1" ht="12">
      <c r="A145" s="115"/>
      <c r="B145" s="116"/>
      <c r="C145" s="115"/>
      <c r="D145" s="205" t="s">
        <v>167</v>
      </c>
      <c r="E145" s="115"/>
      <c r="F145" s="206" t="s">
        <v>2992</v>
      </c>
      <c r="G145" s="115"/>
      <c r="H145" s="115"/>
      <c r="I145" s="7"/>
      <c r="J145" s="115"/>
      <c r="K145" s="115"/>
      <c r="L145" s="116"/>
      <c r="M145" s="207"/>
      <c r="N145" s="208"/>
      <c r="O145" s="200"/>
      <c r="P145" s="200"/>
      <c r="Q145" s="200"/>
      <c r="R145" s="200"/>
      <c r="S145" s="200"/>
      <c r="T145" s="209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T145" s="106" t="s">
        <v>167</v>
      </c>
      <c r="AU145" s="106" t="s">
        <v>84</v>
      </c>
    </row>
    <row r="146" spans="1:65" s="118" customFormat="1" ht="24.2" customHeight="1">
      <c r="A146" s="115"/>
      <c r="B146" s="116"/>
      <c r="C146" s="191" t="s">
        <v>378</v>
      </c>
      <c r="D146" s="191" t="s">
        <v>783</v>
      </c>
      <c r="E146" s="192" t="s">
        <v>2993</v>
      </c>
      <c r="F146" s="193" t="s">
        <v>2994</v>
      </c>
      <c r="G146" s="194" t="s">
        <v>1883</v>
      </c>
      <c r="H146" s="195">
        <v>19</v>
      </c>
      <c r="I146" s="11"/>
      <c r="J146" s="196">
        <f>ROUND(I146*H146,1)</f>
        <v>0</v>
      </c>
      <c r="K146" s="193" t="s">
        <v>3</v>
      </c>
      <c r="L146" s="197"/>
      <c r="M146" s="198" t="s">
        <v>3</v>
      </c>
      <c r="N146" s="199" t="s">
        <v>45</v>
      </c>
      <c r="O146" s="20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R146" s="203" t="s">
        <v>420</v>
      </c>
      <c r="AT146" s="203" t="s">
        <v>783</v>
      </c>
      <c r="AU146" s="203" t="s">
        <v>84</v>
      </c>
      <c r="AY146" s="106" t="s">
        <v>158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06" t="s">
        <v>82</v>
      </c>
      <c r="BK146" s="204">
        <f>ROUND(I146*H146,1)</f>
        <v>0</v>
      </c>
      <c r="BL146" s="106" t="s">
        <v>283</v>
      </c>
      <c r="BM146" s="203" t="s">
        <v>677</v>
      </c>
    </row>
    <row r="147" spans="1:47" s="118" customFormat="1" ht="12">
      <c r="A147" s="115"/>
      <c r="B147" s="116"/>
      <c r="C147" s="115"/>
      <c r="D147" s="205" t="s">
        <v>167</v>
      </c>
      <c r="E147" s="115"/>
      <c r="F147" s="206" t="s">
        <v>2994</v>
      </c>
      <c r="G147" s="115"/>
      <c r="H147" s="115"/>
      <c r="I147" s="7"/>
      <c r="J147" s="115"/>
      <c r="K147" s="115"/>
      <c r="L147" s="116"/>
      <c r="M147" s="207"/>
      <c r="N147" s="208"/>
      <c r="O147" s="200"/>
      <c r="P147" s="200"/>
      <c r="Q147" s="200"/>
      <c r="R147" s="200"/>
      <c r="S147" s="200"/>
      <c r="T147" s="209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T147" s="106" t="s">
        <v>167</v>
      </c>
      <c r="AU147" s="106" t="s">
        <v>84</v>
      </c>
    </row>
    <row r="148" spans="1:65" s="118" customFormat="1" ht="24.2" customHeight="1">
      <c r="A148" s="115"/>
      <c r="B148" s="116"/>
      <c r="C148" s="191" t="s">
        <v>392</v>
      </c>
      <c r="D148" s="191" t="s">
        <v>783</v>
      </c>
      <c r="E148" s="192" t="s">
        <v>2995</v>
      </c>
      <c r="F148" s="193" t="s">
        <v>2996</v>
      </c>
      <c r="G148" s="194" t="s">
        <v>1883</v>
      </c>
      <c r="H148" s="195">
        <v>10</v>
      </c>
      <c r="I148" s="11"/>
      <c r="J148" s="196">
        <f>ROUND(I148*H148,1)</f>
        <v>0</v>
      </c>
      <c r="K148" s="193" t="s">
        <v>3</v>
      </c>
      <c r="L148" s="197"/>
      <c r="M148" s="198" t="s">
        <v>3</v>
      </c>
      <c r="N148" s="199" t="s">
        <v>45</v>
      </c>
      <c r="O148" s="20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R148" s="203" t="s">
        <v>420</v>
      </c>
      <c r="AT148" s="203" t="s">
        <v>783</v>
      </c>
      <c r="AU148" s="203" t="s">
        <v>84</v>
      </c>
      <c r="AY148" s="106" t="s">
        <v>158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06" t="s">
        <v>82</v>
      </c>
      <c r="BK148" s="204">
        <f>ROUND(I148*H148,1)</f>
        <v>0</v>
      </c>
      <c r="BL148" s="106" t="s">
        <v>283</v>
      </c>
      <c r="BM148" s="203" t="s">
        <v>691</v>
      </c>
    </row>
    <row r="149" spans="1:47" s="118" customFormat="1" ht="12">
      <c r="A149" s="115"/>
      <c r="B149" s="116"/>
      <c r="C149" s="115"/>
      <c r="D149" s="205" t="s">
        <v>167</v>
      </c>
      <c r="E149" s="115"/>
      <c r="F149" s="206" t="s">
        <v>2996</v>
      </c>
      <c r="G149" s="115"/>
      <c r="H149" s="115"/>
      <c r="I149" s="7"/>
      <c r="J149" s="115"/>
      <c r="K149" s="115"/>
      <c r="L149" s="116"/>
      <c r="M149" s="207"/>
      <c r="N149" s="208"/>
      <c r="O149" s="200"/>
      <c r="P149" s="200"/>
      <c r="Q149" s="200"/>
      <c r="R149" s="200"/>
      <c r="S149" s="200"/>
      <c r="T149" s="209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T149" s="106" t="s">
        <v>167</v>
      </c>
      <c r="AU149" s="106" t="s">
        <v>84</v>
      </c>
    </row>
    <row r="150" spans="1:65" s="118" customFormat="1" ht="24.2" customHeight="1">
      <c r="A150" s="115"/>
      <c r="B150" s="116"/>
      <c r="C150" s="191" t="s">
        <v>399</v>
      </c>
      <c r="D150" s="191" t="s">
        <v>783</v>
      </c>
      <c r="E150" s="192" t="s">
        <v>2997</v>
      </c>
      <c r="F150" s="193" t="s">
        <v>2998</v>
      </c>
      <c r="G150" s="194" t="s">
        <v>492</v>
      </c>
      <c r="H150" s="195">
        <v>80</v>
      </c>
      <c r="I150" s="11"/>
      <c r="J150" s="196">
        <f>ROUND(I150*H150,1)</f>
        <v>0</v>
      </c>
      <c r="K150" s="193" t="s">
        <v>3</v>
      </c>
      <c r="L150" s="197"/>
      <c r="M150" s="198" t="s">
        <v>3</v>
      </c>
      <c r="N150" s="199" t="s">
        <v>45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R150" s="203" t="s">
        <v>420</v>
      </c>
      <c r="AT150" s="203" t="s">
        <v>783</v>
      </c>
      <c r="AU150" s="203" t="s">
        <v>84</v>
      </c>
      <c r="AY150" s="106" t="s">
        <v>158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06" t="s">
        <v>82</v>
      </c>
      <c r="BK150" s="204">
        <f>ROUND(I150*H150,1)</f>
        <v>0</v>
      </c>
      <c r="BL150" s="106" t="s">
        <v>283</v>
      </c>
      <c r="BM150" s="203" t="s">
        <v>709</v>
      </c>
    </row>
    <row r="151" spans="1:47" s="118" customFormat="1" ht="19.5">
      <c r="A151" s="115"/>
      <c r="B151" s="116"/>
      <c r="C151" s="115"/>
      <c r="D151" s="205" t="s">
        <v>167</v>
      </c>
      <c r="E151" s="115"/>
      <c r="F151" s="206" t="s">
        <v>2998</v>
      </c>
      <c r="G151" s="115"/>
      <c r="H151" s="115"/>
      <c r="I151" s="7"/>
      <c r="J151" s="115"/>
      <c r="K151" s="115"/>
      <c r="L151" s="116"/>
      <c r="M151" s="207"/>
      <c r="N151" s="208"/>
      <c r="O151" s="200"/>
      <c r="P151" s="200"/>
      <c r="Q151" s="200"/>
      <c r="R151" s="200"/>
      <c r="S151" s="200"/>
      <c r="T151" s="209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T151" s="106" t="s">
        <v>167</v>
      </c>
      <c r="AU151" s="106" t="s">
        <v>84</v>
      </c>
    </row>
    <row r="152" spans="1:65" s="118" customFormat="1" ht="24.2" customHeight="1">
      <c r="A152" s="115"/>
      <c r="B152" s="116"/>
      <c r="C152" s="191" t="s">
        <v>406</v>
      </c>
      <c r="D152" s="191" t="s">
        <v>783</v>
      </c>
      <c r="E152" s="192" t="s">
        <v>2999</v>
      </c>
      <c r="F152" s="193" t="s">
        <v>3000</v>
      </c>
      <c r="G152" s="194" t="s">
        <v>492</v>
      </c>
      <c r="H152" s="195">
        <v>20</v>
      </c>
      <c r="I152" s="11"/>
      <c r="J152" s="196">
        <f>ROUND(I152*H152,1)</f>
        <v>0</v>
      </c>
      <c r="K152" s="193" t="s">
        <v>3</v>
      </c>
      <c r="L152" s="197"/>
      <c r="M152" s="198" t="s">
        <v>3</v>
      </c>
      <c r="N152" s="199" t="s">
        <v>45</v>
      </c>
      <c r="O152" s="20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R152" s="203" t="s">
        <v>420</v>
      </c>
      <c r="AT152" s="203" t="s">
        <v>783</v>
      </c>
      <c r="AU152" s="203" t="s">
        <v>84</v>
      </c>
      <c r="AY152" s="106" t="s">
        <v>158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06" t="s">
        <v>82</v>
      </c>
      <c r="BK152" s="204">
        <f>ROUND(I152*H152,1)</f>
        <v>0</v>
      </c>
      <c r="BL152" s="106" t="s">
        <v>283</v>
      </c>
      <c r="BM152" s="203" t="s">
        <v>734</v>
      </c>
    </row>
    <row r="153" spans="1:47" s="118" customFormat="1" ht="19.5">
      <c r="A153" s="115"/>
      <c r="B153" s="116"/>
      <c r="C153" s="115"/>
      <c r="D153" s="205" t="s">
        <v>167</v>
      </c>
      <c r="E153" s="115"/>
      <c r="F153" s="206" t="s">
        <v>3000</v>
      </c>
      <c r="G153" s="115"/>
      <c r="H153" s="115"/>
      <c r="I153" s="7"/>
      <c r="J153" s="115"/>
      <c r="K153" s="115"/>
      <c r="L153" s="116"/>
      <c r="M153" s="207"/>
      <c r="N153" s="208"/>
      <c r="O153" s="200"/>
      <c r="P153" s="200"/>
      <c r="Q153" s="200"/>
      <c r="R153" s="200"/>
      <c r="S153" s="200"/>
      <c r="T153" s="209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T153" s="106" t="s">
        <v>167</v>
      </c>
      <c r="AU153" s="106" t="s">
        <v>84</v>
      </c>
    </row>
    <row r="154" spans="1:65" s="118" customFormat="1" ht="24.2" customHeight="1">
      <c r="A154" s="115"/>
      <c r="B154" s="116"/>
      <c r="C154" s="191" t="s">
        <v>414</v>
      </c>
      <c r="D154" s="191" t="s">
        <v>783</v>
      </c>
      <c r="E154" s="192" t="s">
        <v>3001</v>
      </c>
      <c r="F154" s="193" t="s">
        <v>3002</v>
      </c>
      <c r="G154" s="194" t="s">
        <v>492</v>
      </c>
      <c r="H154" s="195">
        <v>65</v>
      </c>
      <c r="I154" s="11"/>
      <c r="J154" s="196">
        <f>ROUND(I154*H154,1)</f>
        <v>0</v>
      </c>
      <c r="K154" s="193" t="s">
        <v>3</v>
      </c>
      <c r="L154" s="197"/>
      <c r="M154" s="198" t="s">
        <v>3</v>
      </c>
      <c r="N154" s="199" t="s">
        <v>45</v>
      </c>
      <c r="O154" s="20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R154" s="203" t="s">
        <v>420</v>
      </c>
      <c r="AT154" s="203" t="s">
        <v>783</v>
      </c>
      <c r="AU154" s="203" t="s">
        <v>84</v>
      </c>
      <c r="AY154" s="106" t="s">
        <v>158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06" t="s">
        <v>82</v>
      </c>
      <c r="BK154" s="204">
        <f>ROUND(I154*H154,1)</f>
        <v>0</v>
      </c>
      <c r="BL154" s="106" t="s">
        <v>283</v>
      </c>
      <c r="BM154" s="203" t="s">
        <v>754</v>
      </c>
    </row>
    <row r="155" spans="1:47" s="118" customFormat="1" ht="19.5">
      <c r="A155" s="115"/>
      <c r="B155" s="116"/>
      <c r="C155" s="115"/>
      <c r="D155" s="205" t="s">
        <v>167</v>
      </c>
      <c r="E155" s="115"/>
      <c r="F155" s="206" t="s">
        <v>3002</v>
      </c>
      <c r="G155" s="115"/>
      <c r="H155" s="115"/>
      <c r="I155" s="7"/>
      <c r="J155" s="115"/>
      <c r="K155" s="115"/>
      <c r="L155" s="116"/>
      <c r="M155" s="207"/>
      <c r="N155" s="208"/>
      <c r="O155" s="200"/>
      <c r="P155" s="200"/>
      <c r="Q155" s="200"/>
      <c r="R155" s="200"/>
      <c r="S155" s="200"/>
      <c r="T155" s="209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T155" s="106" t="s">
        <v>167</v>
      </c>
      <c r="AU155" s="106" t="s">
        <v>84</v>
      </c>
    </row>
    <row r="156" spans="1:65" s="118" customFormat="1" ht="24.2" customHeight="1">
      <c r="A156" s="115"/>
      <c r="B156" s="116"/>
      <c r="C156" s="191" t="s">
        <v>420</v>
      </c>
      <c r="D156" s="191" t="s">
        <v>783</v>
      </c>
      <c r="E156" s="192" t="s">
        <v>3003</v>
      </c>
      <c r="F156" s="193" t="s">
        <v>3004</v>
      </c>
      <c r="G156" s="194" t="s">
        <v>492</v>
      </c>
      <c r="H156" s="195">
        <v>150</v>
      </c>
      <c r="I156" s="11"/>
      <c r="J156" s="196">
        <f>ROUND(I156*H156,1)</f>
        <v>0</v>
      </c>
      <c r="K156" s="193" t="s">
        <v>3</v>
      </c>
      <c r="L156" s="197"/>
      <c r="M156" s="198" t="s">
        <v>3</v>
      </c>
      <c r="N156" s="199" t="s">
        <v>45</v>
      </c>
      <c r="O156" s="200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R156" s="203" t="s">
        <v>420</v>
      </c>
      <c r="AT156" s="203" t="s">
        <v>783</v>
      </c>
      <c r="AU156" s="203" t="s">
        <v>84</v>
      </c>
      <c r="AY156" s="106" t="s">
        <v>158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06" t="s">
        <v>82</v>
      </c>
      <c r="BK156" s="204">
        <f>ROUND(I156*H156,1)</f>
        <v>0</v>
      </c>
      <c r="BL156" s="106" t="s">
        <v>283</v>
      </c>
      <c r="BM156" s="203" t="s">
        <v>767</v>
      </c>
    </row>
    <row r="157" spans="1:47" s="118" customFormat="1" ht="19.5">
      <c r="A157" s="115"/>
      <c r="B157" s="116"/>
      <c r="C157" s="115"/>
      <c r="D157" s="205" t="s">
        <v>167</v>
      </c>
      <c r="E157" s="115"/>
      <c r="F157" s="206" t="s">
        <v>3004</v>
      </c>
      <c r="G157" s="115"/>
      <c r="H157" s="115"/>
      <c r="I157" s="7"/>
      <c r="J157" s="115"/>
      <c r="K157" s="115"/>
      <c r="L157" s="116"/>
      <c r="M157" s="207"/>
      <c r="N157" s="208"/>
      <c r="O157" s="200"/>
      <c r="P157" s="200"/>
      <c r="Q157" s="200"/>
      <c r="R157" s="200"/>
      <c r="S157" s="200"/>
      <c r="T157" s="209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T157" s="106" t="s">
        <v>167</v>
      </c>
      <c r="AU157" s="106" t="s">
        <v>84</v>
      </c>
    </row>
    <row r="158" spans="1:65" s="118" customFormat="1" ht="24.2" customHeight="1">
      <c r="A158" s="115"/>
      <c r="B158" s="116"/>
      <c r="C158" s="191" t="s">
        <v>427</v>
      </c>
      <c r="D158" s="191" t="s">
        <v>783</v>
      </c>
      <c r="E158" s="192" t="s">
        <v>3005</v>
      </c>
      <c r="F158" s="193" t="s">
        <v>3006</v>
      </c>
      <c r="G158" s="194" t="s">
        <v>492</v>
      </c>
      <c r="H158" s="195">
        <v>1210</v>
      </c>
      <c r="I158" s="11"/>
      <c r="J158" s="196">
        <f>ROUND(I158*H158,1)</f>
        <v>0</v>
      </c>
      <c r="K158" s="193" t="s">
        <v>3</v>
      </c>
      <c r="L158" s="197"/>
      <c r="M158" s="198" t="s">
        <v>3</v>
      </c>
      <c r="N158" s="199" t="s">
        <v>45</v>
      </c>
      <c r="O158" s="20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R158" s="203" t="s">
        <v>420</v>
      </c>
      <c r="AT158" s="203" t="s">
        <v>783</v>
      </c>
      <c r="AU158" s="203" t="s">
        <v>84</v>
      </c>
      <c r="AY158" s="106" t="s">
        <v>158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06" t="s">
        <v>82</v>
      </c>
      <c r="BK158" s="204">
        <f>ROUND(I158*H158,1)</f>
        <v>0</v>
      </c>
      <c r="BL158" s="106" t="s">
        <v>283</v>
      </c>
      <c r="BM158" s="203" t="s">
        <v>782</v>
      </c>
    </row>
    <row r="159" spans="1:47" s="118" customFormat="1" ht="19.5">
      <c r="A159" s="115"/>
      <c r="B159" s="116"/>
      <c r="C159" s="115"/>
      <c r="D159" s="205" t="s">
        <v>167</v>
      </c>
      <c r="E159" s="115"/>
      <c r="F159" s="206" t="s">
        <v>3006</v>
      </c>
      <c r="G159" s="115"/>
      <c r="H159" s="115"/>
      <c r="I159" s="7"/>
      <c r="J159" s="115"/>
      <c r="K159" s="115"/>
      <c r="L159" s="116"/>
      <c r="M159" s="207"/>
      <c r="N159" s="208"/>
      <c r="O159" s="200"/>
      <c r="P159" s="200"/>
      <c r="Q159" s="200"/>
      <c r="R159" s="200"/>
      <c r="S159" s="200"/>
      <c r="T159" s="209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T159" s="106" t="s">
        <v>167</v>
      </c>
      <c r="AU159" s="106" t="s">
        <v>84</v>
      </c>
    </row>
    <row r="160" spans="1:65" s="118" customFormat="1" ht="24.2" customHeight="1">
      <c r="A160" s="115"/>
      <c r="B160" s="116"/>
      <c r="C160" s="191" t="s">
        <v>434</v>
      </c>
      <c r="D160" s="191" t="s">
        <v>783</v>
      </c>
      <c r="E160" s="192" t="s">
        <v>3007</v>
      </c>
      <c r="F160" s="193" t="s">
        <v>3008</v>
      </c>
      <c r="G160" s="194" t="s">
        <v>492</v>
      </c>
      <c r="H160" s="195">
        <v>1800</v>
      </c>
      <c r="I160" s="11"/>
      <c r="J160" s="196">
        <f>ROUND(I160*H160,1)</f>
        <v>0</v>
      </c>
      <c r="K160" s="193" t="s">
        <v>3</v>
      </c>
      <c r="L160" s="197"/>
      <c r="M160" s="198" t="s">
        <v>3</v>
      </c>
      <c r="N160" s="199" t="s">
        <v>45</v>
      </c>
      <c r="O160" s="20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R160" s="203" t="s">
        <v>420</v>
      </c>
      <c r="AT160" s="203" t="s">
        <v>783</v>
      </c>
      <c r="AU160" s="203" t="s">
        <v>84</v>
      </c>
      <c r="AY160" s="106" t="s">
        <v>158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06" t="s">
        <v>82</v>
      </c>
      <c r="BK160" s="204">
        <f>ROUND(I160*H160,1)</f>
        <v>0</v>
      </c>
      <c r="BL160" s="106" t="s">
        <v>283</v>
      </c>
      <c r="BM160" s="203" t="s">
        <v>795</v>
      </c>
    </row>
    <row r="161" spans="1:47" s="118" customFormat="1" ht="19.5">
      <c r="A161" s="115"/>
      <c r="B161" s="116"/>
      <c r="C161" s="115"/>
      <c r="D161" s="205" t="s">
        <v>167</v>
      </c>
      <c r="E161" s="115"/>
      <c r="F161" s="206" t="s">
        <v>3008</v>
      </c>
      <c r="G161" s="115"/>
      <c r="H161" s="115"/>
      <c r="I161" s="7"/>
      <c r="J161" s="115"/>
      <c r="K161" s="115"/>
      <c r="L161" s="116"/>
      <c r="M161" s="207"/>
      <c r="N161" s="208"/>
      <c r="O161" s="200"/>
      <c r="P161" s="200"/>
      <c r="Q161" s="200"/>
      <c r="R161" s="200"/>
      <c r="S161" s="200"/>
      <c r="T161" s="209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T161" s="106" t="s">
        <v>167</v>
      </c>
      <c r="AU161" s="106" t="s">
        <v>84</v>
      </c>
    </row>
    <row r="162" spans="1:65" s="118" customFormat="1" ht="24.2" customHeight="1">
      <c r="A162" s="115"/>
      <c r="B162" s="116"/>
      <c r="C162" s="191" t="s">
        <v>442</v>
      </c>
      <c r="D162" s="191" t="s">
        <v>783</v>
      </c>
      <c r="E162" s="192" t="s">
        <v>3009</v>
      </c>
      <c r="F162" s="193" t="s">
        <v>3010</v>
      </c>
      <c r="G162" s="194" t="s">
        <v>492</v>
      </c>
      <c r="H162" s="195">
        <v>700</v>
      </c>
      <c r="I162" s="11"/>
      <c r="J162" s="196">
        <f>ROUND(I162*H162,1)</f>
        <v>0</v>
      </c>
      <c r="K162" s="193" t="s">
        <v>3</v>
      </c>
      <c r="L162" s="197"/>
      <c r="M162" s="198" t="s">
        <v>3</v>
      </c>
      <c r="N162" s="199" t="s">
        <v>45</v>
      </c>
      <c r="O162" s="20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R162" s="203" t="s">
        <v>420</v>
      </c>
      <c r="AT162" s="203" t="s">
        <v>783</v>
      </c>
      <c r="AU162" s="203" t="s">
        <v>84</v>
      </c>
      <c r="AY162" s="106" t="s">
        <v>158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06" t="s">
        <v>82</v>
      </c>
      <c r="BK162" s="204">
        <f>ROUND(I162*H162,1)</f>
        <v>0</v>
      </c>
      <c r="BL162" s="106" t="s">
        <v>283</v>
      </c>
      <c r="BM162" s="203" t="s">
        <v>804</v>
      </c>
    </row>
    <row r="163" spans="1:47" s="118" customFormat="1" ht="19.5">
      <c r="A163" s="115"/>
      <c r="B163" s="116"/>
      <c r="C163" s="115"/>
      <c r="D163" s="205" t="s">
        <v>167</v>
      </c>
      <c r="E163" s="115"/>
      <c r="F163" s="206" t="s">
        <v>3010</v>
      </c>
      <c r="G163" s="115"/>
      <c r="H163" s="115"/>
      <c r="I163" s="7"/>
      <c r="J163" s="115"/>
      <c r="K163" s="115"/>
      <c r="L163" s="116"/>
      <c r="M163" s="207"/>
      <c r="N163" s="208"/>
      <c r="O163" s="200"/>
      <c r="P163" s="200"/>
      <c r="Q163" s="200"/>
      <c r="R163" s="200"/>
      <c r="S163" s="200"/>
      <c r="T163" s="209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T163" s="106" t="s">
        <v>167</v>
      </c>
      <c r="AU163" s="106" t="s">
        <v>84</v>
      </c>
    </row>
    <row r="164" spans="1:65" s="118" customFormat="1" ht="24.2" customHeight="1">
      <c r="A164" s="115"/>
      <c r="B164" s="116"/>
      <c r="C164" s="191" t="s">
        <v>449</v>
      </c>
      <c r="D164" s="191" t="s">
        <v>783</v>
      </c>
      <c r="E164" s="192" t="s">
        <v>3011</v>
      </c>
      <c r="F164" s="193" t="s">
        <v>3012</v>
      </c>
      <c r="G164" s="194" t="s">
        <v>492</v>
      </c>
      <c r="H164" s="195">
        <v>160</v>
      </c>
      <c r="I164" s="11"/>
      <c r="J164" s="196">
        <f>ROUND(I164*H164,1)</f>
        <v>0</v>
      </c>
      <c r="K164" s="193" t="s">
        <v>3</v>
      </c>
      <c r="L164" s="197"/>
      <c r="M164" s="198" t="s">
        <v>3</v>
      </c>
      <c r="N164" s="199" t="s">
        <v>45</v>
      </c>
      <c r="O164" s="200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R164" s="203" t="s">
        <v>420</v>
      </c>
      <c r="AT164" s="203" t="s">
        <v>783</v>
      </c>
      <c r="AU164" s="203" t="s">
        <v>84</v>
      </c>
      <c r="AY164" s="106" t="s">
        <v>158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06" t="s">
        <v>82</v>
      </c>
      <c r="BK164" s="204">
        <f>ROUND(I164*H164,1)</f>
        <v>0</v>
      </c>
      <c r="BL164" s="106" t="s">
        <v>283</v>
      </c>
      <c r="BM164" s="203" t="s">
        <v>826</v>
      </c>
    </row>
    <row r="165" spans="1:47" s="118" customFormat="1" ht="19.5">
      <c r="A165" s="115"/>
      <c r="B165" s="116"/>
      <c r="C165" s="115"/>
      <c r="D165" s="205" t="s">
        <v>167</v>
      </c>
      <c r="E165" s="115"/>
      <c r="F165" s="206" t="s">
        <v>3012</v>
      </c>
      <c r="G165" s="115"/>
      <c r="H165" s="115"/>
      <c r="I165" s="7"/>
      <c r="J165" s="115"/>
      <c r="K165" s="115"/>
      <c r="L165" s="116"/>
      <c r="M165" s="207"/>
      <c r="N165" s="208"/>
      <c r="O165" s="200"/>
      <c r="P165" s="200"/>
      <c r="Q165" s="200"/>
      <c r="R165" s="200"/>
      <c r="S165" s="200"/>
      <c r="T165" s="209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T165" s="106" t="s">
        <v>167</v>
      </c>
      <c r="AU165" s="106" t="s">
        <v>84</v>
      </c>
    </row>
    <row r="166" spans="1:65" s="118" customFormat="1" ht="24.2" customHeight="1">
      <c r="A166" s="115"/>
      <c r="B166" s="116"/>
      <c r="C166" s="191" t="s">
        <v>456</v>
      </c>
      <c r="D166" s="191" t="s">
        <v>783</v>
      </c>
      <c r="E166" s="192" t="s">
        <v>3013</v>
      </c>
      <c r="F166" s="193" t="s">
        <v>3014</v>
      </c>
      <c r="G166" s="194" t="s">
        <v>492</v>
      </c>
      <c r="H166" s="195">
        <v>50</v>
      </c>
      <c r="I166" s="11"/>
      <c r="J166" s="196">
        <f>ROUND(I166*H166,1)</f>
        <v>0</v>
      </c>
      <c r="K166" s="193" t="s">
        <v>3</v>
      </c>
      <c r="L166" s="197"/>
      <c r="M166" s="198" t="s">
        <v>3</v>
      </c>
      <c r="N166" s="199" t="s">
        <v>45</v>
      </c>
      <c r="O166" s="20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R166" s="203" t="s">
        <v>420</v>
      </c>
      <c r="AT166" s="203" t="s">
        <v>783</v>
      </c>
      <c r="AU166" s="203" t="s">
        <v>84</v>
      </c>
      <c r="AY166" s="106" t="s">
        <v>158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06" t="s">
        <v>82</v>
      </c>
      <c r="BK166" s="204">
        <f>ROUND(I166*H166,1)</f>
        <v>0</v>
      </c>
      <c r="BL166" s="106" t="s">
        <v>283</v>
      </c>
      <c r="BM166" s="203" t="s">
        <v>852</v>
      </c>
    </row>
    <row r="167" spans="1:47" s="118" customFormat="1" ht="19.5">
      <c r="A167" s="115"/>
      <c r="B167" s="116"/>
      <c r="C167" s="115"/>
      <c r="D167" s="205" t="s">
        <v>167</v>
      </c>
      <c r="E167" s="115"/>
      <c r="F167" s="206" t="s">
        <v>3014</v>
      </c>
      <c r="G167" s="115"/>
      <c r="H167" s="115"/>
      <c r="I167" s="7"/>
      <c r="J167" s="115"/>
      <c r="K167" s="115"/>
      <c r="L167" s="116"/>
      <c r="M167" s="207"/>
      <c r="N167" s="208"/>
      <c r="O167" s="200"/>
      <c r="P167" s="200"/>
      <c r="Q167" s="200"/>
      <c r="R167" s="200"/>
      <c r="S167" s="200"/>
      <c r="T167" s="209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T167" s="106" t="s">
        <v>167</v>
      </c>
      <c r="AU167" s="106" t="s">
        <v>84</v>
      </c>
    </row>
    <row r="168" spans="1:65" s="118" customFormat="1" ht="24.2" customHeight="1">
      <c r="A168" s="115"/>
      <c r="B168" s="116"/>
      <c r="C168" s="191" t="s">
        <v>468</v>
      </c>
      <c r="D168" s="191" t="s">
        <v>783</v>
      </c>
      <c r="E168" s="192" t="s">
        <v>3015</v>
      </c>
      <c r="F168" s="193" t="s">
        <v>3016</v>
      </c>
      <c r="G168" s="194" t="s">
        <v>492</v>
      </c>
      <c r="H168" s="195">
        <v>40</v>
      </c>
      <c r="I168" s="11"/>
      <c r="J168" s="196">
        <f>ROUND(I168*H168,1)</f>
        <v>0</v>
      </c>
      <c r="K168" s="193" t="s">
        <v>3</v>
      </c>
      <c r="L168" s="197"/>
      <c r="M168" s="198" t="s">
        <v>3</v>
      </c>
      <c r="N168" s="199" t="s">
        <v>45</v>
      </c>
      <c r="O168" s="20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R168" s="203" t="s">
        <v>420</v>
      </c>
      <c r="AT168" s="203" t="s">
        <v>783</v>
      </c>
      <c r="AU168" s="203" t="s">
        <v>84</v>
      </c>
      <c r="AY168" s="106" t="s">
        <v>158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06" t="s">
        <v>82</v>
      </c>
      <c r="BK168" s="204">
        <f>ROUND(I168*H168,1)</f>
        <v>0</v>
      </c>
      <c r="BL168" s="106" t="s">
        <v>283</v>
      </c>
      <c r="BM168" s="203" t="s">
        <v>865</v>
      </c>
    </row>
    <row r="169" spans="1:47" s="118" customFormat="1" ht="19.5">
      <c r="A169" s="115"/>
      <c r="B169" s="116"/>
      <c r="C169" s="115"/>
      <c r="D169" s="205" t="s">
        <v>167</v>
      </c>
      <c r="E169" s="115"/>
      <c r="F169" s="206" t="s">
        <v>3016</v>
      </c>
      <c r="G169" s="115"/>
      <c r="H169" s="115"/>
      <c r="I169" s="7"/>
      <c r="J169" s="115"/>
      <c r="K169" s="115"/>
      <c r="L169" s="116"/>
      <c r="M169" s="207"/>
      <c r="N169" s="208"/>
      <c r="O169" s="200"/>
      <c r="P169" s="200"/>
      <c r="Q169" s="200"/>
      <c r="R169" s="200"/>
      <c r="S169" s="200"/>
      <c r="T169" s="209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T169" s="106" t="s">
        <v>167</v>
      </c>
      <c r="AU169" s="106" t="s">
        <v>84</v>
      </c>
    </row>
    <row r="170" spans="1:65" s="118" customFormat="1" ht="24.2" customHeight="1">
      <c r="A170" s="115"/>
      <c r="B170" s="116"/>
      <c r="C170" s="191" t="s">
        <v>475</v>
      </c>
      <c r="D170" s="191" t="s">
        <v>783</v>
      </c>
      <c r="E170" s="192" t="s">
        <v>3017</v>
      </c>
      <c r="F170" s="193" t="s">
        <v>3018</v>
      </c>
      <c r="G170" s="194" t="s">
        <v>492</v>
      </c>
      <c r="H170" s="195">
        <v>15</v>
      </c>
      <c r="I170" s="11"/>
      <c r="J170" s="196">
        <f>ROUND(I170*H170,1)</f>
        <v>0</v>
      </c>
      <c r="K170" s="193" t="s">
        <v>3</v>
      </c>
      <c r="L170" s="197"/>
      <c r="M170" s="198" t="s">
        <v>3</v>
      </c>
      <c r="N170" s="199" t="s">
        <v>45</v>
      </c>
      <c r="O170" s="20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R170" s="203" t="s">
        <v>420</v>
      </c>
      <c r="AT170" s="203" t="s">
        <v>783</v>
      </c>
      <c r="AU170" s="203" t="s">
        <v>84</v>
      </c>
      <c r="AY170" s="106" t="s">
        <v>158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06" t="s">
        <v>82</v>
      </c>
      <c r="BK170" s="204">
        <f>ROUND(I170*H170,1)</f>
        <v>0</v>
      </c>
      <c r="BL170" s="106" t="s">
        <v>283</v>
      </c>
      <c r="BM170" s="203" t="s">
        <v>881</v>
      </c>
    </row>
    <row r="171" spans="1:47" s="118" customFormat="1" ht="19.5">
      <c r="A171" s="115"/>
      <c r="B171" s="116"/>
      <c r="C171" s="115"/>
      <c r="D171" s="205" t="s">
        <v>167</v>
      </c>
      <c r="E171" s="115"/>
      <c r="F171" s="206" t="s">
        <v>3018</v>
      </c>
      <c r="G171" s="115"/>
      <c r="H171" s="115"/>
      <c r="I171" s="7"/>
      <c r="J171" s="115"/>
      <c r="K171" s="115"/>
      <c r="L171" s="116"/>
      <c r="M171" s="207"/>
      <c r="N171" s="208"/>
      <c r="O171" s="200"/>
      <c r="P171" s="200"/>
      <c r="Q171" s="200"/>
      <c r="R171" s="200"/>
      <c r="S171" s="200"/>
      <c r="T171" s="209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T171" s="106" t="s">
        <v>167</v>
      </c>
      <c r="AU171" s="106" t="s">
        <v>84</v>
      </c>
    </row>
    <row r="172" spans="1:65" s="118" customFormat="1" ht="16.5" customHeight="1">
      <c r="A172" s="115"/>
      <c r="B172" s="116"/>
      <c r="C172" s="191" t="s">
        <v>482</v>
      </c>
      <c r="D172" s="191" t="s">
        <v>783</v>
      </c>
      <c r="E172" s="192" t="s">
        <v>3019</v>
      </c>
      <c r="F172" s="193" t="s">
        <v>3020</v>
      </c>
      <c r="G172" s="194" t="s">
        <v>492</v>
      </c>
      <c r="H172" s="195">
        <v>19</v>
      </c>
      <c r="I172" s="11"/>
      <c r="J172" s="196">
        <f>ROUND(I172*H172,1)</f>
        <v>0</v>
      </c>
      <c r="K172" s="193" t="s">
        <v>3</v>
      </c>
      <c r="L172" s="197"/>
      <c r="M172" s="198" t="s">
        <v>3</v>
      </c>
      <c r="N172" s="199" t="s">
        <v>45</v>
      </c>
      <c r="O172" s="20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R172" s="203" t="s">
        <v>420</v>
      </c>
      <c r="AT172" s="203" t="s">
        <v>783</v>
      </c>
      <c r="AU172" s="203" t="s">
        <v>84</v>
      </c>
      <c r="AY172" s="106" t="s">
        <v>158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06" t="s">
        <v>82</v>
      </c>
      <c r="BK172" s="204">
        <f>ROUND(I172*H172,1)</f>
        <v>0</v>
      </c>
      <c r="BL172" s="106" t="s">
        <v>283</v>
      </c>
      <c r="BM172" s="203" t="s">
        <v>894</v>
      </c>
    </row>
    <row r="173" spans="1:47" s="118" customFormat="1" ht="12">
      <c r="A173" s="115"/>
      <c r="B173" s="116"/>
      <c r="C173" s="115"/>
      <c r="D173" s="205" t="s">
        <v>167</v>
      </c>
      <c r="E173" s="115"/>
      <c r="F173" s="206" t="s">
        <v>3020</v>
      </c>
      <c r="G173" s="115"/>
      <c r="H173" s="115"/>
      <c r="I173" s="7"/>
      <c r="J173" s="115"/>
      <c r="K173" s="115"/>
      <c r="L173" s="116"/>
      <c r="M173" s="207"/>
      <c r="N173" s="208"/>
      <c r="O173" s="200"/>
      <c r="P173" s="200"/>
      <c r="Q173" s="200"/>
      <c r="R173" s="200"/>
      <c r="S173" s="200"/>
      <c r="T173" s="209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T173" s="106" t="s">
        <v>167</v>
      </c>
      <c r="AU173" s="106" t="s">
        <v>84</v>
      </c>
    </row>
    <row r="174" spans="1:65" s="118" customFormat="1" ht="16.5" customHeight="1">
      <c r="A174" s="115"/>
      <c r="B174" s="116"/>
      <c r="C174" s="191" t="s">
        <v>489</v>
      </c>
      <c r="D174" s="191" t="s">
        <v>783</v>
      </c>
      <c r="E174" s="192" t="s">
        <v>3021</v>
      </c>
      <c r="F174" s="193" t="s">
        <v>3022</v>
      </c>
      <c r="G174" s="194" t="s">
        <v>492</v>
      </c>
      <c r="H174" s="195">
        <v>35</v>
      </c>
      <c r="I174" s="11"/>
      <c r="J174" s="196">
        <f>ROUND(I174*H174,1)</f>
        <v>0</v>
      </c>
      <c r="K174" s="193" t="s">
        <v>3</v>
      </c>
      <c r="L174" s="197"/>
      <c r="M174" s="198" t="s">
        <v>3</v>
      </c>
      <c r="N174" s="199" t="s">
        <v>45</v>
      </c>
      <c r="O174" s="20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R174" s="203" t="s">
        <v>420</v>
      </c>
      <c r="AT174" s="203" t="s">
        <v>783</v>
      </c>
      <c r="AU174" s="203" t="s">
        <v>84</v>
      </c>
      <c r="AY174" s="106" t="s">
        <v>158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06" t="s">
        <v>82</v>
      </c>
      <c r="BK174" s="204">
        <f>ROUND(I174*H174,1)</f>
        <v>0</v>
      </c>
      <c r="BL174" s="106" t="s">
        <v>283</v>
      </c>
      <c r="BM174" s="203" t="s">
        <v>909</v>
      </c>
    </row>
    <row r="175" spans="1:47" s="118" customFormat="1" ht="12">
      <c r="A175" s="115"/>
      <c r="B175" s="116"/>
      <c r="C175" s="115"/>
      <c r="D175" s="205" t="s">
        <v>167</v>
      </c>
      <c r="E175" s="115"/>
      <c r="F175" s="206" t="s">
        <v>3022</v>
      </c>
      <c r="G175" s="115"/>
      <c r="H175" s="115"/>
      <c r="I175" s="7"/>
      <c r="J175" s="115"/>
      <c r="K175" s="115"/>
      <c r="L175" s="116"/>
      <c r="M175" s="207"/>
      <c r="N175" s="208"/>
      <c r="O175" s="200"/>
      <c r="P175" s="200"/>
      <c r="Q175" s="200"/>
      <c r="R175" s="200"/>
      <c r="S175" s="200"/>
      <c r="T175" s="209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T175" s="106" t="s">
        <v>167</v>
      </c>
      <c r="AU175" s="106" t="s">
        <v>84</v>
      </c>
    </row>
    <row r="176" spans="1:65" s="118" customFormat="1" ht="37.9" customHeight="1">
      <c r="A176" s="115"/>
      <c r="B176" s="116"/>
      <c r="C176" s="191" t="s">
        <v>497</v>
      </c>
      <c r="D176" s="191" t="s">
        <v>783</v>
      </c>
      <c r="E176" s="192" t="s">
        <v>3023</v>
      </c>
      <c r="F176" s="193" t="s">
        <v>3024</v>
      </c>
      <c r="G176" s="194" t="s">
        <v>1883</v>
      </c>
      <c r="H176" s="195">
        <v>2</v>
      </c>
      <c r="I176" s="11"/>
      <c r="J176" s="196">
        <f>ROUND(I176*H176,1)</f>
        <v>0</v>
      </c>
      <c r="K176" s="193" t="s">
        <v>3</v>
      </c>
      <c r="L176" s="197"/>
      <c r="M176" s="198" t="s">
        <v>3</v>
      </c>
      <c r="N176" s="199" t="s">
        <v>45</v>
      </c>
      <c r="O176" s="20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R176" s="203" t="s">
        <v>420</v>
      </c>
      <c r="AT176" s="203" t="s">
        <v>783</v>
      </c>
      <c r="AU176" s="203" t="s">
        <v>84</v>
      </c>
      <c r="AY176" s="106" t="s">
        <v>158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06" t="s">
        <v>82</v>
      </c>
      <c r="BK176" s="204">
        <f>ROUND(I176*H176,1)</f>
        <v>0</v>
      </c>
      <c r="BL176" s="106" t="s">
        <v>283</v>
      </c>
      <c r="BM176" s="203" t="s">
        <v>923</v>
      </c>
    </row>
    <row r="177" spans="1:47" s="118" customFormat="1" ht="29.25">
      <c r="A177" s="115"/>
      <c r="B177" s="116"/>
      <c r="C177" s="115"/>
      <c r="D177" s="205" t="s">
        <v>167</v>
      </c>
      <c r="E177" s="115"/>
      <c r="F177" s="206" t="s">
        <v>3024</v>
      </c>
      <c r="G177" s="115"/>
      <c r="H177" s="115"/>
      <c r="I177" s="7"/>
      <c r="J177" s="115"/>
      <c r="K177" s="115"/>
      <c r="L177" s="116"/>
      <c r="M177" s="207"/>
      <c r="N177" s="208"/>
      <c r="O177" s="200"/>
      <c r="P177" s="200"/>
      <c r="Q177" s="200"/>
      <c r="R177" s="200"/>
      <c r="S177" s="200"/>
      <c r="T177" s="209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T177" s="106" t="s">
        <v>167</v>
      </c>
      <c r="AU177" s="106" t="s">
        <v>84</v>
      </c>
    </row>
    <row r="178" spans="1:65" s="118" customFormat="1" ht="24.2" customHeight="1">
      <c r="A178" s="115"/>
      <c r="B178" s="116"/>
      <c r="C178" s="191" t="s">
        <v>510</v>
      </c>
      <c r="D178" s="191" t="s">
        <v>783</v>
      </c>
      <c r="E178" s="192" t="s">
        <v>3025</v>
      </c>
      <c r="F178" s="193" t="s">
        <v>3026</v>
      </c>
      <c r="G178" s="194" t="s">
        <v>1883</v>
      </c>
      <c r="H178" s="195">
        <v>2</v>
      </c>
      <c r="I178" s="11"/>
      <c r="J178" s="196">
        <f>ROUND(I178*H178,1)</f>
        <v>0</v>
      </c>
      <c r="K178" s="193" t="s">
        <v>3</v>
      </c>
      <c r="L178" s="197"/>
      <c r="M178" s="198" t="s">
        <v>3</v>
      </c>
      <c r="N178" s="199" t="s">
        <v>45</v>
      </c>
      <c r="O178" s="20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R178" s="203" t="s">
        <v>420</v>
      </c>
      <c r="AT178" s="203" t="s">
        <v>783</v>
      </c>
      <c r="AU178" s="203" t="s">
        <v>84</v>
      </c>
      <c r="AY178" s="106" t="s">
        <v>158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06" t="s">
        <v>82</v>
      </c>
      <c r="BK178" s="204">
        <f>ROUND(I178*H178,1)</f>
        <v>0</v>
      </c>
      <c r="BL178" s="106" t="s">
        <v>283</v>
      </c>
      <c r="BM178" s="203" t="s">
        <v>946</v>
      </c>
    </row>
    <row r="179" spans="1:47" s="118" customFormat="1" ht="19.5">
      <c r="A179" s="115"/>
      <c r="B179" s="116"/>
      <c r="C179" s="115"/>
      <c r="D179" s="205" t="s">
        <v>167</v>
      </c>
      <c r="E179" s="115"/>
      <c r="F179" s="206" t="s">
        <v>3026</v>
      </c>
      <c r="G179" s="115"/>
      <c r="H179" s="115"/>
      <c r="I179" s="7"/>
      <c r="J179" s="115"/>
      <c r="K179" s="115"/>
      <c r="L179" s="116"/>
      <c r="M179" s="207"/>
      <c r="N179" s="208"/>
      <c r="O179" s="200"/>
      <c r="P179" s="200"/>
      <c r="Q179" s="200"/>
      <c r="R179" s="200"/>
      <c r="S179" s="200"/>
      <c r="T179" s="209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T179" s="106" t="s">
        <v>167</v>
      </c>
      <c r="AU179" s="106" t="s">
        <v>84</v>
      </c>
    </row>
    <row r="180" spans="1:65" s="118" customFormat="1" ht="24.2" customHeight="1">
      <c r="A180" s="115"/>
      <c r="B180" s="116"/>
      <c r="C180" s="191" t="s">
        <v>517</v>
      </c>
      <c r="D180" s="191" t="s">
        <v>783</v>
      </c>
      <c r="E180" s="192" t="s">
        <v>3027</v>
      </c>
      <c r="F180" s="193" t="s">
        <v>3028</v>
      </c>
      <c r="G180" s="194" t="s">
        <v>1883</v>
      </c>
      <c r="H180" s="195">
        <v>25</v>
      </c>
      <c r="I180" s="11"/>
      <c r="J180" s="196">
        <f>ROUND(I180*H180,1)</f>
        <v>0</v>
      </c>
      <c r="K180" s="193" t="s">
        <v>3</v>
      </c>
      <c r="L180" s="197"/>
      <c r="M180" s="198" t="s">
        <v>3</v>
      </c>
      <c r="N180" s="199" t="s">
        <v>45</v>
      </c>
      <c r="O180" s="20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R180" s="203" t="s">
        <v>420</v>
      </c>
      <c r="AT180" s="203" t="s">
        <v>783</v>
      </c>
      <c r="AU180" s="203" t="s">
        <v>84</v>
      </c>
      <c r="AY180" s="106" t="s">
        <v>158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06" t="s">
        <v>82</v>
      </c>
      <c r="BK180" s="204">
        <f>ROUND(I180*H180,1)</f>
        <v>0</v>
      </c>
      <c r="BL180" s="106" t="s">
        <v>283</v>
      </c>
      <c r="BM180" s="203" t="s">
        <v>963</v>
      </c>
    </row>
    <row r="181" spans="1:47" s="118" customFormat="1" ht="19.5">
      <c r="A181" s="115"/>
      <c r="B181" s="116"/>
      <c r="C181" s="115"/>
      <c r="D181" s="205" t="s">
        <v>167</v>
      </c>
      <c r="E181" s="115"/>
      <c r="F181" s="206" t="s">
        <v>3028</v>
      </c>
      <c r="G181" s="115"/>
      <c r="H181" s="115"/>
      <c r="I181" s="7"/>
      <c r="J181" s="115"/>
      <c r="K181" s="115"/>
      <c r="L181" s="116"/>
      <c r="M181" s="207"/>
      <c r="N181" s="208"/>
      <c r="O181" s="200"/>
      <c r="P181" s="200"/>
      <c r="Q181" s="200"/>
      <c r="R181" s="200"/>
      <c r="S181" s="200"/>
      <c r="T181" s="209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T181" s="106" t="s">
        <v>167</v>
      </c>
      <c r="AU181" s="106" t="s">
        <v>84</v>
      </c>
    </row>
    <row r="182" spans="1:65" s="118" customFormat="1" ht="21.75" customHeight="1">
      <c r="A182" s="115"/>
      <c r="B182" s="116"/>
      <c r="C182" s="191" t="s">
        <v>522</v>
      </c>
      <c r="D182" s="191" t="s">
        <v>783</v>
      </c>
      <c r="E182" s="192" t="s">
        <v>3029</v>
      </c>
      <c r="F182" s="193" t="s">
        <v>3030</v>
      </c>
      <c r="G182" s="194" t="s">
        <v>1883</v>
      </c>
      <c r="H182" s="195">
        <v>55</v>
      </c>
      <c r="I182" s="11"/>
      <c r="J182" s="196">
        <f>ROUND(I182*H182,1)</f>
        <v>0</v>
      </c>
      <c r="K182" s="193" t="s">
        <v>3</v>
      </c>
      <c r="L182" s="197"/>
      <c r="M182" s="198" t="s">
        <v>3</v>
      </c>
      <c r="N182" s="199" t="s">
        <v>45</v>
      </c>
      <c r="O182" s="20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R182" s="203" t="s">
        <v>420</v>
      </c>
      <c r="AT182" s="203" t="s">
        <v>783</v>
      </c>
      <c r="AU182" s="203" t="s">
        <v>84</v>
      </c>
      <c r="AY182" s="106" t="s">
        <v>158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06" t="s">
        <v>82</v>
      </c>
      <c r="BK182" s="204">
        <f>ROUND(I182*H182,1)</f>
        <v>0</v>
      </c>
      <c r="BL182" s="106" t="s">
        <v>283</v>
      </c>
      <c r="BM182" s="203" t="s">
        <v>973</v>
      </c>
    </row>
    <row r="183" spans="1:47" s="118" customFormat="1" ht="12">
      <c r="A183" s="115"/>
      <c r="B183" s="116"/>
      <c r="C183" s="115"/>
      <c r="D183" s="205" t="s">
        <v>167</v>
      </c>
      <c r="E183" s="115"/>
      <c r="F183" s="206" t="s">
        <v>3030</v>
      </c>
      <c r="G183" s="115"/>
      <c r="H183" s="115"/>
      <c r="I183" s="7"/>
      <c r="J183" s="115"/>
      <c r="K183" s="115"/>
      <c r="L183" s="116"/>
      <c r="M183" s="207"/>
      <c r="N183" s="208"/>
      <c r="O183" s="200"/>
      <c r="P183" s="200"/>
      <c r="Q183" s="200"/>
      <c r="R183" s="200"/>
      <c r="S183" s="200"/>
      <c r="T183" s="209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T183" s="106" t="s">
        <v>167</v>
      </c>
      <c r="AU183" s="106" t="s">
        <v>84</v>
      </c>
    </row>
    <row r="184" spans="1:65" s="118" customFormat="1" ht="24.2" customHeight="1">
      <c r="A184" s="115"/>
      <c r="B184" s="116"/>
      <c r="C184" s="191" t="s">
        <v>537</v>
      </c>
      <c r="D184" s="191" t="s">
        <v>783</v>
      </c>
      <c r="E184" s="192" t="s">
        <v>3031</v>
      </c>
      <c r="F184" s="193" t="s">
        <v>3032</v>
      </c>
      <c r="G184" s="194" t="s">
        <v>1883</v>
      </c>
      <c r="H184" s="195">
        <v>5</v>
      </c>
      <c r="I184" s="11"/>
      <c r="J184" s="196">
        <f>ROUND(I184*H184,1)</f>
        <v>0</v>
      </c>
      <c r="K184" s="193" t="s">
        <v>3</v>
      </c>
      <c r="L184" s="197"/>
      <c r="M184" s="198" t="s">
        <v>3</v>
      </c>
      <c r="N184" s="199" t="s">
        <v>45</v>
      </c>
      <c r="O184" s="20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R184" s="203" t="s">
        <v>420</v>
      </c>
      <c r="AT184" s="203" t="s">
        <v>783</v>
      </c>
      <c r="AU184" s="203" t="s">
        <v>84</v>
      </c>
      <c r="AY184" s="106" t="s">
        <v>158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06" t="s">
        <v>82</v>
      </c>
      <c r="BK184" s="204">
        <f>ROUND(I184*H184,1)</f>
        <v>0</v>
      </c>
      <c r="BL184" s="106" t="s">
        <v>283</v>
      </c>
      <c r="BM184" s="203" t="s">
        <v>988</v>
      </c>
    </row>
    <row r="185" spans="1:47" s="118" customFormat="1" ht="12">
      <c r="A185" s="115"/>
      <c r="B185" s="116"/>
      <c r="C185" s="115"/>
      <c r="D185" s="205" t="s">
        <v>167</v>
      </c>
      <c r="E185" s="115"/>
      <c r="F185" s="206" t="s">
        <v>3032</v>
      </c>
      <c r="G185" s="115"/>
      <c r="H185" s="115"/>
      <c r="I185" s="7"/>
      <c r="J185" s="115"/>
      <c r="K185" s="115"/>
      <c r="L185" s="116"/>
      <c r="M185" s="207"/>
      <c r="N185" s="208"/>
      <c r="O185" s="200"/>
      <c r="P185" s="200"/>
      <c r="Q185" s="200"/>
      <c r="R185" s="200"/>
      <c r="S185" s="200"/>
      <c r="T185" s="209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T185" s="106" t="s">
        <v>167</v>
      </c>
      <c r="AU185" s="106" t="s">
        <v>84</v>
      </c>
    </row>
    <row r="186" spans="1:65" s="118" customFormat="1" ht="24.2" customHeight="1">
      <c r="A186" s="115"/>
      <c r="B186" s="116"/>
      <c r="C186" s="191" t="s">
        <v>545</v>
      </c>
      <c r="D186" s="191" t="s">
        <v>783</v>
      </c>
      <c r="E186" s="192" t="s">
        <v>3033</v>
      </c>
      <c r="F186" s="193" t="s">
        <v>3034</v>
      </c>
      <c r="G186" s="194" t="s">
        <v>1883</v>
      </c>
      <c r="H186" s="195">
        <v>10</v>
      </c>
      <c r="I186" s="11"/>
      <c r="J186" s="196">
        <f>ROUND(I186*H186,1)</f>
        <v>0</v>
      </c>
      <c r="K186" s="193" t="s">
        <v>3</v>
      </c>
      <c r="L186" s="197"/>
      <c r="M186" s="198" t="s">
        <v>3</v>
      </c>
      <c r="N186" s="199" t="s">
        <v>45</v>
      </c>
      <c r="O186" s="20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R186" s="203" t="s">
        <v>420</v>
      </c>
      <c r="AT186" s="203" t="s">
        <v>783</v>
      </c>
      <c r="AU186" s="203" t="s">
        <v>84</v>
      </c>
      <c r="AY186" s="106" t="s">
        <v>158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06" t="s">
        <v>82</v>
      </c>
      <c r="BK186" s="204">
        <f>ROUND(I186*H186,1)</f>
        <v>0</v>
      </c>
      <c r="BL186" s="106" t="s">
        <v>283</v>
      </c>
      <c r="BM186" s="203" t="s">
        <v>1000</v>
      </c>
    </row>
    <row r="187" spans="1:47" s="118" customFormat="1" ht="12">
      <c r="A187" s="115"/>
      <c r="B187" s="116"/>
      <c r="C187" s="115"/>
      <c r="D187" s="205" t="s">
        <v>167</v>
      </c>
      <c r="E187" s="115"/>
      <c r="F187" s="206" t="s">
        <v>3034</v>
      </c>
      <c r="G187" s="115"/>
      <c r="H187" s="115"/>
      <c r="I187" s="7"/>
      <c r="J187" s="115"/>
      <c r="K187" s="115"/>
      <c r="L187" s="116"/>
      <c r="M187" s="207"/>
      <c r="N187" s="208"/>
      <c r="O187" s="200"/>
      <c r="P187" s="200"/>
      <c r="Q187" s="200"/>
      <c r="R187" s="200"/>
      <c r="S187" s="200"/>
      <c r="T187" s="209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T187" s="106" t="s">
        <v>167</v>
      </c>
      <c r="AU187" s="106" t="s">
        <v>84</v>
      </c>
    </row>
    <row r="188" spans="2:63" s="180" customFormat="1" ht="22.9" customHeight="1">
      <c r="B188" s="181"/>
      <c r="D188" s="182" t="s">
        <v>73</v>
      </c>
      <c r="E188" s="212" t="s">
        <v>2622</v>
      </c>
      <c r="F188" s="212" t="s">
        <v>3035</v>
      </c>
      <c r="I188" s="5"/>
      <c r="J188" s="213">
        <f>BK188</f>
        <v>0</v>
      </c>
      <c r="L188" s="181"/>
      <c r="M188" s="185"/>
      <c r="N188" s="186"/>
      <c r="O188" s="186"/>
      <c r="P188" s="187">
        <f>SUM(P189:P190)</f>
        <v>0</v>
      </c>
      <c r="Q188" s="186"/>
      <c r="R188" s="187">
        <f>SUM(R189:R190)</f>
        <v>0</v>
      </c>
      <c r="S188" s="186"/>
      <c r="T188" s="188">
        <f>SUM(T189:T190)</f>
        <v>0</v>
      </c>
      <c r="AR188" s="182" t="s">
        <v>82</v>
      </c>
      <c r="AT188" s="189" t="s">
        <v>73</v>
      </c>
      <c r="AU188" s="189" t="s">
        <v>82</v>
      </c>
      <c r="AY188" s="182" t="s">
        <v>158</v>
      </c>
      <c r="BK188" s="190">
        <f>SUM(BK189:BK190)</f>
        <v>0</v>
      </c>
    </row>
    <row r="189" spans="1:65" s="118" customFormat="1" ht="16.5" customHeight="1">
      <c r="A189" s="115"/>
      <c r="B189" s="116"/>
      <c r="C189" s="191" t="s">
        <v>553</v>
      </c>
      <c r="D189" s="191" t="s">
        <v>783</v>
      </c>
      <c r="E189" s="192" t="s">
        <v>3036</v>
      </c>
      <c r="F189" s="193" t="s">
        <v>3035</v>
      </c>
      <c r="G189" s="194" t="s">
        <v>1401</v>
      </c>
      <c r="H189" s="195">
        <v>1</v>
      </c>
      <c r="I189" s="11"/>
      <c r="J189" s="196">
        <f>ROUND(I189*H189,1)</f>
        <v>0</v>
      </c>
      <c r="K189" s="193" t="s">
        <v>3</v>
      </c>
      <c r="L189" s="197"/>
      <c r="M189" s="198" t="s">
        <v>3</v>
      </c>
      <c r="N189" s="199" t="s">
        <v>45</v>
      </c>
      <c r="O189" s="20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R189" s="203" t="s">
        <v>218</v>
      </c>
      <c r="AT189" s="203" t="s">
        <v>783</v>
      </c>
      <c r="AU189" s="203" t="s">
        <v>84</v>
      </c>
      <c r="AY189" s="106" t="s">
        <v>158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06" t="s">
        <v>82</v>
      </c>
      <c r="BK189" s="204">
        <f>ROUND(I189*H189,1)</f>
        <v>0</v>
      </c>
      <c r="BL189" s="106" t="s">
        <v>165</v>
      </c>
      <c r="BM189" s="203" t="s">
        <v>1197</v>
      </c>
    </row>
    <row r="190" spans="1:47" s="118" customFormat="1" ht="12">
      <c r="A190" s="115"/>
      <c r="B190" s="116"/>
      <c r="C190" s="115"/>
      <c r="D190" s="205" t="s">
        <v>167</v>
      </c>
      <c r="E190" s="115"/>
      <c r="F190" s="206" t="s">
        <v>3035</v>
      </c>
      <c r="G190" s="115"/>
      <c r="H190" s="115"/>
      <c r="I190" s="7"/>
      <c r="J190" s="115"/>
      <c r="K190" s="115"/>
      <c r="L190" s="116"/>
      <c r="M190" s="207"/>
      <c r="N190" s="208"/>
      <c r="O190" s="200"/>
      <c r="P190" s="200"/>
      <c r="Q190" s="200"/>
      <c r="R190" s="200"/>
      <c r="S190" s="200"/>
      <c r="T190" s="209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T190" s="106" t="s">
        <v>167</v>
      </c>
      <c r="AU190" s="106" t="s">
        <v>84</v>
      </c>
    </row>
    <row r="191" spans="2:63" s="180" customFormat="1" ht="25.9" customHeight="1">
      <c r="B191" s="181"/>
      <c r="D191" s="182" t="s">
        <v>73</v>
      </c>
      <c r="E191" s="183" t="s">
        <v>3037</v>
      </c>
      <c r="F191" s="183" t="s">
        <v>3038</v>
      </c>
      <c r="I191" s="5"/>
      <c r="J191" s="184">
        <f>BK191</f>
        <v>0</v>
      </c>
      <c r="L191" s="181"/>
      <c r="M191" s="185"/>
      <c r="N191" s="186"/>
      <c r="O191" s="186"/>
      <c r="P191" s="187">
        <f>P192+P219+P292</f>
        <v>0</v>
      </c>
      <c r="Q191" s="186"/>
      <c r="R191" s="187">
        <f>R192+R219+R292</f>
        <v>0</v>
      </c>
      <c r="S191" s="186"/>
      <c r="T191" s="188">
        <f>T192+T219+T292</f>
        <v>0</v>
      </c>
      <c r="AR191" s="182" t="s">
        <v>82</v>
      </c>
      <c r="AT191" s="189" t="s">
        <v>73</v>
      </c>
      <c r="AU191" s="189" t="s">
        <v>74</v>
      </c>
      <c r="AY191" s="182" t="s">
        <v>158</v>
      </c>
      <c r="BK191" s="190">
        <f>BK192+BK219+BK292</f>
        <v>0</v>
      </c>
    </row>
    <row r="192" spans="2:63" s="180" customFormat="1" ht="22.9" customHeight="1">
      <c r="B192" s="181"/>
      <c r="D192" s="182" t="s">
        <v>73</v>
      </c>
      <c r="E192" s="212" t="s">
        <v>3039</v>
      </c>
      <c r="F192" s="212" t="s">
        <v>3040</v>
      </c>
      <c r="I192" s="5"/>
      <c r="J192" s="213">
        <f>BK192</f>
        <v>0</v>
      </c>
      <c r="L192" s="181"/>
      <c r="M192" s="185"/>
      <c r="N192" s="186"/>
      <c r="O192" s="186"/>
      <c r="P192" s="187">
        <f>SUM(P193:P218)</f>
        <v>0</v>
      </c>
      <c r="Q192" s="186"/>
      <c r="R192" s="187">
        <f>SUM(R193:R218)</f>
        <v>0</v>
      </c>
      <c r="S192" s="186"/>
      <c r="T192" s="188">
        <f>SUM(T193:T218)</f>
        <v>0</v>
      </c>
      <c r="AR192" s="182" t="s">
        <v>82</v>
      </c>
      <c r="AT192" s="189" t="s">
        <v>73</v>
      </c>
      <c r="AU192" s="189" t="s">
        <v>82</v>
      </c>
      <c r="AY192" s="182" t="s">
        <v>158</v>
      </c>
      <c r="BK192" s="190">
        <f>SUM(BK193:BK218)</f>
        <v>0</v>
      </c>
    </row>
    <row r="193" spans="1:65" s="118" customFormat="1" ht="16.5" customHeight="1">
      <c r="A193" s="115"/>
      <c r="B193" s="116"/>
      <c r="C193" s="214" t="s">
        <v>561</v>
      </c>
      <c r="D193" s="214" t="s">
        <v>160</v>
      </c>
      <c r="E193" s="215" t="s">
        <v>3041</v>
      </c>
      <c r="F193" s="216" t="s">
        <v>2952</v>
      </c>
      <c r="G193" s="217" t="s">
        <v>492</v>
      </c>
      <c r="H193" s="218">
        <v>20</v>
      </c>
      <c r="I193" s="6"/>
      <c r="J193" s="219">
        <f>ROUND(I193*H193,1)</f>
        <v>0</v>
      </c>
      <c r="K193" s="216" t="s">
        <v>3</v>
      </c>
      <c r="L193" s="116"/>
      <c r="M193" s="220" t="s">
        <v>3</v>
      </c>
      <c r="N193" s="221" t="s">
        <v>45</v>
      </c>
      <c r="O193" s="20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R193" s="203" t="s">
        <v>283</v>
      </c>
      <c r="AT193" s="203" t="s">
        <v>160</v>
      </c>
      <c r="AU193" s="203" t="s">
        <v>84</v>
      </c>
      <c r="AY193" s="106" t="s">
        <v>158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06" t="s">
        <v>82</v>
      </c>
      <c r="BK193" s="204">
        <f>ROUND(I193*H193,1)</f>
        <v>0</v>
      </c>
      <c r="BL193" s="106" t="s">
        <v>283</v>
      </c>
      <c r="BM193" s="203" t="s">
        <v>3042</v>
      </c>
    </row>
    <row r="194" spans="1:47" s="118" customFormat="1" ht="12">
      <c r="A194" s="115"/>
      <c r="B194" s="116"/>
      <c r="C194" s="115"/>
      <c r="D194" s="205" t="s">
        <v>167</v>
      </c>
      <c r="E194" s="115"/>
      <c r="F194" s="206" t="s">
        <v>2952</v>
      </c>
      <c r="G194" s="115"/>
      <c r="H194" s="115"/>
      <c r="I194" s="7"/>
      <c r="J194" s="115"/>
      <c r="K194" s="115"/>
      <c r="L194" s="116"/>
      <c r="M194" s="207"/>
      <c r="N194" s="208"/>
      <c r="O194" s="200"/>
      <c r="P194" s="200"/>
      <c r="Q194" s="200"/>
      <c r="R194" s="200"/>
      <c r="S194" s="200"/>
      <c r="T194" s="209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T194" s="106" t="s">
        <v>167</v>
      </c>
      <c r="AU194" s="106" t="s">
        <v>84</v>
      </c>
    </row>
    <row r="195" spans="1:65" s="118" customFormat="1" ht="62.65" customHeight="1">
      <c r="A195" s="115"/>
      <c r="B195" s="116"/>
      <c r="C195" s="214" t="s">
        <v>567</v>
      </c>
      <c r="D195" s="214" t="s">
        <v>160</v>
      </c>
      <c r="E195" s="215" t="s">
        <v>3043</v>
      </c>
      <c r="F195" s="216" t="s">
        <v>2954</v>
      </c>
      <c r="G195" s="217" t="s">
        <v>492</v>
      </c>
      <c r="H195" s="218">
        <v>850</v>
      </c>
      <c r="I195" s="6"/>
      <c r="J195" s="219">
        <f>ROUND(I195*H195,1)</f>
        <v>0</v>
      </c>
      <c r="K195" s="216" t="s">
        <v>3</v>
      </c>
      <c r="L195" s="116"/>
      <c r="M195" s="220" t="s">
        <v>3</v>
      </c>
      <c r="N195" s="221" t="s">
        <v>45</v>
      </c>
      <c r="O195" s="200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R195" s="203" t="s">
        <v>283</v>
      </c>
      <c r="AT195" s="203" t="s">
        <v>160</v>
      </c>
      <c r="AU195" s="203" t="s">
        <v>84</v>
      </c>
      <c r="AY195" s="106" t="s">
        <v>158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06" t="s">
        <v>82</v>
      </c>
      <c r="BK195" s="204">
        <f>ROUND(I195*H195,1)</f>
        <v>0</v>
      </c>
      <c r="BL195" s="106" t="s">
        <v>283</v>
      </c>
      <c r="BM195" s="203" t="s">
        <v>3044</v>
      </c>
    </row>
    <row r="196" spans="1:47" s="118" customFormat="1" ht="39">
      <c r="A196" s="115"/>
      <c r="B196" s="116"/>
      <c r="C196" s="115"/>
      <c r="D196" s="205" t="s">
        <v>167</v>
      </c>
      <c r="E196" s="115"/>
      <c r="F196" s="206" t="s">
        <v>3045</v>
      </c>
      <c r="G196" s="115"/>
      <c r="H196" s="115"/>
      <c r="I196" s="7"/>
      <c r="J196" s="115"/>
      <c r="K196" s="115"/>
      <c r="L196" s="116"/>
      <c r="M196" s="207"/>
      <c r="N196" s="208"/>
      <c r="O196" s="200"/>
      <c r="P196" s="200"/>
      <c r="Q196" s="200"/>
      <c r="R196" s="200"/>
      <c r="S196" s="200"/>
      <c r="T196" s="209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T196" s="106" t="s">
        <v>167</v>
      </c>
      <c r="AU196" s="106" t="s">
        <v>84</v>
      </c>
    </row>
    <row r="197" spans="1:65" s="118" customFormat="1" ht="62.65" customHeight="1">
      <c r="A197" s="115"/>
      <c r="B197" s="116"/>
      <c r="C197" s="214" t="s">
        <v>574</v>
      </c>
      <c r="D197" s="214" t="s">
        <v>160</v>
      </c>
      <c r="E197" s="215" t="s">
        <v>3046</v>
      </c>
      <c r="F197" s="216" t="s">
        <v>2956</v>
      </c>
      <c r="G197" s="217" t="s">
        <v>492</v>
      </c>
      <c r="H197" s="218">
        <v>110</v>
      </c>
      <c r="I197" s="6"/>
      <c r="J197" s="219">
        <f>ROUND(I197*H197,1)</f>
        <v>0</v>
      </c>
      <c r="K197" s="216" t="s">
        <v>3</v>
      </c>
      <c r="L197" s="116"/>
      <c r="M197" s="220" t="s">
        <v>3</v>
      </c>
      <c r="N197" s="221" t="s">
        <v>45</v>
      </c>
      <c r="O197" s="200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R197" s="203" t="s">
        <v>283</v>
      </c>
      <c r="AT197" s="203" t="s">
        <v>160</v>
      </c>
      <c r="AU197" s="203" t="s">
        <v>84</v>
      </c>
      <c r="AY197" s="106" t="s">
        <v>158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06" t="s">
        <v>82</v>
      </c>
      <c r="BK197" s="204">
        <f>ROUND(I197*H197,1)</f>
        <v>0</v>
      </c>
      <c r="BL197" s="106" t="s">
        <v>283</v>
      </c>
      <c r="BM197" s="203" t="s">
        <v>3047</v>
      </c>
    </row>
    <row r="198" spans="1:47" s="118" customFormat="1" ht="39">
      <c r="A198" s="115"/>
      <c r="B198" s="116"/>
      <c r="C198" s="115"/>
      <c r="D198" s="205" t="s">
        <v>167</v>
      </c>
      <c r="E198" s="115"/>
      <c r="F198" s="206" t="s">
        <v>2956</v>
      </c>
      <c r="G198" s="115"/>
      <c r="H198" s="115"/>
      <c r="I198" s="7"/>
      <c r="J198" s="115"/>
      <c r="K198" s="115"/>
      <c r="L198" s="116"/>
      <c r="M198" s="207"/>
      <c r="N198" s="208"/>
      <c r="O198" s="200"/>
      <c r="P198" s="200"/>
      <c r="Q198" s="200"/>
      <c r="R198" s="200"/>
      <c r="S198" s="200"/>
      <c r="T198" s="209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T198" s="106" t="s">
        <v>167</v>
      </c>
      <c r="AU198" s="106" t="s">
        <v>84</v>
      </c>
    </row>
    <row r="199" spans="1:65" s="118" customFormat="1" ht="24.2" customHeight="1">
      <c r="A199" s="115"/>
      <c r="B199" s="116"/>
      <c r="C199" s="214" t="s">
        <v>580</v>
      </c>
      <c r="D199" s="214" t="s">
        <v>160</v>
      </c>
      <c r="E199" s="215" t="s">
        <v>3048</v>
      </c>
      <c r="F199" s="216" t="s">
        <v>2958</v>
      </c>
      <c r="G199" s="217" t="s">
        <v>492</v>
      </c>
      <c r="H199" s="218">
        <v>38</v>
      </c>
      <c r="I199" s="6"/>
      <c r="J199" s="219">
        <f>ROUND(I199*H199,1)</f>
        <v>0</v>
      </c>
      <c r="K199" s="216" t="s">
        <v>3</v>
      </c>
      <c r="L199" s="116"/>
      <c r="M199" s="220" t="s">
        <v>3</v>
      </c>
      <c r="N199" s="221" t="s">
        <v>45</v>
      </c>
      <c r="O199" s="200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R199" s="203" t="s">
        <v>283</v>
      </c>
      <c r="AT199" s="203" t="s">
        <v>160</v>
      </c>
      <c r="AU199" s="203" t="s">
        <v>84</v>
      </c>
      <c r="AY199" s="106" t="s">
        <v>158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06" t="s">
        <v>82</v>
      </c>
      <c r="BK199" s="204">
        <f>ROUND(I199*H199,1)</f>
        <v>0</v>
      </c>
      <c r="BL199" s="106" t="s">
        <v>283</v>
      </c>
      <c r="BM199" s="203" t="s">
        <v>3049</v>
      </c>
    </row>
    <row r="200" spans="1:47" s="118" customFormat="1" ht="19.5">
      <c r="A200" s="115"/>
      <c r="B200" s="116"/>
      <c r="C200" s="115"/>
      <c r="D200" s="205" t="s">
        <v>167</v>
      </c>
      <c r="E200" s="115"/>
      <c r="F200" s="206" t="s">
        <v>3050</v>
      </c>
      <c r="G200" s="115"/>
      <c r="H200" s="115"/>
      <c r="I200" s="7"/>
      <c r="J200" s="115"/>
      <c r="K200" s="115"/>
      <c r="L200" s="116"/>
      <c r="M200" s="207"/>
      <c r="N200" s="208"/>
      <c r="O200" s="200"/>
      <c r="P200" s="200"/>
      <c r="Q200" s="200"/>
      <c r="R200" s="200"/>
      <c r="S200" s="200"/>
      <c r="T200" s="209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T200" s="106" t="s">
        <v>167</v>
      </c>
      <c r="AU200" s="106" t="s">
        <v>84</v>
      </c>
    </row>
    <row r="201" spans="1:65" s="118" customFormat="1" ht="33" customHeight="1">
      <c r="A201" s="115"/>
      <c r="B201" s="116"/>
      <c r="C201" s="214" t="s">
        <v>587</v>
      </c>
      <c r="D201" s="214" t="s">
        <v>160</v>
      </c>
      <c r="E201" s="215" t="s">
        <v>3051</v>
      </c>
      <c r="F201" s="216" t="s">
        <v>2960</v>
      </c>
      <c r="G201" s="217" t="s">
        <v>1883</v>
      </c>
      <c r="H201" s="218">
        <v>22</v>
      </c>
      <c r="I201" s="6"/>
      <c r="J201" s="219">
        <f>ROUND(I201*H201,1)</f>
        <v>0</v>
      </c>
      <c r="K201" s="216" t="s">
        <v>3</v>
      </c>
      <c r="L201" s="116"/>
      <c r="M201" s="220" t="s">
        <v>3</v>
      </c>
      <c r="N201" s="221" t="s">
        <v>45</v>
      </c>
      <c r="O201" s="200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R201" s="203" t="s">
        <v>283</v>
      </c>
      <c r="AT201" s="203" t="s">
        <v>160</v>
      </c>
      <c r="AU201" s="203" t="s">
        <v>84</v>
      </c>
      <c r="AY201" s="106" t="s">
        <v>158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06" t="s">
        <v>82</v>
      </c>
      <c r="BK201" s="204">
        <f>ROUND(I201*H201,1)</f>
        <v>0</v>
      </c>
      <c r="BL201" s="106" t="s">
        <v>283</v>
      </c>
      <c r="BM201" s="203" t="s">
        <v>3052</v>
      </c>
    </row>
    <row r="202" spans="1:47" s="118" customFormat="1" ht="19.5">
      <c r="A202" s="115"/>
      <c r="B202" s="116"/>
      <c r="C202" s="115"/>
      <c r="D202" s="205" t="s">
        <v>167</v>
      </c>
      <c r="E202" s="115"/>
      <c r="F202" s="206" t="s">
        <v>3053</v>
      </c>
      <c r="G202" s="115"/>
      <c r="H202" s="115"/>
      <c r="I202" s="7"/>
      <c r="J202" s="115"/>
      <c r="K202" s="115"/>
      <c r="L202" s="116"/>
      <c r="M202" s="207"/>
      <c r="N202" s="208"/>
      <c r="O202" s="200"/>
      <c r="P202" s="200"/>
      <c r="Q202" s="200"/>
      <c r="R202" s="200"/>
      <c r="S202" s="200"/>
      <c r="T202" s="209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T202" s="106" t="s">
        <v>167</v>
      </c>
      <c r="AU202" s="106" t="s">
        <v>84</v>
      </c>
    </row>
    <row r="203" spans="1:65" s="118" customFormat="1" ht="33" customHeight="1">
      <c r="A203" s="115"/>
      <c r="B203" s="116"/>
      <c r="C203" s="214" t="s">
        <v>594</v>
      </c>
      <c r="D203" s="214" t="s">
        <v>160</v>
      </c>
      <c r="E203" s="215" t="s">
        <v>3054</v>
      </c>
      <c r="F203" s="216" t="s">
        <v>2962</v>
      </c>
      <c r="G203" s="217" t="s">
        <v>492</v>
      </c>
      <c r="H203" s="218">
        <v>50</v>
      </c>
      <c r="I203" s="6"/>
      <c r="J203" s="219">
        <f>ROUND(I203*H203,1)</f>
        <v>0</v>
      </c>
      <c r="K203" s="216" t="s">
        <v>3</v>
      </c>
      <c r="L203" s="116"/>
      <c r="M203" s="220" t="s">
        <v>3</v>
      </c>
      <c r="N203" s="221" t="s">
        <v>45</v>
      </c>
      <c r="O203" s="200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R203" s="203" t="s">
        <v>283</v>
      </c>
      <c r="AT203" s="203" t="s">
        <v>160</v>
      </c>
      <c r="AU203" s="203" t="s">
        <v>84</v>
      </c>
      <c r="AY203" s="106" t="s">
        <v>158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06" t="s">
        <v>82</v>
      </c>
      <c r="BK203" s="204">
        <f>ROUND(I203*H203,1)</f>
        <v>0</v>
      </c>
      <c r="BL203" s="106" t="s">
        <v>283</v>
      </c>
      <c r="BM203" s="203" t="s">
        <v>3055</v>
      </c>
    </row>
    <row r="204" spans="1:47" s="118" customFormat="1" ht="19.5">
      <c r="A204" s="115"/>
      <c r="B204" s="116"/>
      <c r="C204" s="115"/>
      <c r="D204" s="205" t="s">
        <v>167</v>
      </c>
      <c r="E204" s="115"/>
      <c r="F204" s="206" t="s">
        <v>2962</v>
      </c>
      <c r="G204" s="115"/>
      <c r="H204" s="115"/>
      <c r="I204" s="7"/>
      <c r="J204" s="115"/>
      <c r="K204" s="115"/>
      <c r="L204" s="116"/>
      <c r="M204" s="207"/>
      <c r="N204" s="208"/>
      <c r="O204" s="200"/>
      <c r="P204" s="200"/>
      <c r="Q204" s="200"/>
      <c r="R204" s="200"/>
      <c r="S204" s="200"/>
      <c r="T204" s="209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T204" s="106" t="s">
        <v>167</v>
      </c>
      <c r="AU204" s="106" t="s">
        <v>84</v>
      </c>
    </row>
    <row r="205" spans="1:65" s="118" customFormat="1" ht="33" customHeight="1">
      <c r="A205" s="115"/>
      <c r="B205" s="116"/>
      <c r="C205" s="214" t="s">
        <v>601</v>
      </c>
      <c r="D205" s="214" t="s">
        <v>160</v>
      </c>
      <c r="E205" s="215" t="s">
        <v>3056</v>
      </c>
      <c r="F205" s="216" t="s">
        <v>2964</v>
      </c>
      <c r="G205" s="217" t="s">
        <v>492</v>
      </c>
      <c r="H205" s="218">
        <v>40</v>
      </c>
      <c r="I205" s="6"/>
      <c r="J205" s="219">
        <f>ROUND(I205*H205,1)</f>
        <v>0</v>
      </c>
      <c r="K205" s="216" t="s">
        <v>3</v>
      </c>
      <c r="L205" s="116"/>
      <c r="M205" s="220" t="s">
        <v>3</v>
      </c>
      <c r="N205" s="221" t="s">
        <v>45</v>
      </c>
      <c r="O205" s="200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R205" s="203" t="s">
        <v>283</v>
      </c>
      <c r="AT205" s="203" t="s">
        <v>160</v>
      </c>
      <c r="AU205" s="203" t="s">
        <v>84</v>
      </c>
      <c r="AY205" s="106" t="s">
        <v>158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06" t="s">
        <v>82</v>
      </c>
      <c r="BK205" s="204">
        <f>ROUND(I205*H205,1)</f>
        <v>0</v>
      </c>
      <c r="BL205" s="106" t="s">
        <v>283</v>
      </c>
      <c r="BM205" s="203" t="s">
        <v>3057</v>
      </c>
    </row>
    <row r="206" spans="1:47" s="118" customFormat="1" ht="19.5">
      <c r="A206" s="115"/>
      <c r="B206" s="116"/>
      <c r="C206" s="115"/>
      <c r="D206" s="205" t="s">
        <v>167</v>
      </c>
      <c r="E206" s="115"/>
      <c r="F206" s="206" t="s">
        <v>2964</v>
      </c>
      <c r="G206" s="115"/>
      <c r="H206" s="115"/>
      <c r="I206" s="7"/>
      <c r="J206" s="115"/>
      <c r="K206" s="115"/>
      <c r="L206" s="116"/>
      <c r="M206" s="207"/>
      <c r="N206" s="208"/>
      <c r="O206" s="200"/>
      <c r="P206" s="200"/>
      <c r="Q206" s="200"/>
      <c r="R206" s="200"/>
      <c r="S206" s="200"/>
      <c r="T206" s="209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T206" s="106" t="s">
        <v>167</v>
      </c>
      <c r="AU206" s="106" t="s">
        <v>84</v>
      </c>
    </row>
    <row r="207" spans="1:65" s="118" customFormat="1" ht="33" customHeight="1">
      <c r="A207" s="115"/>
      <c r="B207" s="116"/>
      <c r="C207" s="214" t="s">
        <v>608</v>
      </c>
      <c r="D207" s="214" t="s">
        <v>160</v>
      </c>
      <c r="E207" s="215" t="s">
        <v>3058</v>
      </c>
      <c r="F207" s="216" t="s">
        <v>3059</v>
      </c>
      <c r="G207" s="217" t="s">
        <v>1883</v>
      </c>
      <c r="H207" s="218">
        <v>34</v>
      </c>
      <c r="I207" s="6"/>
      <c r="J207" s="219">
        <f>ROUND(I207*H207,1)</f>
        <v>0</v>
      </c>
      <c r="K207" s="216" t="s">
        <v>3</v>
      </c>
      <c r="L207" s="116"/>
      <c r="M207" s="220" t="s">
        <v>3</v>
      </c>
      <c r="N207" s="221" t="s">
        <v>45</v>
      </c>
      <c r="O207" s="20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R207" s="203" t="s">
        <v>283</v>
      </c>
      <c r="AT207" s="203" t="s">
        <v>160</v>
      </c>
      <c r="AU207" s="203" t="s">
        <v>84</v>
      </c>
      <c r="AY207" s="106" t="s">
        <v>158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06" t="s">
        <v>82</v>
      </c>
      <c r="BK207" s="204">
        <f>ROUND(I207*H207,1)</f>
        <v>0</v>
      </c>
      <c r="BL207" s="106" t="s">
        <v>283</v>
      </c>
      <c r="BM207" s="203" t="s">
        <v>3060</v>
      </c>
    </row>
    <row r="208" spans="1:47" s="118" customFormat="1" ht="19.5">
      <c r="A208" s="115"/>
      <c r="B208" s="116"/>
      <c r="C208" s="115"/>
      <c r="D208" s="205" t="s">
        <v>167</v>
      </c>
      <c r="E208" s="115"/>
      <c r="F208" s="206" t="s">
        <v>3059</v>
      </c>
      <c r="G208" s="115"/>
      <c r="H208" s="115"/>
      <c r="I208" s="7"/>
      <c r="J208" s="115"/>
      <c r="K208" s="115"/>
      <c r="L208" s="116"/>
      <c r="M208" s="207"/>
      <c r="N208" s="208"/>
      <c r="O208" s="200"/>
      <c r="P208" s="200"/>
      <c r="Q208" s="200"/>
      <c r="R208" s="200"/>
      <c r="S208" s="200"/>
      <c r="T208" s="209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T208" s="106" t="s">
        <v>167</v>
      </c>
      <c r="AU208" s="106" t="s">
        <v>84</v>
      </c>
    </row>
    <row r="209" spans="1:65" s="118" customFormat="1" ht="16.5" customHeight="1">
      <c r="A209" s="115"/>
      <c r="B209" s="116"/>
      <c r="C209" s="214" t="s">
        <v>620</v>
      </c>
      <c r="D209" s="214" t="s">
        <v>160</v>
      </c>
      <c r="E209" s="215" t="s">
        <v>3061</v>
      </c>
      <c r="F209" s="216" t="s">
        <v>3062</v>
      </c>
      <c r="G209" s="217" t="s">
        <v>1883</v>
      </c>
      <c r="H209" s="218">
        <v>1</v>
      </c>
      <c r="I209" s="6"/>
      <c r="J209" s="219">
        <f>ROUND(I209*H209,1)</f>
        <v>0</v>
      </c>
      <c r="K209" s="216" t="s">
        <v>3</v>
      </c>
      <c r="L209" s="116"/>
      <c r="M209" s="220" t="s">
        <v>3</v>
      </c>
      <c r="N209" s="221" t="s">
        <v>45</v>
      </c>
      <c r="O209" s="20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R209" s="203" t="s">
        <v>283</v>
      </c>
      <c r="AT209" s="203" t="s">
        <v>160</v>
      </c>
      <c r="AU209" s="203" t="s">
        <v>84</v>
      </c>
      <c r="AY209" s="106" t="s">
        <v>158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06" t="s">
        <v>82</v>
      </c>
      <c r="BK209" s="204">
        <f>ROUND(I209*H209,1)</f>
        <v>0</v>
      </c>
      <c r="BL209" s="106" t="s">
        <v>283</v>
      </c>
      <c r="BM209" s="203" t="s">
        <v>3063</v>
      </c>
    </row>
    <row r="210" spans="1:47" s="118" customFormat="1" ht="12">
      <c r="A210" s="115"/>
      <c r="B210" s="116"/>
      <c r="C210" s="115"/>
      <c r="D210" s="205" t="s">
        <v>167</v>
      </c>
      <c r="E210" s="115"/>
      <c r="F210" s="206" t="s">
        <v>3062</v>
      </c>
      <c r="G210" s="115"/>
      <c r="H210" s="115"/>
      <c r="I210" s="7"/>
      <c r="J210" s="115"/>
      <c r="K210" s="115"/>
      <c r="L210" s="116"/>
      <c r="M210" s="207"/>
      <c r="N210" s="208"/>
      <c r="O210" s="200"/>
      <c r="P210" s="200"/>
      <c r="Q210" s="200"/>
      <c r="R210" s="200"/>
      <c r="S210" s="200"/>
      <c r="T210" s="209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T210" s="106" t="s">
        <v>167</v>
      </c>
      <c r="AU210" s="106" t="s">
        <v>84</v>
      </c>
    </row>
    <row r="211" spans="1:65" s="118" customFormat="1" ht="16.5" customHeight="1">
      <c r="A211" s="115"/>
      <c r="B211" s="116"/>
      <c r="C211" s="214" t="s">
        <v>629</v>
      </c>
      <c r="D211" s="214" t="s">
        <v>160</v>
      </c>
      <c r="E211" s="215" t="s">
        <v>3064</v>
      </c>
      <c r="F211" s="216" t="s">
        <v>3065</v>
      </c>
      <c r="G211" s="217" t="s">
        <v>1883</v>
      </c>
      <c r="H211" s="218">
        <v>2</v>
      </c>
      <c r="I211" s="6"/>
      <c r="J211" s="219">
        <f>ROUND(I211*H211,1)</f>
        <v>0</v>
      </c>
      <c r="K211" s="216" t="s">
        <v>3</v>
      </c>
      <c r="L211" s="116"/>
      <c r="M211" s="220" t="s">
        <v>3</v>
      </c>
      <c r="N211" s="221" t="s">
        <v>45</v>
      </c>
      <c r="O211" s="200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R211" s="203" t="s">
        <v>283</v>
      </c>
      <c r="AT211" s="203" t="s">
        <v>160</v>
      </c>
      <c r="AU211" s="203" t="s">
        <v>84</v>
      </c>
      <c r="AY211" s="106" t="s">
        <v>158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06" t="s">
        <v>82</v>
      </c>
      <c r="BK211" s="204">
        <f>ROUND(I211*H211,1)</f>
        <v>0</v>
      </c>
      <c r="BL211" s="106" t="s">
        <v>283</v>
      </c>
      <c r="BM211" s="203" t="s">
        <v>3066</v>
      </c>
    </row>
    <row r="212" spans="1:47" s="118" customFormat="1" ht="12">
      <c r="A212" s="115"/>
      <c r="B212" s="116"/>
      <c r="C212" s="115"/>
      <c r="D212" s="205" t="s">
        <v>167</v>
      </c>
      <c r="E212" s="115"/>
      <c r="F212" s="206" t="s">
        <v>3065</v>
      </c>
      <c r="G212" s="115"/>
      <c r="H212" s="115"/>
      <c r="I212" s="7"/>
      <c r="J212" s="115"/>
      <c r="K212" s="115"/>
      <c r="L212" s="116"/>
      <c r="M212" s="207"/>
      <c r="N212" s="208"/>
      <c r="O212" s="200"/>
      <c r="P212" s="200"/>
      <c r="Q212" s="200"/>
      <c r="R212" s="200"/>
      <c r="S212" s="200"/>
      <c r="T212" s="209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T212" s="106" t="s">
        <v>167</v>
      </c>
      <c r="AU212" s="106" t="s">
        <v>84</v>
      </c>
    </row>
    <row r="213" spans="1:65" s="118" customFormat="1" ht="16.5" customHeight="1">
      <c r="A213" s="115"/>
      <c r="B213" s="116"/>
      <c r="C213" s="214" t="s">
        <v>635</v>
      </c>
      <c r="D213" s="214" t="s">
        <v>160</v>
      </c>
      <c r="E213" s="215" t="s">
        <v>3067</v>
      </c>
      <c r="F213" s="216" t="s">
        <v>3068</v>
      </c>
      <c r="G213" s="217" t="s">
        <v>1883</v>
      </c>
      <c r="H213" s="218">
        <v>1</v>
      </c>
      <c r="I213" s="6"/>
      <c r="J213" s="219">
        <f>ROUND(I213*H213,1)</f>
        <v>0</v>
      </c>
      <c r="K213" s="216" t="s">
        <v>3</v>
      </c>
      <c r="L213" s="116"/>
      <c r="M213" s="220" t="s">
        <v>3</v>
      </c>
      <c r="N213" s="221" t="s">
        <v>45</v>
      </c>
      <c r="O213" s="200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R213" s="203" t="s">
        <v>283</v>
      </c>
      <c r="AT213" s="203" t="s">
        <v>160</v>
      </c>
      <c r="AU213" s="203" t="s">
        <v>84</v>
      </c>
      <c r="AY213" s="106" t="s">
        <v>158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06" t="s">
        <v>82</v>
      </c>
      <c r="BK213" s="204">
        <f>ROUND(I213*H213,1)</f>
        <v>0</v>
      </c>
      <c r="BL213" s="106" t="s">
        <v>283</v>
      </c>
      <c r="BM213" s="203" t="s">
        <v>3069</v>
      </c>
    </row>
    <row r="214" spans="1:47" s="118" customFormat="1" ht="12">
      <c r="A214" s="115"/>
      <c r="B214" s="116"/>
      <c r="C214" s="115"/>
      <c r="D214" s="205" t="s">
        <v>167</v>
      </c>
      <c r="E214" s="115"/>
      <c r="F214" s="206" t="s">
        <v>3068</v>
      </c>
      <c r="G214" s="115"/>
      <c r="H214" s="115"/>
      <c r="I214" s="7"/>
      <c r="J214" s="115"/>
      <c r="K214" s="115"/>
      <c r="L214" s="116"/>
      <c r="M214" s="207"/>
      <c r="N214" s="208"/>
      <c r="O214" s="200"/>
      <c r="P214" s="200"/>
      <c r="Q214" s="200"/>
      <c r="R214" s="200"/>
      <c r="S214" s="200"/>
      <c r="T214" s="209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T214" s="106" t="s">
        <v>167</v>
      </c>
      <c r="AU214" s="106" t="s">
        <v>84</v>
      </c>
    </row>
    <row r="215" spans="1:65" s="118" customFormat="1" ht="24.2" customHeight="1">
      <c r="A215" s="115"/>
      <c r="B215" s="116"/>
      <c r="C215" s="214" t="s">
        <v>642</v>
      </c>
      <c r="D215" s="214" t="s">
        <v>160</v>
      </c>
      <c r="E215" s="215" t="s">
        <v>3070</v>
      </c>
      <c r="F215" s="216" t="s">
        <v>3071</v>
      </c>
      <c r="G215" s="217" t="s">
        <v>102</v>
      </c>
      <c r="H215" s="218">
        <v>1</v>
      </c>
      <c r="I215" s="6"/>
      <c r="J215" s="219">
        <f>ROUND(I215*H215,1)</f>
        <v>0</v>
      </c>
      <c r="K215" s="216" t="s">
        <v>3</v>
      </c>
      <c r="L215" s="116"/>
      <c r="M215" s="220" t="s">
        <v>3</v>
      </c>
      <c r="N215" s="221" t="s">
        <v>45</v>
      </c>
      <c r="O215" s="20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R215" s="203" t="s">
        <v>283</v>
      </c>
      <c r="AT215" s="203" t="s">
        <v>160</v>
      </c>
      <c r="AU215" s="203" t="s">
        <v>84</v>
      </c>
      <c r="AY215" s="106" t="s">
        <v>158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06" t="s">
        <v>82</v>
      </c>
      <c r="BK215" s="204">
        <f>ROUND(I215*H215,1)</f>
        <v>0</v>
      </c>
      <c r="BL215" s="106" t="s">
        <v>283</v>
      </c>
      <c r="BM215" s="203" t="s">
        <v>3072</v>
      </c>
    </row>
    <row r="216" spans="1:47" s="118" customFormat="1" ht="12">
      <c r="A216" s="115"/>
      <c r="B216" s="116"/>
      <c r="C216" s="115"/>
      <c r="D216" s="205" t="s">
        <v>167</v>
      </c>
      <c r="E216" s="115"/>
      <c r="F216" s="206" t="s">
        <v>3071</v>
      </c>
      <c r="G216" s="115"/>
      <c r="H216" s="115"/>
      <c r="I216" s="7"/>
      <c r="J216" s="115"/>
      <c r="K216" s="115"/>
      <c r="L216" s="116"/>
      <c r="M216" s="207"/>
      <c r="N216" s="208"/>
      <c r="O216" s="200"/>
      <c r="P216" s="200"/>
      <c r="Q216" s="200"/>
      <c r="R216" s="200"/>
      <c r="S216" s="200"/>
      <c r="T216" s="209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T216" s="106" t="s">
        <v>167</v>
      </c>
      <c r="AU216" s="106" t="s">
        <v>84</v>
      </c>
    </row>
    <row r="217" spans="1:65" s="118" customFormat="1" ht="24.2" customHeight="1">
      <c r="A217" s="115"/>
      <c r="B217" s="116"/>
      <c r="C217" s="214" t="s">
        <v>654</v>
      </c>
      <c r="D217" s="214" t="s">
        <v>160</v>
      </c>
      <c r="E217" s="215" t="s">
        <v>3073</v>
      </c>
      <c r="F217" s="216" t="s">
        <v>3074</v>
      </c>
      <c r="G217" s="217" t="s">
        <v>102</v>
      </c>
      <c r="H217" s="218">
        <v>1</v>
      </c>
      <c r="I217" s="6"/>
      <c r="J217" s="219">
        <f>ROUND(I217*H217,1)</f>
        <v>0</v>
      </c>
      <c r="K217" s="216" t="s">
        <v>3</v>
      </c>
      <c r="L217" s="116"/>
      <c r="M217" s="220" t="s">
        <v>3</v>
      </c>
      <c r="N217" s="221" t="s">
        <v>45</v>
      </c>
      <c r="O217" s="200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R217" s="203" t="s">
        <v>283</v>
      </c>
      <c r="AT217" s="203" t="s">
        <v>160</v>
      </c>
      <c r="AU217" s="203" t="s">
        <v>84</v>
      </c>
      <c r="AY217" s="106" t="s">
        <v>158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06" t="s">
        <v>82</v>
      </c>
      <c r="BK217" s="204">
        <f>ROUND(I217*H217,1)</f>
        <v>0</v>
      </c>
      <c r="BL217" s="106" t="s">
        <v>283</v>
      </c>
      <c r="BM217" s="203" t="s">
        <v>3075</v>
      </c>
    </row>
    <row r="218" spans="1:47" s="118" customFormat="1" ht="12">
      <c r="A218" s="115"/>
      <c r="B218" s="116"/>
      <c r="C218" s="115"/>
      <c r="D218" s="205" t="s">
        <v>167</v>
      </c>
      <c r="E218" s="115"/>
      <c r="F218" s="206" t="s">
        <v>3074</v>
      </c>
      <c r="G218" s="115"/>
      <c r="H218" s="115"/>
      <c r="I218" s="7"/>
      <c r="J218" s="115"/>
      <c r="K218" s="115"/>
      <c r="L218" s="116"/>
      <c r="M218" s="207"/>
      <c r="N218" s="208"/>
      <c r="O218" s="200"/>
      <c r="P218" s="200"/>
      <c r="Q218" s="200"/>
      <c r="R218" s="200"/>
      <c r="S218" s="200"/>
      <c r="T218" s="209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T218" s="106" t="s">
        <v>167</v>
      </c>
      <c r="AU218" s="106" t="s">
        <v>84</v>
      </c>
    </row>
    <row r="219" spans="2:63" s="180" customFormat="1" ht="22.9" customHeight="1">
      <c r="B219" s="181"/>
      <c r="D219" s="182" t="s">
        <v>73</v>
      </c>
      <c r="E219" s="212" t="s">
        <v>3076</v>
      </c>
      <c r="F219" s="212" t="s">
        <v>3077</v>
      </c>
      <c r="I219" s="5"/>
      <c r="J219" s="213">
        <f>BK219</f>
        <v>0</v>
      </c>
      <c r="L219" s="181"/>
      <c r="M219" s="185"/>
      <c r="N219" s="186"/>
      <c r="O219" s="186"/>
      <c r="P219" s="187">
        <f>SUM(P220:P291)</f>
        <v>0</v>
      </c>
      <c r="Q219" s="186"/>
      <c r="R219" s="187">
        <f>SUM(R220:R291)</f>
        <v>0</v>
      </c>
      <c r="S219" s="186"/>
      <c r="T219" s="188">
        <f>SUM(T220:T291)</f>
        <v>0</v>
      </c>
      <c r="AR219" s="182" t="s">
        <v>82</v>
      </c>
      <c r="AT219" s="189" t="s">
        <v>73</v>
      </c>
      <c r="AU219" s="189" t="s">
        <v>82</v>
      </c>
      <c r="AY219" s="182" t="s">
        <v>158</v>
      </c>
      <c r="BK219" s="190">
        <f>SUM(BK220:BK291)</f>
        <v>0</v>
      </c>
    </row>
    <row r="220" spans="1:65" s="118" customFormat="1" ht="16.5" customHeight="1">
      <c r="A220" s="115"/>
      <c r="B220" s="116"/>
      <c r="C220" s="214" t="s">
        <v>662</v>
      </c>
      <c r="D220" s="214" t="s">
        <v>160</v>
      </c>
      <c r="E220" s="215" t="s">
        <v>3078</v>
      </c>
      <c r="F220" s="216" t="s">
        <v>2968</v>
      </c>
      <c r="G220" s="217" t="s">
        <v>1883</v>
      </c>
      <c r="H220" s="218">
        <v>3</v>
      </c>
      <c r="I220" s="6"/>
      <c r="J220" s="219">
        <f>ROUND(I220*H220,1)</f>
        <v>0</v>
      </c>
      <c r="K220" s="216" t="s">
        <v>3</v>
      </c>
      <c r="L220" s="116"/>
      <c r="M220" s="220" t="s">
        <v>3</v>
      </c>
      <c r="N220" s="221" t="s">
        <v>45</v>
      </c>
      <c r="O220" s="200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R220" s="203" t="s">
        <v>283</v>
      </c>
      <c r="AT220" s="203" t="s">
        <v>160</v>
      </c>
      <c r="AU220" s="203" t="s">
        <v>84</v>
      </c>
      <c r="AY220" s="106" t="s">
        <v>158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06" t="s">
        <v>82</v>
      </c>
      <c r="BK220" s="204">
        <f>ROUND(I220*H220,1)</f>
        <v>0</v>
      </c>
      <c r="BL220" s="106" t="s">
        <v>283</v>
      </c>
      <c r="BM220" s="203" t="s">
        <v>3079</v>
      </c>
    </row>
    <row r="221" spans="1:47" s="118" customFormat="1" ht="12">
      <c r="A221" s="115"/>
      <c r="B221" s="116"/>
      <c r="C221" s="115"/>
      <c r="D221" s="205" t="s">
        <v>167</v>
      </c>
      <c r="E221" s="115"/>
      <c r="F221" s="206" t="s">
        <v>2968</v>
      </c>
      <c r="G221" s="115"/>
      <c r="H221" s="115"/>
      <c r="I221" s="7"/>
      <c r="J221" s="115"/>
      <c r="K221" s="115"/>
      <c r="L221" s="116"/>
      <c r="M221" s="207"/>
      <c r="N221" s="208"/>
      <c r="O221" s="200"/>
      <c r="P221" s="200"/>
      <c r="Q221" s="200"/>
      <c r="R221" s="200"/>
      <c r="S221" s="200"/>
      <c r="T221" s="209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T221" s="106" t="s">
        <v>167</v>
      </c>
      <c r="AU221" s="106" t="s">
        <v>84</v>
      </c>
    </row>
    <row r="222" spans="1:65" s="118" customFormat="1" ht="24.2" customHeight="1">
      <c r="A222" s="115"/>
      <c r="B222" s="116"/>
      <c r="C222" s="214" t="s">
        <v>669</v>
      </c>
      <c r="D222" s="214" t="s">
        <v>160</v>
      </c>
      <c r="E222" s="215" t="s">
        <v>3080</v>
      </c>
      <c r="F222" s="216" t="s">
        <v>2970</v>
      </c>
      <c r="G222" s="217" t="s">
        <v>1883</v>
      </c>
      <c r="H222" s="218">
        <v>102</v>
      </c>
      <c r="I222" s="6"/>
      <c r="J222" s="219">
        <f>ROUND(I222*H222,1)</f>
        <v>0</v>
      </c>
      <c r="K222" s="216" t="s">
        <v>3</v>
      </c>
      <c r="L222" s="116"/>
      <c r="M222" s="220" t="s">
        <v>3</v>
      </c>
      <c r="N222" s="221" t="s">
        <v>45</v>
      </c>
      <c r="O222" s="200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R222" s="203" t="s">
        <v>283</v>
      </c>
      <c r="AT222" s="203" t="s">
        <v>160</v>
      </c>
      <c r="AU222" s="203" t="s">
        <v>84</v>
      </c>
      <c r="AY222" s="106" t="s">
        <v>158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06" t="s">
        <v>82</v>
      </c>
      <c r="BK222" s="204">
        <f>ROUND(I222*H222,1)</f>
        <v>0</v>
      </c>
      <c r="BL222" s="106" t="s">
        <v>283</v>
      </c>
      <c r="BM222" s="203" t="s">
        <v>3081</v>
      </c>
    </row>
    <row r="223" spans="1:47" s="118" customFormat="1" ht="19.5">
      <c r="A223" s="115"/>
      <c r="B223" s="116"/>
      <c r="C223" s="115"/>
      <c r="D223" s="205" t="s">
        <v>167</v>
      </c>
      <c r="E223" s="115"/>
      <c r="F223" s="206" t="s">
        <v>2970</v>
      </c>
      <c r="G223" s="115"/>
      <c r="H223" s="115"/>
      <c r="I223" s="7"/>
      <c r="J223" s="115"/>
      <c r="K223" s="115"/>
      <c r="L223" s="116"/>
      <c r="M223" s="207"/>
      <c r="N223" s="208"/>
      <c r="O223" s="200"/>
      <c r="P223" s="200"/>
      <c r="Q223" s="200"/>
      <c r="R223" s="200"/>
      <c r="S223" s="200"/>
      <c r="T223" s="209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T223" s="106" t="s">
        <v>167</v>
      </c>
      <c r="AU223" s="106" t="s">
        <v>84</v>
      </c>
    </row>
    <row r="224" spans="1:65" s="118" customFormat="1" ht="24.2" customHeight="1">
      <c r="A224" s="115"/>
      <c r="B224" s="116"/>
      <c r="C224" s="214" t="s">
        <v>677</v>
      </c>
      <c r="D224" s="214" t="s">
        <v>160</v>
      </c>
      <c r="E224" s="215" t="s">
        <v>3082</v>
      </c>
      <c r="F224" s="216" t="s">
        <v>2972</v>
      </c>
      <c r="G224" s="217" t="s">
        <v>1883</v>
      </c>
      <c r="H224" s="218">
        <v>55</v>
      </c>
      <c r="I224" s="6"/>
      <c r="J224" s="219">
        <f>ROUND(I224*H224,1)</f>
        <v>0</v>
      </c>
      <c r="K224" s="216" t="s">
        <v>3</v>
      </c>
      <c r="L224" s="116"/>
      <c r="M224" s="220" t="s">
        <v>3</v>
      </c>
      <c r="N224" s="221" t="s">
        <v>45</v>
      </c>
      <c r="O224" s="200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R224" s="203" t="s">
        <v>283</v>
      </c>
      <c r="AT224" s="203" t="s">
        <v>160</v>
      </c>
      <c r="AU224" s="203" t="s">
        <v>84</v>
      </c>
      <c r="AY224" s="106" t="s">
        <v>158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06" t="s">
        <v>82</v>
      </c>
      <c r="BK224" s="204">
        <f>ROUND(I224*H224,1)</f>
        <v>0</v>
      </c>
      <c r="BL224" s="106" t="s">
        <v>283</v>
      </c>
      <c r="BM224" s="203" t="s">
        <v>3083</v>
      </c>
    </row>
    <row r="225" spans="1:47" s="118" customFormat="1" ht="19.5">
      <c r="A225" s="115"/>
      <c r="B225" s="116"/>
      <c r="C225" s="115"/>
      <c r="D225" s="205" t="s">
        <v>167</v>
      </c>
      <c r="E225" s="115"/>
      <c r="F225" s="206" t="s">
        <v>2972</v>
      </c>
      <c r="G225" s="115"/>
      <c r="H225" s="115"/>
      <c r="I225" s="7"/>
      <c r="J225" s="115"/>
      <c r="K225" s="115"/>
      <c r="L225" s="116"/>
      <c r="M225" s="207"/>
      <c r="N225" s="208"/>
      <c r="O225" s="200"/>
      <c r="P225" s="200"/>
      <c r="Q225" s="200"/>
      <c r="R225" s="200"/>
      <c r="S225" s="200"/>
      <c r="T225" s="209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T225" s="106" t="s">
        <v>167</v>
      </c>
      <c r="AU225" s="106" t="s">
        <v>84</v>
      </c>
    </row>
    <row r="226" spans="1:65" s="118" customFormat="1" ht="24.2" customHeight="1">
      <c r="A226" s="115"/>
      <c r="B226" s="116"/>
      <c r="C226" s="214" t="s">
        <v>683</v>
      </c>
      <c r="D226" s="214" t="s">
        <v>160</v>
      </c>
      <c r="E226" s="215" t="s">
        <v>3084</v>
      </c>
      <c r="F226" s="216" t="s">
        <v>2974</v>
      </c>
      <c r="G226" s="217" t="s">
        <v>1883</v>
      </c>
      <c r="H226" s="218">
        <v>10</v>
      </c>
      <c r="I226" s="6"/>
      <c r="J226" s="219">
        <f>ROUND(I226*H226,1)</f>
        <v>0</v>
      </c>
      <c r="K226" s="216" t="s">
        <v>3</v>
      </c>
      <c r="L226" s="116"/>
      <c r="M226" s="220" t="s">
        <v>3</v>
      </c>
      <c r="N226" s="221" t="s">
        <v>45</v>
      </c>
      <c r="O226" s="200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R226" s="203" t="s">
        <v>283</v>
      </c>
      <c r="AT226" s="203" t="s">
        <v>160</v>
      </c>
      <c r="AU226" s="203" t="s">
        <v>84</v>
      </c>
      <c r="AY226" s="106" t="s">
        <v>158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06" t="s">
        <v>82</v>
      </c>
      <c r="BK226" s="204">
        <f>ROUND(I226*H226,1)</f>
        <v>0</v>
      </c>
      <c r="BL226" s="106" t="s">
        <v>283</v>
      </c>
      <c r="BM226" s="203" t="s">
        <v>3085</v>
      </c>
    </row>
    <row r="227" spans="1:47" s="118" customFormat="1" ht="19.5">
      <c r="A227" s="115"/>
      <c r="B227" s="116"/>
      <c r="C227" s="115"/>
      <c r="D227" s="205" t="s">
        <v>167</v>
      </c>
      <c r="E227" s="115"/>
      <c r="F227" s="206" t="s">
        <v>2974</v>
      </c>
      <c r="G227" s="115"/>
      <c r="H227" s="115"/>
      <c r="I227" s="7"/>
      <c r="J227" s="115"/>
      <c r="K227" s="115"/>
      <c r="L227" s="116"/>
      <c r="M227" s="207"/>
      <c r="N227" s="208"/>
      <c r="O227" s="200"/>
      <c r="P227" s="200"/>
      <c r="Q227" s="200"/>
      <c r="R227" s="200"/>
      <c r="S227" s="200"/>
      <c r="T227" s="209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T227" s="106" t="s">
        <v>167</v>
      </c>
      <c r="AU227" s="106" t="s">
        <v>84</v>
      </c>
    </row>
    <row r="228" spans="1:65" s="118" customFormat="1" ht="33" customHeight="1">
      <c r="A228" s="115"/>
      <c r="B228" s="116"/>
      <c r="C228" s="214" t="s">
        <v>691</v>
      </c>
      <c r="D228" s="214" t="s">
        <v>160</v>
      </c>
      <c r="E228" s="215" t="s">
        <v>3086</v>
      </c>
      <c r="F228" s="216" t="s">
        <v>2976</v>
      </c>
      <c r="G228" s="217" t="s">
        <v>492</v>
      </c>
      <c r="H228" s="218">
        <v>150</v>
      </c>
      <c r="I228" s="6"/>
      <c r="J228" s="219">
        <f>ROUND(I228*H228,1)</f>
        <v>0</v>
      </c>
      <c r="K228" s="216" t="s">
        <v>3</v>
      </c>
      <c r="L228" s="116"/>
      <c r="M228" s="220" t="s">
        <v>3</v>
      </c>
      <c r="N228" s="221" t="s">
        <v>45</v>
      </c>
      <c r="O228" s="200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R228" s="203" t="s">
        <v>283</v>
      </c>
      <c r="AT228" s="203" t="s">
        <v>160</v>
      </c>
      <c r="AU228" s="203" t="s">
        <v>84</v>
      </c>
      <c r="AY228" s="106" t="s">
        <v>158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06" t="s">
        <v>82</v>
      </c>
      <c r="BK228" s="204">
        <f>ROUND(I228*H228,1)</f>
        <v>0</v>
      </c>
      <c r="BL228" s="106" t="s">
        <v>283</v>
      </c>
      <c r="BM228" s="203" t="s">
        <v>3087</v>
      </c>
    </row>
    <row r="229" spans="1:47" s="118" customFormat="1" ht="19.5">
      <c r="A229" s="115"/>
      <c r="B229" s="116"/>
      <c r="C229" s="115"/>
      <c r="D229" s="205" t="s">
        <v>167</v>
      </c>
      <c r="E229" s="115"/>
      <c r="F229" s="206" t="s">
        <v>2976</v>
      </c>
      <c r="G229" s="115"/>
      <c r="H229" s="115"/>
      <c r="I229" s="7"/>
      <c r="J229" s="115"/>
      <c r="K229" s="115"/>
      <c r="L229" s="116"/>
      <c r="M229" s="207"/>
      <c r="N229" s="208"/>
      <c r="O229" s="200"/>
      <c r="P229" s="200"/>
      <c r="Q229" s="200"/>
      <c r="R229" s="200"/>
      <c r="S229" s="200"/>
      <c r="T229" s="209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T229" s="106" t="s">
        <v>167</v>
      </c>
      <c r="AU229" s="106" t="s">
        <v>84</v>
      </c>
    </row>
    <row r="230" spans="1:65" s="118" customFormat="1" ht="24.2" customHeight="1">
      <c r="A230" s="115"/>
      <c r="B230" s="116"/>
      <c r="C230" s="214" t="s">
        <v>698</v>
      </c>
      <c r="D230" s="214" t="s">
        <v>160</v>
      </c>
      <c r="E230" s="215" t="s">
        <v>3088</v>
      </c>
      <c r="F230" s="216" t="s">
        <v>2978</v>
      </c>
      <c r="G230" s="217" t="s">
        <v>492</v>
      </c>
      <c r="H230" s="218">
        <v>20</v>
      </c>
      <c r="I230" s="6"/>
      <c r="J230" s="219">
        <f>ROUND(I230*H230,1)</f>
        <v>0</v>
      </c>
      <c r="K230" s="216" t="s">
        <v>3</v>
      </c>
      <c r="L230" s="116"/>
      <c r="M230" s="220" t="s">
        <v>3</v>
      </c>
      <c r="N230" s="221" t="s">
        <v>45</v>
      </c>
      <c r="O230" s="200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R230" s="203" t="s">
        <v>283</v>
      </c>
      <c r="AT230" s="203" t="s">
        <v>160</v>
      </c>
      <c r="AU230" s="203" t="s">
        <v>84</v>
      </c>
      <c r="AY230" s="106" t="s">
        <v>158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06" t="s">
        <v>82</v>
      </c>
      <c r="BK230" s="204">
        <f>ROUND(I230*H230,1)</f>
        <v>0</v>
      </c>
      <c r="BL230" s="106" t="s">
        <v>283</v>
      </c>
      <c r="BM230" s="203" t="s">
        <v>3089</v>
      </c>
    </row>
    <row r="231" spans="1:47" s="118" customFormat="1" ht="19.5">
      <c r="A231" s="115"/>
      <c r="B231" s="116"/>
      <c r="C231" s="115"/>
      <c r="D231" s="205" t="s">
        <v>167</v>
      </c>
      <c r="E231" s="115"/>
      <c r="F231" s="206" t="s">
        <v>2978</v>
      </c>
      <c r="G231" s="115"/>
      <c r="H231" s="115"/>
      <c r="I231" s="7"/>
      <c r="J231" s="115"/>
      <c r="K231" s="115"/>
      <c r="L231" s="116"/>
      <c r="M231" s="207"/>
      <c r="N231" s="208"/>
      <c r="O231" s="200"/>
      <c r="P231" s="200"/>
      <c r="Q231" s="200"/>
      <c r="R231" s="200"/>
      <c r="S231" s="200"/>
      <c r="T231" s="209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T231" s="106" t="s">
        <v>167</v>
      </c>
      <c r="AU231" s="106" t="s">
        <v>84</v>
      </c>
    </row>
    <row r="232" spans="1:65" s="118" customFormat="1" ht="24.2" customHeight="1">
      <c r="A232" s="115"/>
      <c r="B232" s="116"/>
      <c r="C232" s="214" t="s">
        <v>709</v>
      </c>
      <c r="D232" s="214" t="s">
        <v>160</v>
      </c>
      <c r="E232" s="215" t="s">
        <v>3090</v>
      </c>
      <c r="F232" s="216" t="s">
        <v>2980</v>
      </c>
      <c r="G232" s="217" t="s">
        <v>492</v>
      </c>
      <c r="H232" s="218">
        <v>50</v>
      </c>
      <c r="I232" s="6"/>
      <c r="J232" s="219">
        <f>ROUND(I232*H232,1)</f>
        <v>0</v>
      </c>
      <c r="K232" s="216" t="s">
        <v>3</v>
      </c>
      <c r="L232" s="116"/>
      <c r="M232" s="220" t="s">
        <v>3</v>
      </c>
      <c r="N232" s="221" t="s">
        <v>45</v>
      </c>
      <c r="O232" s="200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R232" s="203" t="s">
        <v>283</v>
      </c>
      <c r="AT232" s="203" t="s">
        <v>160</v>
      </c>
      <c r="AU232" s="203" t="s">
        <v>84</v>
      </c>
      <c r="AY232" s="106" t="s">
        <v>158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06" t="s">
        <v>82</v>
      </c>
      <c r="BK232" s="204">
        <f>ROUND(I232*H232,1)</f>
        <v>0</v>
      </c>
      <c r="BL232" s="106" t="s">
        <v>283</v>
      </c>
      <c r="BM232" s="203" t="s">
        <v>3091</v>
      </c>
    </row>
    <row r="233" spans="1:47" s="118" customFormat="1" ht="19.5">
      <c r="A233" s="115"/>
      <c r="B233" s="116"/>
      <c r="C233" s="115"/>
      <c r="D233" s="205" t="s">
        <v>167</v>
      </c>
      <c r="E233" s="115"/>
      <c r="F233" s="206" t="s">
        <v>2980</v>
      </c>
      <c r="G233" s="115"/>
      <c r="H233" s="115"/>
      <c r="I233" s="7"/>
      <c r="J233" s="115"/>
      <c r="K233" s="115"/>
      <c r="L233" s="116"/>
      <c r="M233" s="207"/>
      <c r="N233" s="208"/>
      <c r="O233" s="200"/>
      <c r="P233" s="200"/>
      <c r="Q233" s="200"/>
      <c r="R233" s="200"/>
      <c r="S233" s="200"/>
      <c r="T233" s="209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T233" s="106" t="s">
        <v>167</v>
      </c>
      <c r="AU233" s="106" t="s">
        <v>84</v>
      </c>
    </row>
    <row r="234" spans="1:65" s="118" customFormat="1" ht="16.5" customHeight="1">
      <c r="A234" s="115"/>
      <c r="B234" s="116"/>
      <c r="C234" s="214" t="s">
        <v>715</v>
      </c>
      <c r="D234" s="214" t="s">
        <v>160</v>
      </c>
      <c r="E234" s="215" t="s">
        <v>3092</v>
      </c>
      <c r="F234" s="216" t="s">
        <v>2982</v>
      </c>
      <c r="G234" s="217" t="s">
        <v>1883</v>
      </c>
      <c r="H234" s="218">
        <v>900</v>
      </c>
      <c r="I234" s="6"/>
      <c r="J234" s="219">
        <f>ROUND(I234*H234,1)</f>
        <v>0</v>
      </c>
      <c r="K234" s="216" t="s">
        <v>3</v>
      </c>
      <c r="L234" s="116"/>
      <c r="M234" s="220" t="s">
        <v>3</v>
      </c>
      <c r="N234" s="221" t="s">
        <v>45</v>
      </c>
      <c r="O234" s="200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R234" s="203" t="s">
        <v>283</v>
      </c>
      <c r="AT234" s="203" t="s">
        <v>160</v>
      </c>
      <c r="AU234" s="203" t="s">
        <v>84</v>
      </c>
      <c r="AY234" s="106" t="s">
        <v>158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06" t="s">
        <v>82</v>
      </c>
      <c r="BK234" s="204">
        <f>ROUND(I234*H234,1)</f>
        <v>0</v>
      </c>
      <c r="BL234" s="106" t="s">
        <v>283</v>
      </c>
      <c r="BM234" s="203" t="s">
        <v>3093</v>
      </c>
    </row>
    <row r="235" spans="1:47" s="118" customFormat="1" ht="12">
      <c r="A235" s="115"/>
      <c r="B235" s="116"/>
      <c r="C235" s="115"/>
      <c r="D235" s="205" t="s">
        <v>167</v>
      </c>
      <c r="E235" s="115"/>
      <c r="F235" s="206" t="s">
        <v>2982</v>
      </c>
      <c r="G235" s="115"/>
      <c r="H235" s="115"/>
      <c r="I235" s="7"/>
      <c r="J235" s="115"/>
      <c r="K235" s="115"/>
      <c r="L235" s="116"/>
      <c r="M235" s="207"/>
      <c r="N235" s="208"/>
      <c r="O235" s="200"/>
      <c r="P235" s="200"/>
      <c r="Q235" s="200"/>
      <c r="R235" s="200"/>
      <c r="S235" s="200"/>
      <c r="T235" s="209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T235" s="106" t="s">
        <v>167</v>
      </c>
      <c r="AU235" s="106" t="s">
        <v>84</v>
      </c>
    </row>
    <row r="236" spans="1:65" s="118" customFormat="1" ht="33" customHeight="1">
      <c r="A236" s="115"/>
      <c r="B236" s="116"/>
      <c r="C236" s="214" t="s">
        <v>734</v>
      </c>
      <c r="D236" s="214" t="s">
        <v>160</v>
      </c>
      <c r="E236" s="215" t="s">
        <v>3094</v>
      </c>
      <c r="F236" s="216" t="s">
        <v>2984</v>
      </c>
      <c r="G236" s="217" t="s">
        <v>1883</v>
      </c>
      <c r="H236" s="218">
        <v>5</v>
      </c>
      <c r="I236" s="6"/>
      <c r="J236" s="219">
        <f>ROUND(I236*H236,1)</f>
        <v>0</v>
      </c>
      <c r="K236" s="216" t="s">
        <v>3</v>
      </c>
      <c r="L236" s="116"/>
      <c r="M236" s="220" t="s">
        <v>3</v>
      </c>
      <c r="N236" s="221" t="s">
        <v>45</v>
      </c>
      <c r="O236" s="200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R236" s="203" t="s">
        <v>283</v>
      </c>
      <c r="AT236" s="203" t="s">
        <v>160</v>
      </c>
      <c r="AU236" s="203" t="s">
        <v>84</v>
      </c>
      <c r="AY236" s="106" t="s">
        <v>158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06" t="s">
        <v>82</v>
      </c>
      <c r="BK236" s="204">
        <f>ROUND(I236*H236,1)</f>
        <v>0</v>
      </c>
      <c r="BL236" s="106" t="s">
        <v>283</v>
      </c>
      <c r="BM236" s="203" t="s">
        <v>3095</v>
      </c>
    </row>
    <row r="237" spans="1:47" s="118" customFormat="1" ht="19.5">
      <c r="A237" s="115"/>
      <c r="B237" s="116"/>
      <c r="C237" s="115"/>
      <c r="D237" s="205" t="s">
        <v>167</v>
      </c>
      <c r="E237" s="115"/>
      <c r="F237" s="206" t="s">
        <v>2984</v>
      </c>
      <c r="G237" s="115"/>
      <c r="H237" s="115"/>
      <c r="I237" s="7"/>
      <c r="J237" s="115"/>
      <c r="K237" s="115"/>
      <c r="L237" s="116"/>
      <c r="M237" s="207"/>
      <c r="N237" s="208"/>
      <c r="O237" s="200"/>
      <c r="P237" s="200"/>
      <c r="Q237" s="200"/>
      <c r="R237" s="200"/>
      <c r="S237" s="200"/>
      <c r="T237" s="209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T237" s="106" t="s">
        <v>167</v>
      </c>
      <c r="AU237" s="106" t="s">
        <v>84</v>
      </c>
    </row>
    <row r="238" spans="1:65" s="118" customFormat="1" ht="24.2" customHeight="1">
      <c r="A238" s="115"/>
      <c r="B238" s="116"/>
      <c r="C238" s="214" t="s">
        <v>748</v>
      </c>
      <c r="D238" s="214" t="s">
        <v>160</v>
      </c>
      <c r="E238" s="215" t="s">
        <v>3096</v>
      </c>
      <c r="F238" s="216" t="s">
        <v>2986</v>
      </c>
      <c r="G238" s="217" t="s">
        <v>492</v>
      </c>
      <c r="H238" s="218">
        <v>20</v>
      </c>
      <c r="I238" s="6"/>
      <c r="J238" s="219">
        <f>ROUND(I238*H238,1)</f>
        <v>0</v>
      </c>
      <c r="K238" s="216" t="s">
        <v>3</v>
      </c>
      <c r="L238" s="116"/>
      <c r="M238" s="220" t="s">
        <v>3</v>
      </c>
      <c r="N238" s="221" t="s">
        <v>45</v>
      </c>
      <c r="O238" s="200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R238" s="203" t="s">
        <v>283</v>
      </c>
      <c r="AT238" s="203" t="s">
        <v>160</v>
      </c>
      <c r="AU238" s="203" t="s">
        <v>84</v>
      </c>
      <c r="AY238" s="106" t="s">
        <v>158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06" t="s">
        <v>82</v>
      </c>
      <c r="BK238" s="204">
        <f>ROUND(I238*H238,1)</f>
        <v>0</v>
      </c>
      <c r="BL238" s="106" t="s">
        <v>283</v>
      </c>
      <c r="BM238" s="203" t="s">
        <v>3097</v>
      </c>
    </row>
    <row r="239" spans="1:47" s="118" customFormat="1" ht="12">
      <c r="A239" s="115"/>
      <c r="B239" s="116"/>
      <c r="C239" s="115"/>
      <c r="D239" s="205" t="s">
        <v>167</v>
      </c>
      <c r="E239" s="115"/>
      <c r="F239" s="206" t="s">
        <v>2986</v>
      </c>
      <c r="G239" s="115"/>
      <c r="H239" s="115"/>
      <c r="I239" s="7"/>
      <c r="J239" s="115"/>
      <c r="K239" s="115"/>
      <c r="L239" s="116"/>
      <c r="M239" s="207"/>
      <c r="N239" s="208"/>
      <c r="O239" s="200"/>
      <c r="P239" s="200"/>
      <c r="Q239" s="200"/>
      <c r="R239" s="200"/>
      <c r="S239" s="200"/>
      <c r="T239" s="209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T239" s="106" t="s">
        <v>167</v>
      </c>
      <c r="AU239" s="106" t="s">
        <v>84</v>
      </c>
    </row>
    <row r="240" spans="1:65" s="118" customFormat="1" ht="24.2" customHeight="1">
      <c r="A240" s="115"/>
      <c r="B240" s="116"/>
      <c r="C240" s="214" t="s">
        <v>754</v>
      </c>
      <c r="D240" s="214" t="s">
        <v>160</v>
      </c>
      <c r="E240" s="215" t="s">
        <v>3098</v>
      </c>
      <c r="F240" s="216" t="s">
        <v>2988</v>
      </c>
      <c r="G240" s="217" t="s">
        <v>492</v>
      </c>
      <c r="H240" s="218">
        <v>50</v>
      </c>
      <c r="I240" s="6"/>
      <c r="J240" s="219">
        <f>ROUND(I240*H240,1)</f>
        <v>0</v>
      </c>
      <c r="K240" s="216" t="s">
        <v>3</v>
      </c>
      <c r="L240" s="116"/>
      <c r="M240" s="220" t="s">
        <v>3</v>
      </c>
      <c r="N240" s="221" t="s">
        <v>45</v>
      </c>
      <c r="O240" s="200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R240" s="203" t="s">
        <v>283</v>
      </c>
      <c r="AT240" s="203" t="s">
        <v>160</v>
      </c>
      <c r="AU240" s="203" t="s">
        <v>84</v>
      </c>
      <c r="AY240" s="106" t="s">
        <v>158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06" t="s">
        <v>82</v>
      </c>
      <c r="BK240" s="204">
        <f>ROUND(I240*H240,1)</f>
        <v>0</v>
      </c>
      <c r="BL240" s="106" t="s">
        <v>283</v>
      </c>
      <c r="BM240" s="203" t="s">
        <v>3099</v>
      </c>
    </row>
    <row r="241" spans="1:47" s="118" customFormat="1" ht="12">
      <c r="A241" s="115"/>
      <c r="B241" s="116"/>
      <c r="C241" s="115"/>
      <c r="D241" s="205" t="s">
        <v>167</v>
      </c>
      <c r="E241" s="115"/>
      <c r="F241" s="206" t="s">
        <v>2988</v>
      </c>
      <c r="G241" s="115"/>
      <c r="H241" s="115"/>
      <c r="I241" s="7"/>
      <c r="J241" s="115"/>
      <c r="K241" s="115"/>
      <c r="L241" s="116"/>
      <c r="M241" s="207"/>
      <c r="N241" s="208"/>
      <c r="O241" s="200"/>
      <c r="P241" s="200"/>
      <c r="Q241" s="200"/>
      <c r="R241" s="200"/>
      <c r="S241" s="200"/>
      <c r="T241" s="209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T241" s="106" t="s">
        <v>167</v>
      </c>
      <c r="AU241" s="106" t="s">
        <v>84</v>
      </c>
    </row>
    <row r="242" spans="1:65" s="118" customFormat="1" ht="21.75" customHeight="1">
      <c r="A242" s="115"/>
      <c r="B242" s="116"/>
      <c r="C242" s="214" t="s">
        <v>760</v>
      </c>
      <c r="D242" s="214" t="s">
        <v>160</v>
      </c>
      <c r="E242" s="215" t="s">
        <v>3100</v>
      </c>
      <c r="F242" s="216" t="s">
        <v>2990</v>
      </c>
      <c r="G242" s="217" t="s">
        <v>1883</v>
      </c>
      <c r="H242" s="218">
        <v>10</v>
      </c>
      <c r="I242" s="6"/>
      <c r="J242" s="219">
        <f>ROUND(I242*H242,1)</f>
        <v>0</v>
      </c>
      <c r="K242" s="216" t="s">
        <v>3</v>
      </c>
      <c r="L242" s="116"/>
      <c r="M242" s="220" t="s">
        <v>3</v>
      </c>
      <c r="N242" s="221" t="s">
        <v>45</v>
      </c>
      <c r="O242" s="200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R242" s="203" t="s">
        <v>283</v>
      </c>
      <c r="AT242" s="203" t="s">
        <v>160</v>
      </c>
      <c r="AU242" s="203" t="s">
        <v>84</v>
      </c>
      <c r="AY242" s="106" t="s">
        <v>158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06" t="s">
        <v>82</v>
      </c>
      <c r="BK242" s="204">
        <f>ROUND(I242*H242,1)</f>
        <v>0</v>
      </c>
      <c r="BL242" s="106" t="s">
        <v>283</v>
      </c>
      <c r="BM242" s="203" t="s">
        <v>3101</v>
      </c>
    </row>
    <row r="243" spans="1:47" s="118" customFormat="1" ht="12">
      <c r="A243" s="115"/>
      <c r="B243" s="116"/>
      <c r="C243" s="115"/>
      <c r="D243" s="205" t="s">
        <v>167</v>
      </c>
      <c r="E243" s="115"/>
      <c r="F243" s="206" t="s">
        <v>2990</v>
      </c>
      <c r="G243" s="115"/>
      <c r="H243" s="115"/>
      <c r="I243" s="7"/>
      <c r="J243" s="115"/>
      <c r="K243" s="115"/>
      <c r="L243" s="116"/>
      <c r="M243" s="207"/>
      <c r="N243" s="208"/>
      <c r="O243" s="200"/>
      <c r="P243" s="200"/>
      <c r="Q243" s="200"/>
      <c r="R243" s="200"/>
      <c r="S243" s="200"/>
      <c r="T243" s="209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T243" s="106" t="s">
        <v>167</v>
      </c>
      <c r="AU243" s="106" t="s">
        <v>84</v>
      </c>
    </row>
    <row r="244" spans="1:65" s="118" customFormat="1" ht="24.2" customHeight="1">
      <c r="A244" s="115"/>
      <c r="B244" s="116"/>
      <c r="C244" s="214" t="s">
        <v>767</v>
      </c>
      <c r="D244" s="214" t="s">
        <v>160</v>
      </c>
      <c r="E244" s="215" t="s">
        <v>3102</v>
      </c>
      <c r="F244" s="216" t="s">
        <v>2994</v>
      </c>
      <c r="G244" s="217" t="s">
        <v>1883</v>
      </c>
      <c r="H244" s="218">
        <v>19</v>
      </c>
      <c r="I244" s="6"/>
      <c r="J244" s="219">
        <f>ROUND(I244*H244,1)</f>
        <v>0</v>
      </c>
      <c r="K244" s="216" t="s">
        <v>3</v>
      </c>
      <c r="L244" s="116"/>
      <c r="M244" s="220" t="s">
        <v>3</v>
      </c>
      <c r="N244" s="221" t="s">
        <v>45</v>
      </c>
      <c r="O244" s="200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R244" s="203" t="s">
        <v>283</v>
      </c>
      <c r="AT244" s="203" t="s">
        <v>160</v>
      </c>
      <c r="AU244" s="203" t="s">
        <v>84</v>
      </c>
      <c r="AY244" s="106" t="s">
        <v>158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06" t="s">
        <v>82</v>
      </c>
      <c r="BK244" s="204">
        <f>ROUND(I244*H244,1)</f>
        <v>0</v>
      </c>
      <c r="BL244" s="106" t="s">
        <v>283</v>
      </c>
      <c r="BM244" s="203" t="s">
        <v>3103</v>
      </c>
    </row>
    <row r="245" spans="1:47" s="118" customFormat="1" ht="12">
      <c r="A245" s="115"/>
      <c r="B245" s="116"/>
      <c r="C245" s="115"/>
      <c r="D245" s="205" t="s">
        <v>167</v>
      </c>
      <c r="E245" s="115"/>
      <c r="F245" s="206" t="s">
        <v>3104</v>
      </c>
      <c r="G245" s="115"/>
      <c r="H245" s="115"/>
      <c r="I245" s="7"/>
      <c r="J245" s="115"/>
      <c r="K245" s="115"/>
      <c r="L245" s="116"/>
      <c r="M245" s="207"/>
      <c r="N245" s="208"/>
      <c r="O245" s="200"/>
      <c r="P245" s="200"/>
      <c r="Q245" s="200"/>
      <c r="R245" s="200"/>
      <c r="S245" s="200"/>
      <c r="T245" s="209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T245" s="106" t="s">
        <v>167</v>
      </c>
      <c r="AU245" s="106" t="s">
        <v>84</v>
      </c>
    </row>
    <row r="246" spans="1:65" s="118" customFormat="1" ht="24.2" customHeight="1">
      <c r="A246" s="115"/>
      <c r="B246" s="116"/>
      <c r="C246" s="214" t="s">
        <v>774</v>
      </c>
      <c r="D246" s="214" t="s">
        <v>160</v>
      </c>
      <c r="E246" s="215" t="s">
        <v>3105</v>
      </c>
      <c r="F246" s="216" t="s">
        <v>2996</v>
      </c>
      <c r="G246" s="217" t="s">
        <v>1883</v>
      </c>
      <c r="H246" s="218">
        <v>10</v>
      </c>
      <c r="I246" s="6"/>
      <c r="J246" s="219">
        <f>ROUND(I246*H246,1)</f>
        <v>0</v>
      </c>
      <c r="K246" s="216" t="s">
        <v>3</v>
      </c>
      <c r="L246" s="116"/>
      <c r="M246" s="220" t="s">
        <v>3</v>
      </c>
      <c r="N246" s="221" t="s">
        <v>45</v>
      </c>
      <c r="O246" s="200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R246" s="203" t="s">
        <v>283</v>
      </c>
      <c r="AT246" s="203" t="s">
        <v>160</v>
      </c>
      <c r="AU246" s="203" t="s">
        <v>84</v>
      </c>
      <c r="AY246" s="106" t="s">
        <v>158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06" t="s">
        <v>82</v>
      </c>
      <c r="BK246" s="204">
        <f>ROUND(I246*H246,1)</f>
        <v>0</v>
      </c>
      <c r="BL246" s="106" t="s">
        <v>283</v>
      </c>
      <c r="BM246" s="203" t="s">
        <v>3106</v>
      </c>
    </row>
    <row r="247" spans="1:47" s="118" customFormat="1" ht="12">
      <c r="A247" s="115"/>
      <c r="B247" s="116"/>
      <c r="C247" s="115"/>
      <c r="D247" s="205" t="s">
        <v>167</v>
      </c>
      <c r="E247" s="115"/>
      <c r="F247" s="206" t="s">
        <v>2996</v>
      </c>
      <c r="G247" s="115"/>
      <c r="H247" s="115"/>
      <c r="I247" s="7"/>
      <c r="J247" s="115"/>
      <c r="K247" s="115"/>
      <c r="L247" s="116"/>
      <c r="M247" s="207"/>
      <c r="N247" s="208"/>
      <c r="O247" s="200"/>
      <c r="P247" s="200"/>
      <c r="Q247" s="200"/>
      <c r="R247" s="200"/>
      <c r="S247" s="200"/>
      <c r="T247" s="209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T247" s="106" t="s">
        <v>167</v>
      </c>
      <c r="AU247" s="106" t="s">
        <v>84</v>
      </c>
    </row>
    <row r="248" spans="1:65" s="118" customFormat="1" ht="24.2" customHeight="1">
      <c r="A248" s="115"/>
      <c r="B248" s="116"/>
      <c r="C248" s="214" t="s">
        <v>782</v>
      </c>
      <c r="D248" s="214" t="s">
        <v>160</v>
      </c>
      <c r="E248" s="215" t="s">
        <v>3107</v>
      </c>
      <c r="F248" s="216" t="s">
        <v>2998</v>
      </c>
      <c r="G248" s="217" t="s">
        <v>492</v>
      </c>
      <c r="H248" s="218">
        <v>80</v>
      </c>
      <c r="I248" s="6"/>
      <c r="J248" s="219">
        <f>ROUND(I248*H248,1)</f>
        <v>0</v>
      </c>
      <c r="K248" s="216" t="s">
        <v>3</v>
      </c>
      <c r="L248" s="116"/>
      <c r="M248" s="220" t="s">
        <v>3</v>
      </c>
      <c r="N248" s="221" t="s">
        <v>45</v>
      </c>
      <c r="O248" s="200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R248" s="203" t="s">
        <v>283</v>
      </c>
      <c r="AT248" s="203" t="s">
        <v>160</v>
      </c>
      <c r="AU248" s="203" t="s">
        <v>84</v>
      </c>
      <c r="AY248" s="106" t="s">
        <v>158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06" t="s">
        <v>82</v>
      </c>
      <c r="BK248" s="204">
        <f>ROUND(I248*H248,1)</f>
        <v>0</v>
      </c>
      <c r="BL248" s="106" t="s">
        <v>283</v>
      </c>
      <c r="BM248" s="203" t="s">
        <v>3108</v>
      </c>
    </row>
    <row r="249" spans="1:47" s="118" customFormat="1" ht="19.5">
      <c r="A249" s="115"/>
      <c r="B249" s="116"/>
      <c r="C249" s="115"/>
      <c r="D249" s="205" t="s">
        <v>167</v>
      </c>
      <c r="E249" s="115"/>
      <c r="F249" s="206" t="s">
        <v>2998</v>
      </c>
      <c r="G249" s="115"/>
      <c r="H249" s="115"/>
      <c r="I249" s="7"/>
      <c r="J249" s="115"/>
      <c r="K249" s="115"/>
      <c r="L249" s="116"/>
      <c r="M249" s="207"/>
      <c r="N249" s="208"/>
      <c r="O249" s="200"/>
      <c r="P249" s="200"/>
      <c r="Q249" s="200"/>
      <c r="R249" s="200"/>
      <c r="S249" s="200"/>
      <c r="T249" s="209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T249" s="106" t="s">
        <v>167</v>
      </c>
      <c r="AU249" s="106" t="s">
        <v>84</v>
      </c>
    </row>
    <row r="250" spans="1:65" s="118" customFormat="1" ht="24.2" customHeight="1">
      <c r="A250" s="115"/>
      <c r="B250" s="116"/>
      <c r="C250" s="214" t="s">
        <v>788</v>
      </c>
      <c r="D250" s="214" t="s">
        <v>160</v>
      </c>
      <c r="E250" s="215" t="s">
        <v>3109</v>
      </c>
      <c r="F250" s="216" t="s">
        <v>3000</v>
      </c>
      <c r="G250" s="217" t="s">
        <v>492</v>
      </c>
      <c r="H250" s="218">
        <v>20</v>
      </c>
      <c r="I250" s="6"/>
      <c r="J250" s="219">
        <f>ROUND(I250*H250,1)</f>
        <v>0</v>
      </c>
      <c r="K250" s="216" t="s">
        <v>3</v>
      </c>
      <c r="L250" s="116"/>
      <c r="M250" s="220" t="s">
        <v>3</v>
      </c>
      <c r="N250" s="221" t="s">
        <v>45</v>
      </c>
      <c r="O250" s="200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R250" s="203" t="s">
        <v>283</v>
      </c>
      <c r="AT250" s="203" t="s">
        <v>160</v>
      </c>
      <c r="AU250" s="203" t="s">
        <v>84</v>
      </c>
      <c r="AY250" s="106" t="s">
        <v>158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06" t="s">
        <v>82</v>
      </c>
      <c r="BK250" s="204">
        <f>ROUND(I250*H250,1)</f>
        <v>0</v>
      </c>
      <c r="BL250" s="106" t="s">
        <v>283</v>
      </c>
      <c r="BM250" s="203" t="s">
        <v>3110</v>
      </c>
    </row>
    <row r="251" spans="1:47" s="118" customFormat="1" ht="19.5">
      <c r="A251" s="115"/>
      <c r="B251" s="116"/>
      <c r="C251" s="115"/>
      <c r="D251" s="205" t="s">
        <v>167</v>
      </c>
      <c r="E251" s="115"/>
      <c r="F251" s="206" t="s">
        <v>3000</v>
      </c>
      <c r="G251" s="115"/>
      <c r="H251" s="115"/>
      <c r="I251" s="7"/>
      <c r="J251" s="115"/>
      <c r="K251" s="115"/>
      <c r="L251" s="116"/>
      <c r="M251" s="207"/>
      <c r="N251" s="208"/>
      <c r="O251" s="200"/>
      <c r="P251" s="200"/>
      <c r="Q251" s="200"/>
      <c r="R251" s="200"/>
      <c r="S251" s="200"/>
      <c r="T251" s="209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T251" s="106" t="s">
        <v>167</v>
      </c>
      <c r="AU251" s="106" t="s">
        <v>84</v>
      </c>
    </row>
    <row r="252" spans="1:65" s="118" customFormat="1" ht="24.2" customHeight="1">
      <c r="A252" s="115"/>
      <c r="B252" s="116"/>
      <c r="C252" s="214" t="s">
        <v>795</v>
      </c>
      <c r="D252" s="214" t="s">
        <v>160</v>
      </c>
      <c r="E252" s="215" t="s">
        <v>3111</v>
      </c>
      <c r="F252" s="216" t="s">
        <v>3002</v>
      </c>
      <c r="G252" s="217" t="s">
        <v>492</v>
      </c>
      <c r="H252" s="218">
        <v>65</v>
      </c>
      <c r="I252" s="6"/>
      <c r="J252" s="219">
        <f>ROUND(I252*H252,1)</f>
        <v>0</v>
      </c>
      <c r="K252" s="216" t="s">
        <v>3</v>
      </c>
      <c r="L252" s="116"/>
      <c r="M252" s="220" t="s">
        <v>3</v>
      </c>
      <c r="N252" s="221" t="s">
        <v>45</v>
      </c>
      <c r="O252" s="200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R252" s="203" t="s">
        <v>283</v>
      </c>
      <c r="AT252" s="203" t="s">
        <v>160</v>
      </c>
      <c r="AU252" s="203" t="s">
        <v>84</v>
      </c>
      <c r="AY252" s="106" t="s">
        <v>158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06" t="s">
        <v>82</v>
      </c>
      <c r="BK252" s="204">
        <f>ROUND(I252*H252,1)</f>
        <v>0</v>
      </c>
      <c r="BL252" s="106" t="s">
        <v>283</v>
      </c>
      <c r="BM252" s="203" t="s">
        <v>3112</v>
      </c>
    </row>
    <row r="253" spans="1:47" s="118" customFormat="1" ht="19.5">
      <c r="A253" s="115"/>
      <c r="B253" s="116"/>
      <c r="C253" s="115"/>
      <c r="D253" s="205" t="s">
        <v>167</v>
      </c>
      <c r="E253" s="115"/>
      <c r="F253" s="206" t="s">
        <v>3002</v>
      </c>
      <c r="G253" s="115"/>
      <c r="H253" s="115"/>
      <c r="I253" s="7"/>
      <c r="J253" s="115"/>
      <c r="K253" s="115"/>
      <c r="L253" s="116"/>
      <c r="M253" s="207"/>
      <c r="N253" s="208"/>
      <c r="O253" s="200"/>
      <c r="P253" s="200"/>
      <c r="Q253" s="200"/>
      <c r="R253" s="200"/>
      <c r="S253" s="200"/>
      <c r="T253" s="209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T253" s="106" t="s">
        <v>167</v>
      </c>
      <c r="AU253" s="106" t="s">
        <v>84</v>
      </c>
    </row>
    <row r="254" spans="1:65" s="118" customFormat="1" ht="24.2" customHeight="1">
      <c r="A254" s="115"/>
      <c r="B254" s="116"/>
      <c r="C254" s="214" t="s">
        <v>798</v>
      </c>
      <c r="D254" s="214" t="s">
        <v>160</v>
      </c>
      <c r="E254" s="215" t="s">
        <v>3113</v>
      </c>
      <c r="F254" s="216" t="s">
        <v>3004</v>
      </c>
      <c r="G254" s="217" t="s">
        <v>492</v>
      </c>
      <c r="H254" s="218">
        <v>150</v>
      </c>
      <c r="I254" s="6"/>
      <c r="J254" s="219">
        <f>ROUND(I254*H254,1)</f>
        <v>0</v>
      </c>
      <c r="K254" s="216" t="s">
        <v>3</v>
      </c>
      <c r="L254" s="116"/>
      <c r="M254" s="220" t="s">
        <v>3</v>
      </c>
      <c r="N254" s="221" t="s">
        <v>45</v>
      </c>
      <c r="O254" s="200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R254" s="203" t="s">
        <v>283</v>
      </c>
      <c r="AT254" s="203" t="s">
        <v>160</v>
      </c>
      <c r="AU254" s="203" t="s">
        <v>84</v>
      </c>
      <c r="AY254" s="106" t="s">
        <v>158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06" t="s">
        <v>82</v>
      </c>
      <c r="BK254" s="204">
        <f>ROUND(I254*H254,1)</f>
        <v>0</v>
      </c>
      <c r="BL254" s="106" t="s">
        <v>283</v>
      </c>
      <c r="BM254" s="203" t="s">
        <v>3114</v>
      </c>
    </row>
    <row r="255" spans="1:47" s="118" customFormat="1" ht="19.5">
      <c r="A255" s="115"/>
      <c r="B255" s="116"/>
      <c r="C255" s="115"/>
      <c r="D255" s="205" t="s">
        <v>167</v>
      </c>
      <c r="E255" s="115"/>
      <c r="F255" s="206" t="s">
        <v>3004</v>
      </c>
      <c r="G255" s="115"/>
      <c r="H255" s="115"/>
      <c r="I255" s="7"/>
      <c r="J255" s="115"/>
      <c r="K255" s="115"/>
      <c r="L255" s="116"/>
      <c r="M255" s="207"/>
      <c r="N255" s="208"/>
      <c r="O255" s="200"/>
      <c r="P255" s="200"/>
      <c r="Q255" s="200"/>
      <c r="R255" s="200"/>
      <c r="S255" s="200"/>
      <c r="T255" s="209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T255" s="106" t="s">
        <v>167</v>
      </c>
      <c r="AU255" s="106" t="s">
        <v>84</v>
      </c>
    </row>
    <row r="256" spans="1:65" s="118" customFormat="1" ht="24.2" customHeight="1">
      <c r="A256" s="115"/>
      <c r="B256" s="116"/>
      <c r="C256" s="214" t="s">
        <v>804</v>
      </c>
      <c r="D256" s="214" t="s">
        <v>160</v>
      </c>
      <c r="E256" s="215" t="s">
        <v>3115</v>
      </c>
      <c r="F256" s="216" t="s">
        <v>3006</v>
      </c>
      <c r="G256" s="217" t="s">
        <v>492</v>
      </c>
      <c r="H256" s="218">
        <v>1210</v>
      </c>
      <c r="I256" s="6"/>
      <c r="J256" s="219">
        <f>ROUND(I256*H256,1)</f>
        <v>0</v>
      </c>
      <c r="K256" s="216" t="s">
        <v>3</v>
      </c>
      <c r="L256" s="116"/>
      <c r="M256" s="220" t="s">
        <v>3</v>
      </c>
      <c r="N256" s="221" t="s">
        <v>45</v>
      </c>
      <c r="O256" s="200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R256" s="203" t="s">
        <v>283</v>
      </c>
      <c r="AT256" s="203" t="s">
        <v>160</v>
      </c>
      <c r="AU256" s="203" t="s">
        <v>84</v>
      </c>
      <c r="AY256" s="106" t="s">
        <v>158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06" t="s">
        <v>82</v>
      </c>
      <c r="BK256" s="204">
        <f>ROUND(I256*H256,1)</f>
        <v>0</v>
      </c>
      <c r="BL256" s="106" t="s">
        <v>283</v>
      </c>
      <c r="BM256" s="203" t="s">
        <v>3116</v>
      </c>
    </row>
    <row r="257" spans="1:47" s="118" customFormat="1" ht="19.5">
      <c r="A257" s="115"/>
      <c r="B257" s="116"/>
      <c r="C257" s="115"/>
      <c r="D257" s="205" t="s">
        <v>167</v>
      </c>
      <c r="E257" s="115"/>
      <c r="F257" s="206" t="s">
        <v>3006</v>
      </c>
      <c r="G257" s="115"/>
      <c r="H257" s="115"/>
      <c r="I257" s="7"/>
      <c r="J257" s="115"/>
      <c r="K257" s="115"/>
      <c r="L257" s="116"/>
      <c r="M257" s="207"/>
      <c r="N257" s="208"/>
      <c r="O257" s="200"/>
      <c r="P257" s="200"/>
      <c r="Q257" s="200"/>
      <c r="R257" s="200"/>
      <c r="S257" s="200"/>
      <c r="T257" s="209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T257" s="106" t="s">
        <v>167</v>
      </c>
      <c r="AU257" s="106" t="s">
        <v>84</v>
      </c>
    </row>
    <row r="258" spans="1:65" s="118" customFormat="1" ht="24.2" customHeight="1">
      <c r="A258" s="115"/>
      <c r="B258" s="116"/>
      <c r="C258" s="214" t="s">
        <v>809</v>
      </c>
      <c r="D258" s="214" t="s">
        <v>160</v>
      </c>
      <c r="E258" s="215" t="s">
        <v>3117</v>
      </c>
      <c r="F258" s="216" t="s">
        <v>3008</v>
      </c>
      <c r="G258" s="217" t="s">
        <v>492</v>
      </c>
      <c r="H258" s="218">
        <v>1800</v>
      </c>
      <c r="I258" s="6"/>
      <c r="J258" s="219">
        <f>ROUND(I258*H258,1)</f>
        <v>0</v>
      </c>
      <c r="K258" s="216" t="s">
        <v>3</v>
      </c>
      <c r="L258" s="116"/>
      <c r="M258" s="220" t="s">
        <v>3</v>
      </c>
      <c r="N258" s="221" t="s">
        <v>45</v>
      </c>
      <c r="O258" s="200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R258" s="203" t="s">
        <v>283</v>
      </c>
      <c r="AT258" s="203" t="s">
        <v>160</v>
      </c>
      <c r="AU258" s="203" t="s">
        <v>84</v>
      </c>
      <c r="AY258" s="106" t="s">
        <v>158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06" t="s">
        <v>82</v>
      </c>
      <c r="BK258" s="204">
        <f>ROUND(I258*H258,1)</f>
        <v>0</v>
      </c>
      <c r="BL258" s="106" t="s">
        <v>283</v>
      </c>
      <c r="BM258" s="203" t="s">
        <v>3118</v>
      </c>
    </row>
    <row r="259" spans="1:47" s="118" customFormat="1" ht="19.5">
      <c r="A259" s="115"/>
      <c r="B259" s="116"/>
      <c r="C259" s="115"/>
      <c r="D259" s="205" t="s">
        <v>167</v>
      </c>
      <c r="E259" s="115"/>
      <c r="F259" s="206" t="s">
        <v>3008</v>
      </c>
      <c r="G259" s="115"/>
      <c r="H259" s="115"/>
      <c r="I259" s="7"/>
      <c r="J259" s="115"/>
      <c r="K259" s="115"/>
      <c r="L259" s="116"/>
      <c r="M259" s="207"/>
      <c r="N259" s="208"/>
      <c r="O259" s="200"/>
      <c r="P259" s="200"/>
      <c r="Q259" s="200"/>
      <c r="R259" s="200"/>
      <c r="S259" s="200"/>
      <c r="T259" s="209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T259" s="106" t="s">
        <v>167</v>
      </c>
      <c r="AU259" s="106" t="s">
        <v>84</v>
      </c>
    </row>
    <row r="260" spans="1:65" s="118" customFormat="1" ht="24.2" customHeight="1">
      <c r="A260" s="115"/>
      <c r="B260" s="116"/>
      <c r="C260" s="214" t="s">
        <v>826</v>
      </c>
      <c r="D260" s="214" t="s">
        <v>160</v>
      </c>
      <c r="E260" s="215" t="s">
        <v>3119</v>
      </c>
      <c r="F260" s="216" t="s">
        <v>3010</v>
      </c>
      <c r="G260" s="217" t="s">
        <v>492</v>
      </c>
      <c r="H260" s="218">
        <v>700</v>
      </c>
      <c r="I260" s="6"/>
      <c r="J260" s="219">
        <f>ROUND(I260*H260,1)</f>
        <v>0</v>
      </c>
      <c r="K260" s="216" t="s">
        <v>3</v>
      </c>
      <c r="L260" s="116"/>
      <c r="M260" s="220" t="s">
        <v>3</v>
      </c>
      <c r="N260" s="221" t="s">
        <v>45</v>
      </c>
      <c r="O260" s="200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R260" s="203" t="s">
        <v>283</v>
      </c>
      <c r="AT260" s="203" t="s">
        <v>160</v>
      </c>
      <c r="AU260" s="203" t="s">
        <v>84</v>
      </c>
      <c r="AY260" s="106" t="s">
        <v>158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06" t="s">
        <v>82</v>
      </c>
      <c r="BK260" s="204">
        <f>ROUND(I260*H260,1)</f>
        <v>0</v>
      </c>
      <c r="BL260" s="106" t="s">
        <v>283</v>
      </c>
      <c r="BM260" s="203" t="s">
        <v>3120</v>
      </c>
    </row>
    <row r="261" spans="1:47" s="118" customFormat="1" ht="19.5">
      <c r="A261" s="115"/>
      <c r="B261" s="116"/>
      <c r="C261" s="115"/>
      <c r="D261" s="205" t="s">
        <v>167</v>
      </c>
      <c r="E261" s="115"/>
      <c r="F261" s="206" t="s">
        <v>3010</v>
      </c>
      <c r="G261" s="115"/>
      <c r="H261" s="115"/>
      <c r="I261" s="7"/>
      <c r="J261" s="115"/>
      <c r="K261" s="115"/>
      <c r="L261" s="116"/>
      <c r="M261" s="207"/>
      <c r="N261" s="208"/>
      <c r="O261" s="200"/>
      <c r="P261" s="200"/>
      <c r="Q261" s="200"/>
      <c r="R261" s="200"/>
      <c r="S261" s="200"/>
      <c r="T261" s="209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T261" s="106" t="s">
        <v>167</v>
      </c>
      <c r="AU261" s="106" t="s">
        <v>84</v>
      </c>
    </row>
    <row r="262" spans="1:65" s="118" customFormat="1" ht="24.2" customHeight="1">
      <c r="A262" s="115"/>
      <c r="B262" s="116"/>
      <c r="C262" s="214" t="s">
        <v>831</v>
      </c>
      <c r="D262" s="214" t="s">
        <v>160</v>
      </c>
      <c r="E262" s="215" t="s">
        <v>3121</v>
      </c>
      <c r="F262" s="216" t="s">
        <v>3012</v>
      </c>
      <c r="G262" s="217" t="s">
        <v>492</v>
      </c>
      <c r="H262" s="218">
        <v>160</v>
      </c>
      <c r="I262" s="6"/>
      <c r="J262" s="219">
        <f>ROUND(I262*H262,1)</f>
        <v>0</v>
      </c>
      <c r="K262" s="216" t="s">
        <v>3</v>
      </c>
      <c r="L262" s="116"/>
      <c r="M262" s="220" t="s">
        <v>3</v>
      </c>
      <c r="N262" s="221" t="s">
        <v>45</v>
      </c>
      <c r="O262" s="200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R262" s="203" t="s">
        <v>283</v>
      </c>
      <c r="AT262" s="203" t="s">
        <v>160</v>
      </c>
      <c r="AU262" s="203" t="s">
        <v>84</v>
      </c>
      <c r="AY262" s="106" t="s">
        <v>158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06" t="s">
        <v>82</v>
      </c>
      <c r="BK262" s="204">
        <f>ROUND(I262*H262,1)</f>
        <v>0</v>
      </c>
      <c r="BL262" s="106" t="s">
        <v>283</v>
      </c>
      <c r="BM262" s="203" t="s">
        <v>3122</v>
      </c>
    </row>
    <row r="263" spans="1:47" s="118" customFormat="1" ht="19.5">
      <c r="A263" s="115"/>
      <c r="B263" s="116"/>
      <c r="C263" s="115"/>
      <c r="D263" s="205" t="s">
        <v>167</v>
      </c>
      <c r="E263" s="115"/>
      <c r="F263" s="206" t="s">
        <v>3012</v>
      </c>
      <c r="G263" s="115"/>
      <c r="H263" s="115"/>
      <c r="I263" s="7"/>
      <c r="J263" s="115"/>
      <c r="K263" s="115"/>
      <c r="L263" s="116"/>
      <c r="M263" s="207"/>
      <c r="N263" s="208"/>
      <c r="O263" s="200"/>
      <c r="P263" s="200"/>
      <c r="Q263" s="200"/>
      <c r="R263" s="200"/>
      <c r="S263" s="200"/>
      <c r="T263" s="209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T263" s="106" t="s">
        <v>167</v>
      </c>
      <c r="AU263" s="106" t="s">
        <v>84</v>
      </c>
    </row>
    <row r="264" spans="1:65" s="118" customFormat="1" ht="24.2" customHeight="1">
      <c r="A264" s="115"/>
      <c r="B264" s="116"/>
      <c r="C264" s="214" t="s">
        <v>852</v>
      </c>
      <c r="D264" s="214" t="s">
        <v>160</v>
      </c>
      <c r="E264" s="215" t="s">
        <v>3123</v>
      </c>
      <c r="F264" s="216" t="s">
        <v>3014</v>
      </c>
      <c r="G264" s="217" t="s">
        <v>492</v>
      </c>
      <c r="H264" s="218">
        <v>50</v>
      </c>
      <c r="I264" s="6"/>
      <c r="J264" s="219">
        <f>ROUND(I264*H264,1)</f>
        <v>0</v>
      </c>
      <c r="K264" s="216" t="s">
        <v>3</v>
      </c>
      <c r="L264" s="116"/>
      <c r="M264" s="220" t="s">
        <v>3</v>
      </c>
      <c r="N264" s="221" t="s">
        <v>45</v>
      </c>
      <c r="O264" s="20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R264" s="203" t="s">
        <v>283</v>
      </c>
      <c r="AT264" s="203" t="s">
        <v>160</v>
      </c>
      <c r="AU264" s="203" t="s">
        <v>84</v>
      </c>
      <c r="AY264" s="106" t="s">
        <v>158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06" t="s">
        <v>82</v>
      </c>
      <c r="BK264" s="204">
        <f>ROUND(I264*H264,1)</f>
        <v>0</v>
      </c>
      <c r="BL264" s="106" t="s">
        <v>283</v>
      </c>
      <c r="BM264" s="203" t="s">
        <v>3124</v>
      </c>
    </row>
    <row r="265" spans="1:47" s="118" customFormat="1" ht="19.5">
      <c r="A265" s="115"/>
      <c r="B265" s="116"/>
      <c r="C265" s="115"/>
      <c r="D265" s="205" t="s">
        <v>167</v>
      </c>
      <c r="E265" s="115"/>
      <c r="F265" s="206" t="s">
        <v>3014</v>
      </c>
      <c r="G265" s="115"/>
      <c r="H265" s="115"/>
      <c r="I265" s="7"/>
      <c r="J265" s="115"/>
      <c r="K265" s="115"/>
      <c r="L265" s="116"/>
      <c r="M265" s="207"/>
      <c r="N265" s="208"/>
      <c r="O265" s="200"/>
      <c r="P265" s="200"/>
      <c r="Q265" s="200"/>
      <c r="R265" s="200"/>
      <c r="S265" s="200"/>
      <c r="T265" s="209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T265" s="106" t="s">
        <v>167</v>
      </c>
      <c r="AU265" s="106" t="s">
        <v>84</v>
      </c>
    </row>
    <row r="266" spans="1:65" s="118" customFormat="1" ht="24.2" customHeight="1">
      <c r="A266" s="115"/>
      <c r="B266" s="116"/>
      <c r="C266" s="214" t="s">
        <v>858</v>
      </c>
      <c r="D266" s="214" t="s">
        <v>160</v>
      </c>
      <c r="E266" s="215" t="s">
        <v>3125</v>
      </c>
      <c r="F266" s="216" t="s">
        <v>3016</v>
      </c>
      <c r="G266" s="217" t="s">
        <v>492</v>
      </c>
      <c r="H266" s="218">
        <v>40</v>
      </c>
      <c r="I266" s="6"/>
      <c r="J266" s="219">
        <f>ROUND(I266*H266,1)</f>
        <v>0</v>
      </c>
      <c r="K266" s="216" t="s">
        <v>3</v>
      </c>
      <c r="L266" s="116"/>
      <c r="M266" s="220" t="s">
        <v>3</v>
      </c>
      <c r="N266" s="221" t="s">
        <v>45</v>
      </c>
      <c r="O266" s="200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R266" s="203" t="s">
        <v>283</v>
      </c>
      <c r="AT266" s="203" t="s">
        <v>160</v>
      </c>
      <c r="AU266" s="203" t="s">
        <v>84</v>
      </c>
      <c r="AY266" s="106" t="s">
        <v>158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06" t="s">
        <v>82</v>
      </c>
      <c r="BK266" s="204">
        <f>ROUND(I266*H266,1)</f>
        <v>0</v>
      </c>
      <c r="BL266" s="106" t="s">
        <v>283</v>
      </c>
      <c r="BM266" s="203" t="s">
        <v>3126</v>
      </c>
    </row>
    <row r="267" spans="1:47" s="118" customFormat="1" ht="19.5">
      <c r="A267" s="115"/>
      <c r="B267" s="116"/>
      <c r="C267" s="115"/>
      <c r="D267" s="205" t="s">
        <v>167</v>
      </c>
      <c r="E267" s="115"/>
      <c r="F267" s="206" t="s">
        <v>3016</v>
      </c>
      <c r="G267" s="115"/>
      <c r="H267" s="115"/>
      <c r="I267" s="7"/>
      <c r="J267" s="115"/>
      <c r="K267" s="115"/>
      <c r="L267" s="116"/>
      <c r="M267" s="207"/>
      <c r="N267" s="208"/>
      <c r="O267" s="200"/>
      <c r="P267" s="200"/>
      <c r="Q267" s="200"/>
      <c r="R267" s="200"/>
      <c r="S267" s="200"/>
      <c r="T267" s="209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T267" s="106" t="s">
        <v>167</v>
      </c>
      <c r="AU267" s="106" t="s">
        <v>84</v>
      </c>
    </row>
    <row r="268" spans="1:65" s="118" customFormat="1" ht="24.2" customHeight="1">
      <c r="A268" s="115"/>
      <c r="B268" s="116"/>
      <c r="C268" s="214" t="s">
        <v>865</v>
      </c>
      <c r="D268" s="214" t="s">
        <v>160</v>
      </c>
      <c r="E268" s="215" t="s">
        <v>3127</v>
      </c>
      <c r="F268" s="216" t="s">
        <v>3018</v>
      </c>
      <c r="G268" s="217" t="s">
        <v>492</v>
      </c>
      <c r="H268" s="218">
        <v>15</v>
      </c>
      <c r="I268" s="6"/>
      <c r="J268" s="219">
        <f>ROUND(I268*H268,1)</f>
        <v>0</v>
      </c>
      <c r="K268" s="216" t="s">
        <v>3</v>
      </c>
      <c r="L268" s="116"/>
      <c r="M268" s="220" t="s">
        <v>3</v>
      </c>
      <c r="N268" s="221" t="s">
        <v>45</v>
      </c>
      <c r="O268" s="200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R268" s="203" t="s">
        <v>283</v>
      </c>
      <c r="AT268" s="203" t="s">
        <v>160</v>
      </c>
      <c r="AU268" s="203" t="s">
        <v>84</v>
      </c>
      <c r="AY268" s="106" t="s">
        <v>158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06" t="s">
        <v>82</v>
      </c>
      <c r="BK268" s="204">
        <f>ROUND(I268*H268,1)</f>
        <v>0</v>
      </c>
      <c r="BL268" s="106" t="s">
        <v>283</v>
      </c>
      <c r="BM268" s="203" t="s">
        <v>3128</v>
      </c>
    </row>
    <row r="269" spans="1:47" s="118" customFormat="1" ht="19.5">
      <c r="A269" s="115"/>
      <c r="B269" s="116"/>
      <c r="C269" s="115"/>
      <c r="D269" s="205" t="s">
        <v>167</v>
      </c>
      <c r="E269" s="115"/>
      <c r="F269" s="206" t="s">
        <v>3018</v>
      </c>
      <c r="G269" s="115"/>
      <c r="H269" s="115"/>
      <c r="I269" s="7"/>
      <c r="J269" s="115"/>
      <c r="K269" s="115"/>
      <c r="L269" s="116"/>
      <c r="M269" s="207"/>
      <c r="N269" s="208"/>
      <c r="O269" s="200"/>
      <c r="P269" s="200"/>
      <c r="Q269" s="200"/>
      <c r="R269" s="200"/>
      <c r="S269" s="200"/>
      <c r="T269" s="209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T269" s="106" t="s">
        <v>167</v>
      </c>
      <c r="AU269" s="106" t="s">
        <v>84</v>
      </c>
    </row>
    <row r="270" spans="1:65" s="118" customFormat="1" ht="16.5" customHeight="1">
      <c r="A270" s="115"/>
      <c r="B270" s="116"/>
      <c r="C270" s="214" t="s">
        <v>873</v>
      </c>
      <c r="D270" s="214" t="s">
        <v>160</v>
      </c>
      <c r="E270" s="215" t="s">
        <v>3129</v>
      </c>
      <c r="F270" s="216" t="s">
        <v>3020</v>
      </c>
      <c r="G270" s="217" t="s">
        <v>492</v>
      </c>
      <c r="H270" s="218">
        <v>19</v>
      </c>
      <c r="I270" s="6"/>
      <c r="J270" s="219">
        <f>ROUND(I270*H270,1)</f>
        <v>0</v>
      </c>
      <c r="K270" s="216" t="s">
        <v>3</v>
      </c>
      <c r="L270" s="116"/>
      <c r="M270" s="220" t="s">
        <v>3</v>
      </c>
      <c r="N270" s="221" t="s">
        <v>45</v>
      </c>
      <c r="O270" s="200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R270" s="203" t="s">
        <v>283</v>
      </c>
      <c r="AT270" s="203" t="s">
        <v>160</v>
      </c>
      <c r="AU270" s="203" t="s">
        <v>84</v>
      </c>
      <c r="AY270" s="106" t="s">
        <v>158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06" t="s">
        <v>82</v>
      </c>
      <c r="BK270" s="204">
        <f>ROUND(I270*H270,1)</f>
        <v>0</v>
      </c>
      <c r="BL270" s="106" t="s">
        <v>283</v>
      </c>
      <c r="BM270" s="203" t="s">
        <v>3130</v>
      </c>
    </row>
    <row r="271" spans="1:47" s="118" customFormat="1" ht="12">
      <c r="A271" s="115"/>
      <c r="B271" s="116"/>
      <c r="C271" s="115"/>
      <c r="D271" s="205" t="s">
        <v>167</v>
      </c>
      <c r="E271" s="115"/>
      <c r="F271" s="206" t="s">
        <v>3020</v>
      </c>
      <c r="G271" s="115"/>
      <c r="H271" s="115"/>
      <c r="I271" s="7"/>
      <c r="J271" s="115"/>
      <c r="K271" s="115"/>
      <c r="L271" s="116"/>
      <c r="M271" s="207"/>
      <c r="N271" s="208"/>
      <c r="O271" s="200"/>
      <c r="P271" s="200"/>
      <c r="Q271" s="200"/>
      <c r="R271" s="200"/>
      <c r="S271" s="200"/>
      <c r="T271" s="209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T271" s="106" t="s">
        <v>167</v>
      </c>
      <c r="AU271" s="106" t="s">
        <v>84</v>
      </c>
    </row>
    <row r="272" spans="1:65" s="118" customFormat="1" ht="16.5" customHeight="1">
      <c r="A272" s="115"/>
      <c r="B272" s="116"/>
      <c r="C272" s="214" t="s">
        <v>881</v>
      </c>
      <c r="D272" s="214" t="s">
        <v>160</v>
      </c>
      <c r="E272" s="215" t="s">
        <v>3131</v>
      </c>
      <c r="F272" s="216" t="s">
        <v>3022</v>
      </c>
      <c r="G272" s="217" t="s">
        <v>492</v>
      </c>
      <c r="H272" s="218">
        <v>35</v>
      </c>
      <c r="I272" s="6"/>
      <c r="J272" s="219">
        <f>ROUND(I272*H272,1)</f>
        <v>0</v>
      </c>
      <c r="K272" s="216" t="s">
        <v>3</v>
      </c>
      <c r="L272" s="116"/>
      <c r="M272" s="220" t="s">
        <v>3</v>
      </c>
      <c r="N272" s="221" t="s">
        <v>45</v>
      </c>
      <c r="O272" s="200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R272" s="203" t="s">
        <v>283</v>
      </c>
      <c r="AT272" s="203" t="s">
        <v>160</v>
      </c>
      <c r="AU272" s="203" t="s">
        <v>84</v>
      </c>
      <c r="AY272" s="106" t="s">
        <v>158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06" t="s">
        <v>82</v>
      </c>
      <c r="BK272" s="204">
        <f>ROUND(I272*H272,1)</f>
        <v>0</v>
      </c>
      <c r="BL272" s="106" t="s">
        <v>283</v>
      </c>
      <c r="BM272" s="203" t="s">
        <v>3132</v>
      </c>
    </row>
    <row r="273" spans="1:47" s="118" customFormat="1" ht="12">
      <c r="A273" s="115"/>
      <c r="B273" s="116"/>
      <c r="C273" s="115"/>
      <c r="D273" s="205" t="s">
        <v>167</v>
      </c>
      <c r="E273" s="115"/>
      <c r="F273" s="206" t="s">
        <v>3022</v>
      </c>
      <c r="G273" s="115"/>
      <c r="H273" s="115"/>
      <c r="I273" s="7"/>
      <c r="J273" s="115"/>
      <c r="K273" s="115"/>
      <c r="L273" s="116"/>
      <c r="M273" s="207"/>
      <c r="N273" s="208"/>
      <c r="O273" s="200"/>
      <c r="P273" s="200"/>
      <c r="Q273" s="200"/>
      <c r="R273" s="200"/>
      <c r="S273" s="200"/>
      <c r="T273" s="209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T273" s="106" t="s">
        <v>167</v>
      </c>
      <c r="AU273" s="106" t="s">
        <v>84</v>
      </c>
    </row>
    <row r="274" spans="1:65" s="118" customFormat="1" ht="37.9" customHeight="1">
      <c r="A274" s="115"/>
      <c r="B274" s="116"/>
      <c r="C274" s="214" t="s">
        <v>888</v>
      </c>
      <c r="D274" s="214" t="s">
        <v>160</v>
      </c>
      <c r="E274" s="215" t="s">
        <v>3133</v>
      </c>
      <c r="F274" s="216" t="s">
        <v>3024</v>
      </c>
      <c r="G274" s="217" t="s">
        <v>1883</v>
      </c>
      <c r="H274" s="218">
        <v>2</v>
      </c>
      <c r="I274" s="6"/>
      <c r="J274" s="219">
        <f>ROUND(I274*H274,1)</f>
        <v>0</v>
      </c>
      <c r="K274" s="216" t="s">
        <v>3</v>
      </c>
      <c r="L274" s="116"/>
      <c r="M274" s="220" t="s">
        <v>3</v>
      </c>
      <c r="N274" s="221" t="s">
        <v>45</v>
      </c>
      <c r="O274" s="200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R274" s="203" t="s">
        <v>283</v>
      </c>
      <c r="AT274" s="203" t="s">
        <v>160</v>
      </c>
      <c r="AU274" s="203" t="s">
        <v>84</v>
      </c>
      <c r="AY274" s="106" t="s">
        <v>158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06" t="s">
        <v>82</v>
      </c>
      <c r="BK274" s="204">
        <f>ROUND(I274*H274,1)</f>
        <v>0</v>
      </c>
      <c r="BL274" s="106" t="s">
        <v>283</v>
      </c>
      <c r="BM274" s="203" t="s">
        <v>3134</v>
      </c>
    </row>
    <row r="275" spans="1:47" s="118" customFormat="1" ht="19.5">
      <c r="A275" s="115"/>
      <c r="B275" s="116"/>
      <c r="C275" s="115"/>
      <c r="D275" s="205" t="s">
        <v>167</v>
      </c>
      <c r="E275" s="115"/>
      <c r="F275" s="206" t="s">
        <v>3135</v>
      </c>
      <c r="G275" s="115"/>
      <c r="H275" s="115"/>
      <c r="I275" s="7"/>
      <c r="J275" s="115"/>
      <c r="K275" s="115"/>
      <c r="L275" s="116"/>
      <c r="M275" s="207"/>
      <c r="N275" s="208"/>
      <c r="O275" s="200"/>
      <c r="P275" s="200"/>
      <c r="Q275" s="200"/>
      <c r="R275" s="200"/>
      <c r="S275" s="200"/>
      <c r="T275" s="209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T275" s="106" t="s">
        <v>167</v>
      </c>
      <c r="AU275" s="106" t="s">
        <v>84</v>
      </c>
    </row>
    <row r="276" spans="1:65" s="118" customFormat="1" ht="24.2" customHeight="1">
      <c r="A276" s="115"/>
      <c r="B276" s="116"/>
      <c r="C276" s="214" t="s">
        <v>894</v>
      </c>
      <c r="D276" s="214" t="s">
        <v>160</v>
      </c>
      <c r="E276" s="215" t="s">
        <v>3136</v>
      </c>
      <c r="F276" s="216" t="s">
        <v>3026</v>
      </c>
      <c r="G276" s="217" t="s">
        <v>1883</v>
      </c>
      <c r="H276" s="218">
        <v>2</v>
      </c>
      <c r="I276" s="6"/>
      <c r="J276" s="219">
        <f>ROUND(I276*H276,1)</f>
        <v>0</v>
      </c>
      <c r="K276" s="216" t="s">
        <v>3</v>
      </c>
      <c r="L276" s="116"/>
      <c r="M276" s="220" t="s">
        <v>3</v>
      </c>
      <c r="N276" s="221" t="s">
        <v>45</v>
      </c>
      <c r="O276" s="200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R276" s="203" t="s">
        <v>283</v>
      </c>
      <c r="AT276" s="203" t="s">
        <v>160</v>
      </c>
      <c r="AU276" s="203" t="s">
        <v>84</v>
      </c>
      <c r="AY276" s="106" t="s">
        <v>158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06" t="s">
        <v>82</v>
      </c>
      <c r="BK276" s="204">
        <f>ROUND(I276*H276,1)</f>
        <v>0</v>
      </c>
      <c r="BL276" s="106" t="s">
        <v>283</v>
      </c>
      <c r="BM276" s="203" t="s">
        <v>3137</v>
      </c>
    </row>
    <row r="277" spans="1:47" s="118" customFormat="1" ht="19.5">
      <c r="A277" s="115"/>
      <c r="B277" s="116"/>
      <c r="C277" s="115"/>
      <c r="D277" s="205" t="s">
        <v>167</v>
      </c>
      <c r="E277" s="115"/>
      <c r="F277" s="206" t="s">
        <v>3026</v>
      </c>
      <c r="G277" s="115"/>
      <c r="H277" s="115"/>
      <c r="I277" s="7"/>
      <c r="J277" s="115"/>
      <c r="K277" s="115"/>
      <c r="L277" s="116"/>
      <c r="M277" s="207"/>
      <c r="N277" s="208"/>
      <c r="O277" s="200"/>
      <c r="P277" s="200"/>
      <c r="Q277" s="200"/>
      <c r="R277" s="200"/>
      <c r="S277" s="200"/>
      <c r="T277" s="209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T277" s="106" t="s">
        <v>167</v>
      </c>
      <c r="AU277" s="106" t="s">
        <v>84</v>
      </c>
    </row>
    <row r="278" spans="1:65" s="118" customFormat="1" ht="24.2" customHeight="1">
      <c r="A278" s="115"/>
      <c r="B278" s="116"/>
      <c r="C278" s="214" t="s">
        <v>901</v>
      </c>
      <c r="D278" s="214" t="s">
        <v>160</v>
      </c>
      <c r="E278" s="215" t="s">
        <v>3138</v>
      </c>
      <c r="F278" s="216" t="s">
        <v>3028</v>
      </c>
      <c r="G278" s="217" t="s">
        <v>1883</v>
      </c>
      <c r="H278" s="218">
        <v>25</v>
      </c>
      <c r="I278" s="6"/>
      <c r="J278" s="219">
        <f>ROUND(I278*H278,1)</f>
        <v>0</v>
      </c>
      <c r="K278" s="216" t="s">
        <v>3</v>
      </c>
      <c r="L278" s="116"/>
      <c r="M278" s="220" t="s">
        <v>3</v>
      </c>
      <c r="N278" s="221" t="s">
        <v>45</v>
      </c>
      <c r="O278" s="200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R278" s="203" t="s">
        <v>283</v>
      </c>
      <c r="AT278" s="203" t="s">
        <v>160</v>
      </c>
      <c r="AU278" s="203" t="s">
        <v>84</v>
      </c>
      <c r="AY278" s="106" t="s">
        <v>158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06" t="s">
        <v>82</v>
      </c>
      <c r="BK278" s="204">
        <f>ROUND(I278*H278,1)</f>
        <v>0</v>
      </c>
      <c r="BL278" s="106" t="s">
        <v>283</v>
      </c>
      <c r="BM278" s="203" t="s">
        <v>3139</v>
      </c>
    </row>
    <row r="279" spans="1:47" s="118" customFormat="1" ht="19.5">
      <c r="A279" s="115"/>
      <c r="B279" s="116"/>
      <c r="C279" s="115"/>
      <c r="D279" s="205" t="s">
        <v>167</v>
      </c>
      <c r="E279" s="115"/>
      <c r="F279" s="206" t="s">
        <v>3028</v>
      </c>
      <c r="G279" s="115"/>
      <c r="H279" s="115"/>
      <c r="I279" s="7"/>
      <c r="J279" s="115"/>
      <c r="K279" s="115"/>
      <c r="L279" s="116"/>
      <c r="M279" s="207"/>
      <c r="N279" s="208"/>
      <c r="O279" s="200"/>
      <c r="P279" s="200"/>
      <c r="Q279" s="200"/>
      <c r="R279" s="200"/>
      <c r="S279" s="200"/>
      <c r="T279" s="209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T279" s="106" t="s">
        <v>167</v>
      </c>
      <c r="AU279" s="106" t="s">
        <v>84</v>
      </c>
    </row>
    <row r="280" spans="1:65" s="118" customFormat="1" ht="21.75" customHeight="1">
      <c r="A280" s="115"/>
      <c r="B280" s="116"/>
      <c r="C280" s="214" t="s">
        <v>909</v>
      </c>
      <c r="D280" s="214" t="s">
        <v>160</v>
      </c>
      <c r="E280" s="215" t="s">
        <v>3140</v>
      </c>
      <c r="F280" s="216" t="s">
        <v>3030</v>
      </c>
      <c r="G280" s="217" t="s">
        <v>1883</v>
      </c>
      <c r="H280" s="218">
        <v>55</v>
      </c>
      <c r="I280" s="6"/>
      <c r="J280" s="219">
        <f>ROUND(I280*H280,1)</f>
        <v>0</v>
      </c>
      <c r="K280" s="216" t="s">
        <v>3</v>
      </c>
      <c r="L280" s="116"/>
      <c r="M280" s="220" t="s">
        <v>3</v>
      </c>
      <c r="N280" s="221" t="s">
        <v>45</v>
      </c>
      <c r="O280" s="20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R280" s="203" t="s">
        <v>283</v>
      </c>
      <c r="AT280" s="203" t="s">
        <v>160</v>
      </c>
      <c r="AU280" s="203" t="s">
        <v>84</v>
      </c>
      <c r="AY280" s="106" t="s">
        <v>158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06" t="s">
        <v>82</v>
      </c>
      <c r="BK280" s="204">
        <f>ROUND(I280*H280,1)</f>
        <v>0</v>
      </c>
      <c r="BL280" s="106" t="s">
        <v>283</v>
      </c>
      <c r="BM280" s="203" t="s">
        <v>3141</v>
      </c>
    </row>
    <row r="281" spans="1:47" s="118" customFormat="1" ht="12">
      <c r="A281" s="115"/>
      <c r="B281" s="116"/>
      <c r="C281" s="115"/>
      <c r="D281" s="205" t="s">
        <v>167</v>
      </c>
      <c r="E281" s="115"/>
      <c r="F281" s="206" t="s">
        <v>3030</v>
      </c>
      <c r="G281" s="115"/>
      <c r="H281" s="115"/>
      <c r="I281" s="7"/>
      <c r="J281" s="115"/>
      <c r="K281" s="115"/>
      <c r="L281" s="116"/>
      <c r="M281" s="207"/>
      <c r="N281" s="208"/>
      <c r="O281" s="200"/>
      <c r="P281" s="200"/>
      <c r="Q281" s="200"/>
      <c r="R281" s="200"/>
      <c r="S281" s="200"/>
      <c r="T281" s="209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T281" s="106" t="s">
        <v>167</v>
      </c>
      <c r="AU281" s="106" t="s">
        <v>84</v>
      </c>
    </row>
    <row r="282" spans="1:65" s="118" customFormat="1" ht="24.2" customHeight="1">
      <c r="A282" s="115"/>
      <c r="B282" s="116"/>
      <c r="C282" s="214" t="s">
        <v>914</v>
      </c>
      <c r="D282" s="214" t="s">
        <v>160</v>
      </c>
      <c r="E282" s="215" t="s">
        <v>3142</v>
      </c>
      <c r="F282" s="216" t="s">
        <v>3032</v>
      </c>
      <c r="G282" s="217" t="s">
        <v>1883</v>
      </c>
      <c r="H282" s="218">
        <v>5</v>
      </c>
      <c r="I282" s="6"/>
      <c r="J282" s="219">
        <f>ROUND(I282*H282,1)</f>
        <v>0</v>
      </c>
      <c r="K282" s="216" t="s">
        <v>3</v>
      </c>
      <c r="L282" s="116"/>
      <c r="M282" s="220" t="s">
        <v>3</v>
      </c>
      <c r="N282" s="221" t="s">
        <v>45</v>
      </c>
      <c r="O282" s="200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R282" s="203" t="s">
        <v>283</v>
      </c>
      <c r="AT282" s="203" t="s">
        <v>160</v>
      </c>
      <c r="AU282" s="203" t="s">
        <v>84</v>
      </c>
      <c r="AY282" s="106" t="s">
        <v>158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06" t="s">
        <v>82</v>
      </c>
      <c r="BK282" s="204">
        <f>ROUND(I282*H282,1)</f>
        <v>0</v>
      </c>
      <c r="BL282" s="106" t="s">
        <v>283</v>
      </c>
      <c r="BM282" s="203" t="s">
        <v>3143</v>
      </c>
    </row>
    <row r="283" spans="1:47" s="118" customFormat="1" ht="12">
      <c r="A283" s="115"/>
      <c r="B283" s="116"/>
      <c r="C283" s="115"/>
      <c r="D283" s="205" t="s">
        <v>167</v>
      </c>
      <c r="E283" s="115"/>
      <c r="F283" s="206" t="s">
        <v>3032</v>
      </c>
      <c r="G283" s="115"/>
      <c r="H283" s="115"/>
      <c r="I283" s="7"/>
      <c r="J283" s="115"/>
      <c r="K283" s="115"/>
      <c r="L283" s="116"/>
      <c r="M283" s="207"/>
      <c r="N283" s="208"/>
      <c r="O283" s="200"/>
      <c r="P283" s="200"/>
      <c r="Q283" s="200"/>
      <c r="R283" s="200"/>
      <c r="S283" s="200"/>
      <c r="T283" s="209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T283" s="106" t="s">
        <v>167</v>
      </c>
      <c r="AU283" s="106" t="s">
        <v>84</v>
      </c>
    </row>
    <row r="284" spans="1:65" s="118" customFormat="1" ht="24.2" customHeight="1">
      <c r="A284" s="115"/>
      <c r="B284" s="116"/>
      <c r="C284" s="214" t="s">
        <v>923</v>
      </c>
      <c r="D284" s="214" t="s">
        <v>160</v>
      </c>
      <c r="E284" s="215" t="s">
        <v>3144</v>
      </c>
      <c r="F284" s="216" t="s">
        <v>3034</v>
      </c>
      <c r="G284" s="217" t="s">
        <v>1883</v>
      </c>
      <c r="H284" s="218">
        <v>10</v>
      </c>
      <c r="I284" s="6"/>
      <c r="J284" s="219">
        <f>ROUND(I284*H284,1)</f>
        <v>0</v>
      </c>
      <c r="K284" s="216" t="s">
        <v>3</v>
      </c>
      <c r="L284" s="116"/>
      <c r="M284" s="220" t="s">
        <v>3</v>
      </c>
      <c r="N284" s="221" t="s">
        <v>45</v>
      </c>
      <c r="O284" s="20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R284" s="203" t="s">
        <v>283</v>
      </c>
      <c r="AT284" s="203" t="s">
        <v>160</v>
      </c>
      <c r="AU284" s="203" t="s">
        <v>84</v>
      </c>
      <c r="AY284" s="106" t="s">
        <v>158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06" t="s">
        <v>82</v>
      </c>
      <c r="BK284" s="204">
        <f>ROUND(I284*H284,1)</f>
        <v>0</v>
      </c>
      <c r="BL284" s="106" t="s">
        <v>283</v>
      </c>
      <c r="BM284" s="203" t="s">
        <v>3145</v>
      </c>
    </row>
    <row r="285" spans="1:47" s="118" customFormat="1" ht="12">
      <c r="A285" s="115"/>
      <c r="B285" s="116"/>
      <c r="C285" s="115"/>
      <c r="D285" s="205" t="s">
        <v>167</v>
      </c>
      <c r="E285" s="115"/>
      <c r="F285" s="206" t="s">
        <v>3034</v>
      </c>
      <c r="G285" s="115"/>
      <c r="H285" s="115"/>
      <c r="I285" s="7"/>
      <c r="J285" s="115"/>
      <c r="K285" s="115"/>
      <c r="L285" s="116"/>
      <c r="M285" s="207"/>
      <c r="N285" s="208"/>
      <c r="O285" s="200"/>
      <c r="P285" s="200"/>
      <c r="Q285" s="200"/>
      <c r="R285" s="200"/>
      <c r="S285" s="200"/>
      <c r="T285" s="209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T285" s="106" t="s">
        <v>167</v>
      </c>
      <c r="AU285" s="106" t="s">
        <v>84</v>
      </c>
    </row>
    <row r="286" spans="1:65" s="118" customFormat="1" ht="24.2" customHeight="1">
      <c r="A286" s="115"/>
      <c r="B286" s="116"/>
      <c r="C286" s="214" t="s">
        <v>939</v>
      </c>
      <c r="D286" s="214" t="s">
        <v>160</v>
      </c>
      <c r="E286" s="215" t="s">
        <v>3146</v>
      </c>
      <c r="F286" s="216" t="s">
        <v>3147</v>
      </c>
      <c r="G286" s="217" t="s">
        <v>102</v>
      </c>
      <c r="H286" s="218">
        <v>0.5</v>
      </c>
      <c r="I286" s="6"/>
      <c r="J286" s="219">
        <f>ROUND(I286*H286,1)</f>
        <v>0</v>
      </c>
      <c r="K286" s="216" t="s">
        <v>3</v>
      </c>
      <c r="L286" s="116"/>
      <c r="M286" s="220" t="s">
        <v>3</v>
      </c>
      <c r="N286" s="221" t="s">
        <v>45</v>
      </c>
      <c r="O286" s="20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R286" s="203" t="s">
        <v>283</v>
      </c>
      <c r="AT286" s="203" t="s">
        <v>160</v>
      </c>
      <c r="AU286" s="203" t="s">
        <v>84</v>
      </c>
      <c r="AY286" s="106" t="s">
        <v>158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06" t="s">
        <v>82</v>
      </c>
      <c r="BK286" s="204">
        <f>ROUND(I286*H286,1)</f>
        <v>0</v>
      </c>
      <c r="BL286" s="106" t="s">
        <v>283</v>
      </c>
      <c r="BM286" s="203" t="s">
        <v>3148</v>
      </c>
    </row>
    <row r="287" spans="1:47" s="118" customFormat="1" ht="12">
      <c r="A287" s="115"/>
      <c r="B287" s="116"/>
      <c r="C287" s="115"/>
      <c r="D287" s="205" t="s">
        <v>167</v>
      </c>
      <c r="E287" s="115"/>
      <c r="F287" s="206" t="s">
        <v>3071</v>
      </c>
      <c r="G287" s="115"/>
      <c r="H287" s="115"/>
      <c r="I287" s="7"/>
      <c r="J287" s="115"/>
      <c r="K287" s="115"/>
      <c r="L287" s="116"/>
      <c r="M287" s="207"/>
      <c r="N287" s="208"/>
      <c r="O287" s="200"/>
      <c r="P287" s="200"/>
      <c r="Q287" s="200"/>
      <c r="R287" s="200"/>
      <c r="S287" s="200"/>
      <c r="T287" s="209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T287" s="106" t="s">
        <v>167</v>
      </c>
      <c r="AU287" s="106" t="s">
        <v>84</v>
      </c>
    </row>
    <row r="288" spans="1:65" s="118" customFormat="1" ht="24.2" customHeight="1">
      <c r="A288" s="115"/>
      <c r="B288" s="116"/>
      <c r="C288" s="214" t="s">
        <v>946</v>
      </c>
      <c r="D288" s="214" t="s">
        <v>160</v>
      </c>
      <c r="E288" s="215" t="s">
        <v>3149</v>
      </c>
      <c r="F288" s="216" t="s">
        <v>3150</v>
      </c>
      <c r="G288" s="217" t="s">
        <v>102</v>
      </c>
      <c r="H288" s="218">
        <v>1</v>
      </c>
      <c r="I288" s="6"/>
      <c r="J288" s="219">
        <f>ROUND(I288*H288,1)</f>
        <v>0</v>
      </c>
      <c r="K288" s="216" t="s">
        <v>3</v>
      </c>
      <c r="L288" s="116"/>
      <c r="M288" s="220" t="s">
        <v>3</v>
      </c>
      <c r="N288" s="221" t="s">
        <v>45</v>
      </c>
      <c r="O288" s="200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R288" s="203" t="s">
        <v>283</v>
      </c>
      <c r="AT288" s="203" t="s">
        <v>160</v>
      </c>
      <c r="AU288" s="203" t="s">
        <v>84</v>
      </c>
      <c r="AY288" s="106" t="s">
        <v>158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06" t="s">
        <v>82</v>
      </c>
      <c r="BK288" s="204">
        <f>ROUND(I288*H288,1)</f>
        <v>0</v>
      </c>
      <c r="BL288" s="106" t="s">
        <v>283</v>
      </c>
      <c r="BM288" s="203" t="s">
        <v>3151</v>
      </c>
    </row>
    <row r="289" spans="1:47" s="118" customFormat="1" ht="12">
      <c r="A289" s="115"/>
      <c r="B289" s="116"/>
      <c r="C289" s="115"/>
      <c r="D289" s="205" t="s">
        <v>167</v>
      </c>
      <c r="E289" s="115"/>
      <c r="F289" s="206" t="s">
        <v>3074</v>
      </c>
      <c r="G289" s="115"/>
      <c r="H289" s="115"/>
      <c r="I289" s="7"/>
      <c r="J289" s="115"/>
      <c r="K289" s="115"/>
      <c r="L289" s="116"/>
      <c r="M289" s="207"/>
      <c r="N289" s="208"/>
      <c r="O289" s="200"/>
      <c r="P289" s="200"/>
      <c r="Q289" s="200"/>
      <c r="R289" s="200"/>
      <c r="S289" s="200"/>
      <c r="T289" s="209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T289" s="106" t="s">
        <v>167</v>
      </c>
      <c r="AU289" s="106" t="s">
        <v>84</v>
      </c>
    </row>
    <row r="290" spans="1:65" s="118" customFormat="1" ht="24.2" customHeight="1">
      <c r="A290" s="115"/>
      <c r="B290" s="116"/>
      <c r="C290" s="214" t="s">
        <v>953</v>
      </c>
      <c r="D290" s="214" t="s">
        <v>160</v>
      </c>
      <c r="E290" s="215" t="s">
        <v>3152</v>
      </c>
      <c r="F290" s="216" t="s">
        <v>3153</v>
      </c>
      <c r="G290" s="217" t="s">
        <v>1883</v>
      </c>
      <c r="H290" s="218">
        <v>150</v>
      </c>
      <c r="I290" s="6"/>
      <c r="J290" s="219">
        <f>ROUND(I290*H290,1)</f>
        <v>0</v>
      </c>
      <c r="K290" s="216" t="s">
        <v>3</v>
      </c>
      <c r="L290" s="116"/>
      <c r="M290" s="220" t="s">
        <v>3</v>
      </c>
      <c r="N290" s="221" t="s">
        <v>45</v>
      </c>
      <c r="O290" s="200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R290" s="203" t="s">
        <v>283</v>
      </c>
      <c r="AT290" s="203" t="s">
        <v>160</v>
      </c>
      <c r="AU290" s="203" t="s">
        <v>84</v>
      </c>
      <c r="AY290" s="106" t="s">
        <v>158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06" t="s">
        <v>82</v>
      </c>
      <c r="BK290" s="204">
        <f>ROUND(I290*H290,1)</f>
        <v>0</v>
      </c>
      <c r="BL290" s="106" t="s">
        <v>283</v>
      </c>
      <c r="BM290" s="203" t="s">
        <v>3154</v>
      </c>
    </row>
    <row r="291" spans="1:47" s="118" customFormat="1" ht="19.5">
      <c r="A291" s="115"/>
      <c r="B291" s="116"/>
      <c r="C291" s="115"/>
      <c r="D291" s="205" t="s">
        <v>167</v>
      </c>
      <c r="E291" s="115"/>
      <c r="F291" s="206" t="s">
        <v>3153</v>
      </c>
      <c r="G291" s="115"/>
      <c r="H291" s="115"/>
      <c r="I291" s="7"/>
      <c r="J291" s="115"/>
      <c r="K291" s="115"/>
      <c r="L291" s="116"/>
      <c r="M291" s="207"/>
      <c r="N291" s="208"/>
      <c r="O291" s="200"/>
      <c r="P291" s="200"/>
      <c r="Q291" s="200"/>
      <c r="R291" s="200"/>
      <c r="S291" s="200"/>
      <c r="T291" s="209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T291" s="106" t="s">
        <v>167</v>
      </c>
      <c r="AU291" s="106" t="s">
        <v>84</v>
      </c>
    </row>
    <row r="292" spans="2:63" s="180" customFormat="1" ht="22.9" customHeight="1">
      <c r="B292" s="181"/>
      <c r="D292" s="182" t="s">
        <v>73</v>
      </c>
      <c r="E292" s="212" t="s">
        <v>3155</v>
      </c>
      <c r="F292" s="212" t="s">
        <v>3156</v>
      </c>
      <c r="I292" s="5"/>
      <c r="J292" s="213">
        <f>BK292</f>
        <v>0</v>
      </c>
      <c r="L292" s="181"/>
      <c r="M292" s="185"/>
      <c r="N292" s="186"/>
      <c r="O292" s="186"/>
      <c r="P292" s="187">
        <f>SUM(P293:P312)</f>
        <v>0</v>
      </c>
      <c r="Q292" s="186"/>
      <c r="R292" s="187">
        <f>SUM(R293:R312)</f>
        <v>0</v>
      </c>
      <c r="S292" s="186"/>
      <c r="T292" s="188">
        <f>SUM(T293:T312)</f>
        <v>0</v>
      </c>
      <c r="AR292" s="182" t="s">
        <v>165</v>
      </c>
      <c r="AT292" s="189" t="s">
        <v>73</v>
      </c>
      <c r="AU292" s="189" t="s">
        <v>82</v>
      </c>
      <c r="AY292" s="182" t="s">
        <v>158</v>
      </c>
      <c r="BK292" s="190">
        <f>SUM(BK293:BK312)</f>
        <v>0</v>
      </c>
    </row>
    <row r="293" spans="1:65" s="118" customFormat="1" ht="24.2" customHeight="1">
      <c r="A293" s="115"/>
      <c r="B293" s="116"/>
      <c r="C293" s="214" t="s">
        <v>963</v>
      </c>
      <c r="D293" s="214" t="s">
        <v>160</v>
      </c>
      <c r="E293" s="215" t="s">
        <v>3157</v>
      </c>
      <c r="F293" s="216" t="s">
        <v>3158</v>
      </c>
      <c r="G293" s="217" t="s">
        <v>3159</v>
      </c>
      <c r="H293" s="218">
        <v>80</v>
      </c>
      <c r="I293" s="6"/>
      <c r="J293" s="219">
        <f>ROUND(I293*H293,1)</f>
        <v>0</v>
      </c>
      <c r="K293" s="216" t="s">
        <v>3</v>
      </c>
      <c r="L293" s="116"/>
      <c r="M293" s="220" t="s">
        <v>3</v>
      </c>
      <c r="N293" s="221" t="s">
        <v>45</v>
      </c>
      <c r="O293" s="20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R293" s="203" t="s">
        <v>283</v>
      </c>
      <c r="AT293" s="203" t="s">
        <v>160</v>
      </c>
      <c r="AU293" s="203" t="s">
        <v>84</v>
      </c>
      <c r="AY293" s="106" t="s">
        <v>158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06" t="s">
        <v>82</v>
      </c>
      <c r="BK293" s="204">
        <f>ROUND(I293*H293,1)</f>
        <v>0</v>
      </c>
      <c r="BL293" s="106" t="s">
        <v>283</v>
      </c>
      <c r="BM293" s="203" t="s">
        <v>3160</v>
      </c>
    </row>
    <row r="294" spans="1:47" s="118" customFormat="1" ht="12">
      <c r="A294" s="115"/>
      <c r="B294" s="116"/>
      <c r="C294" s="115"/>
      <c r="D294" s="205" t="s">
        <v>167</v>
      </c>
      <c r="E294" s="115"/>
      <c r="F294" s="206" t="s">
        <v>3161</v>
      </c>
      <c r="G294" s="115"/>
      <c r="H294" s="115"/>
      <c r="I294" s="7"/>
      <c r="J294" s="115"/>
      <c r="K294" s="115"/>
      <c r="L294" s="116"/>
      <c r="M294" s="207"/>
      <c r="N294" s="208"/>
      <c r="O294" s="200"/>
      <c r="P294" s="200"/>
      <c r="Q294" s="200"/>
      <c r="R294" s="200"/>
      <c r="S294" s="200"/>
      <c r="T294" s="209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T294" s="106" t="s">
        <v>167</v>
      </c>
      <c r="AU294" s="106" t="s">
        <v>84</v>
      </c>
    </row>
    <row r="295" spans="1:65" s="118" customFormat="1" ht="24.2" customHeight="1">
      <c r="A295" s="115"/>
      <c r="B295" s="116"/>
      <c r="C295" s="214" t="s">
        <v>968</v>
      </c>
      <c r="D295" s="214" t="s">
        <v>160</v>
      </c>
      <c r="E295" s="215" t="s">
        <v>3162</v>
      </c>
      <c r="F295" s="216" t="s">
        <v>3163</v>
      </c>
      <c r="G295" s="217" t="s">
        <v>3159</v>
      </c>
      <c r="H295" s="218">
        <v>5</v>
      </c>
      <c r="I295" s="6"/>
      <c r="J295" s="219">
        <f>ROUND(I295*H295,1)</f>
        <v>0</v>
      </c>
      <c r="K295" s="216" t="s">
        <v>3</v>
      </c>
      <c r="L295" s="116"/>
      <c r="M295" s="220" t="s">
        <v>3</v>
      </c>
      <c r="N295" s="221" t="s">
        <v>45</v>
      </c>
      <c r="O295" s="200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R295" s="203" t="s">
        <v>283</v>
      </c>
      <c r="AT295" s="203" t="s">
        <v>160</v>
      </c>
      <c r="AU295" s="203" t="s">
        <v>84</v>
      </c>
      <c r="AY295" s="106" t="s">
        <v>158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06" t="s">
        <v>82</v>
      </c>
      <c r="BK295" s="204">
        <f>ROUND(I295*H295,1)</f>
        <v>0</v>
      </c>
      <c r="BL295" s="106" t="s">
        <v>283</v>
      </c>
      <c r="BM295" s="203" t="s">
        <v>3164</v>
      </c>
    </row>
    <row r="296" spans="1:47" s="118" customFormat="1" ht="12">
      <c r="A296" s="115"/>
      <c r="B296" s="116"/>
      <c r="C296" s="115"/>
      <c r="D296" s="205" t="s">
        <v>167</v>
      </c>
      <c r="E296" s="115"/>
      <c r="F296" s="206" t="s">
        <v>3163</v>
      </c>
      <c r="G296" s="115"/>
      <c r="H296" s="115"/>
      <c r="I296" s="7"/>
      <c r="J296" s="115"/>
      <c r="K296" s="115"/>
      <c r="L296" s="116"/>
      <c r="M296" s="207"/>
      <c r="N296" s="208"/>
      <c r="O296" s="200"/>
      <c r="P296" s="200"/>
      <c r="Q296" s="200"/>
      <c r="R296" s="200"/>
      <c r="S296" s="200"/>
      <c r="T296" s="209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T296" s="106" t="s">
        <v>167</v>
      </c>
      <c r="AU296" s="106" t="s">
        <v>84</v>
      </c>
    </row>
    <row r="297" spans="1:65" s="118" customFormat="1" ht="24.2" customHeight="1">
      <c r="A297" s="115"/>
      <c r="B297" s="116"/>
      <c r="C297" s="214" t="s">
        <v>973</v>
      </c>
      <c r="D297" s="214" t="s">
        <v>160</v>
      </c>
      <c r="E297" s="215" t="s">
        <v>3165</v>
      </c>
      <c r="F297" s="216" t="s">
        <v>3166</v>
      </c>
      <c r="G297" s="217" t="s">
        <v>3159</v>
      </c>
      <c r="H297" s="218">
        <v>5</v>
      </c>
      <c r="I297" s="6"/>
      <c r="J297" s="219">
        <f>ROUND(I297*H297,1)</f>
        <v>0</v>
      </c>
      <c r="K297" s="216" t="s">
        <v>3</v>
      </c>
      <c r="L297" s="116"/>
      <c r="M297" s="220" t="s">
        <v>3</v>
      </c>
      <c r="N297" s="221" t="s">
        <v>45</v>
      </c>
      <c r="O297" s="200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R297" s="203" t="s">
        <v>283</v>
      </c>
      <c r="AT297" s="203" t="s">
        <v>160</v>
      </c>
      <c r="AU297" s="203" t="s">
        <v>84</v>
      </c>
      <c r="AY297" s="106" t="s">
        <v>158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06" t="s">
        <v>82</v>
      </c>
      <c r="BK297" s="204">
        <f>ROUND(I297*H297,1)</f>
        <v>0</v>
      </c>
      <c r="BL297" s="106" t="s">
        <v>283</v>
      </c>
      <c r="BM297" s="203" t="s">
        <v>3167</v>
      </c>
    </row>
    <row r="298" spans="1:47" s="118" customFormat="1" ht="12">
      <c r="A298" s="115"/>
      <c r="B298" s="116"/>
      <c r="C298" s="115"/>
      <c r="D298" s="205" t="s">
        <v>167</v>
      </c>
      <c r="E298" s="115"/>
      <c r="F298" s="206" t="s">
        <v>3166</v>
      </c>
      <c r="G298" s="115"/>
      <c r="H298" s="115"/>
      <c r="I298" s="7"/>
      <c r="J298" s="115"/>
      <c r="K298" s="115"/>
      <c r="L298" s="116"/>
      <c r="M298" s="207"/>
      <c r="N298" s="208"/>
      <c r="O298" s="200"/>
      <c r="P298" s="200"/>
      <c r="Q298" s="200"/>
      <c r="R298" s="200"/>
      <c r="S298" s="200"/>
      <c r="T298" s="209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T298" s="106" t="s">
        <v>167</v>
      </c>
      <c r="AU298" s="106" t="s">
        <v>84</v>
      </c>
    </row>
    <row r="299" spans="1:65" s="118" customFormat="1" ht="24.2" customHeight="1">
      <c r="A299" s="115"/>
      <c r="B299" s="116"/>
      <c r="C299" s="214" t="s">
        <v>980</v>
      </c>
      <c r="D299" s="214" t="s">
        <v>160</v>
      </c>
      <c r="E299" s="215" t="s">
        <v>3168</v>
      </c>
      <c r="F299" s="216" t="s">
        <v>3169</v>
      </c>
      <c r="G299" s="217" t="s">
        <v>3159</v>
      </c>
      <c r="H299" s="218">
        <v>10</v>
      </c>
      <c r="I299" s="6"/>
      <c r="J299" s="219">
        <f>ROUND(I299*H299,1)</f>
        <v>0</v>
      </c>
      <c r="K299" s="216" t="s">
        <v>3</v>
      </c>
      <c r="L299" s="116"/>
      <c r="M299" s="220" t="s">
        <v>3</v>
      </c>
      <c r="N299" s="221" t="s">
        <v>45</v>
      </c>
      <c r="O299" s="200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R299" s="203" t="s">
        <v>283</v>
      </c>
      <c r="AT299" s="203" t="s">
        <v>160</v>
      </c>
      <c r="AU299" s="203" t="s">
        <v>84</v>
      </c>
      <c r="AY299" s="106" t="s">
        <v>158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06" t="s">
        <v>82</v>
      </c>
      <c r="BK299" s="204">
        <f>ROUND(I299*H299,1)</f>
        <v>0</v>
      </c>
      <c r="BL299" s="106" t="s">
        <v>283</v>
      </c>
      <c r="BM299" s="203" t="s">
        <v>3170</v>
      </c>
    </row>
    <row r="300" spans="1:47" s="118" customFormat="1" ht="12">
      <c r="A300" s="115"/>
      <c r="B300" s="116"/>
      <c r="C300" s="115"/>
      <c r="D300" s="205" t="s">
        <v>167</v>
      </c>
      <c r="E300" s="115"/>
      <c r="F300" s="206" t="s">
        <v>3169</v>
      </c>
      <c r="G300" s="115"/>
      <c r="H300" s="115"/>
      <c r="I300" s="7"/>
      <c r="J300" s="115"/>
      <c r="K300" s="115"/>
      <c r="L300" s="116"/>
      <c r="M300" s="207"/>
      <c r="N300" s="208"/>
      <c r="O300" s="200"/>
      <c r="P300" s="200"/>
      <c r="Q300" s="200"/>
      <c r="R300" s="200"/>
      <c r="S300" s="200"/>
      <c r="T300" s="209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T300" s="106" t="s">
        <v>167</v>
      </c>
      <c r="AU300" s="106" t="s">
        <v>84</v>
      </c>
    </row>
    <row r="301" spans="1:65" s="118" customFormat="1" ht="16.5" customHeight="1">
      <c r="A301" s="115"/>
      <c r="B301" s="116"/>
      <c r="C301" s="214" t="s">
        <v>988</v>
      </c>
      <c r="D301" s="214" t="s">
        <v>160</v>
      </c>
      <c r="E301" s="215" t="s">
        <v>3171</v>
      </c>
      <c r="F301" s="216" t="s">
        <v>3172</v>
      </c>
      <c r="G301" s="217" t="s">
        <v>3159</v>
      </c>
      <c r="H301" s="218">
        <v>10</v>
      </c>
      <c r="I301" s="6"/>
      <c r="J301" s="219">
        <f>ROUND(I301*H301,1)</f>
        <v>0</v>
      </c>
      <c r="K301" s="216" t="s">
        <v>3</v>
      </c>
      <c r="L301" s="116"/>
      <c r="M301" s="220" t="s">
        <v>3</v>
      </c>
      <c r="N301" s="221" t="s">
        <v>45</v>
      </c>
      <c r="O301" s="200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R301" s="203" t="s">
        <v>283</v>
      </c>
      <c r="AT301" s="203" t="s">
        <v>160</v>
      </c>
      <c r="AU301" s="203" t="s">
        <v>84</v>
      </c>
      <c r="AY301" s="106" t="s">
        <v>158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06" t="s">
        <v>82</v>
      </c>
      <c r="BK301" s="204">
        <f>ROUND(I301*H301,1)</f>
        <v>0</v>
      </c>
      <c r="BL301" s="106" t="s">
        <v>283</v>
      </c>
      <c r="BM301" s="203" t="s">
        <v>3173</v>
      </c>
    </row>
    <row r="302" spans="1:47" s="118" customFormat="1" ht="12">
      <c r="A302" s="115"/>
      <c r="B302" s="116"/>
      <c r="C302" s="115"/>
      <c r="D302" s="205" t="s">
        <v>167</v>
      </c>
      <c r="E302" s="115"/>
      <c r="F302" s="206" t="s">
        <v>3172</v>
      </c>
      <c r="G302" s="115"/>
      <c r="H302" s="115"/>
      <c r="I302" s="7"/>
      <c r="J302" s="115"/>
      <c r="K302" s="115"/>
      <c r="L302" s="116"/>
      <c r="M302" s="207"/>
      <c r="N302" s="208"/>
      <c r="O302" s="200"/>
      <c r="P302" s="200"/>
      <c r="Q302" s="200"/>
      <c r="R302" s="200"/>
      <c r="S302" s="200"/>
      <c r="T302" s="209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T302" s="106" t="s">
        <v>167</v>
      </c>
      <c r="AU302" s="106" t="s">
        <v>84</v>
      </c>
    </row>
    <row r="303" spans="1:65" s="118" customFormat="1" ht="24.2" customHeight="1">
      <c r="A303" s="115"/>
      <c r="B303" s="116"/>
      <c r="C303" s="214" t="s">
        <v>992</v>
      </c>
      <c r="D303" s="214" t="s">
        <v>160</v>
      </c>
      <c r="E303" s="215" t="s">
        <v>3174</v>
      </c>
      <c r="F303" s="216" t="s">
        <v>3175</v>
      </c>
      <c r="G303" s="217" t="s">
        <v>3159</v>
      </c>
      <c r="H303" s="218">
        <v>20</v>
      </c>
      <c r="I303" s="6"/>
      <c r="J303" s="219">
        <f>ROUND(I303*H303,1)</f>
        <v>0</v>
      </c>
      <c r="K303" s="216" t="s">
        <v>3</v>
      </c>
      <c r="L303" s="116"/>
      <c r="M303" s="220" t="s">
        <v>3</v>
      </c>
      <c r="N303" s="221" t="s">
        <v>45</v>
      </c>
      <c r="O303" s="200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R303" s="203" t="s">
        <v>283</v>
      </c>
      <c r="AT303" s="203" t="s">
        <v>160</v>
      </c>
      <c r="AU303" s="203" t="s">
        <v>84</v>
      </c>
      <c r="AY303" s="106" t="s">
        <v>158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06" t="s">
        <v>82</v>
      </c>
      <c r="BK303" s="204">
        <f>ROUND(I303*H303,1)</f>
        <v>0</v>
      </c>
      <c r="BL303" s="106" t="s">
        <v>283</v>
      </c>
      <c r="BM303" s="203" t="s">
        <v>3176</v>
      </c>
    </row>
    <row r="304" spans="1:47" s="118" customFormat="1" ht="12">
      <c r="A304" s="115"/>
      <c r="B304" s="116"/>
      <c r="C304" s="115"/>
      <c r="D304" s="205" t="s">
        <v>167</v>
      </c>
      <c r="E304" s="115"/>
      <c r="F304" s="206" t="s">
        <v>3175</v>
      </c>
      <c r="G304" s="115"/>
      <c r="H304" s="115"/>
      <c r="I304" s="7"/>
      <c r="J304" s="115"/>
      <c r="K304" s="115"/>
      <c r="L304" s="116"/>
      <c r="M304" s="207"/>
      <c r="N304" s="208"/>
      <c r="O304" s="200"/>
      <c r="P304" s="200"/>
      <c r="Q304" s="200"/>
      <c r="R304" s="200"/>
      <c r="S304" s="200"/>
      <c r="T304" s="209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T304" s="106" t="s">
        <v>167</v>
      </c>
      <c r="AU304" s="106" t="s">
        <v>84</v>
      </c>
    </row>
    <row r="305" spans="1:65" s="118" customFormat="1" ht="24.2" customHeight="1">
      <c r="A305" s="115"/>
      <c r="B305" s="116"/>
      <c r="C305" s="214" t="s">
        <v>1000</v>
      </c>
      <c r="D305" s="214" t="s">
        <v>160</v>
      </c>
      <c r="E305" s="215" t="s">
        <v>3177</v>
      </c>
      <c r="F305" s="216" t="s">
        <v>3178</v>
      </c>
      <c r="G305" s="217" t="s">
        <v>3159</v>
      </c>
      <c r="H305" s="218">
        <v>50</v>
      </c>
      <c r="I305" s="6"/>
      <c r="J305" s="219">
        <f>ROUND(I305*H305,1)</f>
        <v>0</v>
      </c>
      <c r="K305" s="216" t="s">
        <v>3</v>
      </c>
      <c r="L305" s="116"/>
      <c r="M305" s="220" t="s">
        <v>3</v>
      </c>
      <c r="N305" s="221" t="s">
        <v>45</v>
      </c>
      <c r="O305" s="200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R305" s="203" t="s">
        <v>283</v>
      </c>
      <c r="AT305" s="203" t="s">
        <v>160</v>
      </c>
      <c r="AU305" s="203" t="s">
        <v>84</v>
      </c>
      <c r="AY305" s="106" t="s">
        <v>158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06" t="s">
        <v>82</v>
      </c>
      <c r="BK305" s="204">
        <f>ROUND(I305*H305,1)</f>
        <v>0</v>
      </c>
      <c r="BL305" s="106" t="s">
        <v>283</v>
      </c>
      <c r="BM305" s="203" t="s">
        <v>3179</v>
      </c>
    </row>
    <row r="306" spans="1:47" s="118" customFormat="1" ht="19.5">
      <c r="A306" s="115"/>
      <c r="B306" s="116"/>
      <c r="C306" s="115"/>
      <c r="D306" s="205" t="s">
        <v>167</v>
      </c>
      <c r="E306" s="115"/>
      <c r="F306" s="206" t="s">
        <v>3180</v>
      </c>
      <c r="G306" s="115"/>
      <c r="H306" s="115"/>
      <c r="I306" s="7"/>
      <c r="J306" s="115"/>
      <c r="K306" s="115"/>
      <c r="L306" s="116"/>
      <c r="M306" s="207"/>
      <c r="N306" s="208"/>
      <c r="O306" s="200"/>
      <c r="P306" s="200"/>
      <c r="Q306" s="200"/>
      <c r="R306" s="200"/>
      <c r="S306" s="200"/>
      <c r="T306" s="209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T306" s="106" t="s">
        <v>167</v>
      </c>
      <c r="AU306" s="106" t="s">
        <v>84</v>
      </c>
    </row>
    <row r="307" spans="1:65" s="118" customFormat="1" ht="24.2" customHeight="1">
      <c r="A307" s="115"/>
      <c r="B307" s="116"/>
      <c r="C307" s="214" t="s">
        <v>1006</v>
      </c>
      <c r="D307" s="214" t="s">
        <v>160</v>
      </c>
      <c r="E307" s="215" t="s">
        <v>3181</v>
      </c>
      <c r="F307" s="216" t="s">
        <v>3182</v>
      </c>
      <c r="G307" s="217" t="s">
        <v>3159</v>
      </c>
      <c r="H307" s="218">
        <v>5</v>
      </c>
      <c r="I307" s="6"/>
      <c r="J307" s="219">
        <f>ROUND(I307*H307,1)</f>
        <v>0</v>
      </c>
      <c r="K307" s="216" t="s">
        <v>3</v>
      </c>
      <c r="L307" s="116"/>
      <c r="M307" s="220" t="s">
        <v>3</v>
      </c>
      <c r="N307" s="221" t="s">
        <v>45</v>
      </c>
      <c r="O307" s="200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R307" s="203" t="s">
        <v>283</v>
      </c>
      <c r="AT307" s="203" t="s">
        <v>160</v>
      </c>
      <c r="AU307" s="203" t="s">
        <v>84</v>
      </c>
      <c r="AY307" s="106" t="s">
        <v>158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06" t="s">
        <v>82</v>
      </c>
      <c r="BK307" s="204">
        <f>ROUND(I307*H307,1)</f>
        <v>0</v>
      </c>
      <c r="BL307" s="106" t="s">
        <v>283</v>
      </c>
      <c r="BM307" s="203" t="s">
        <v>3183</v>
      </c>
    </row>
    <row r="308" spans="1:47" s="118" customFormat="1" ht="12">
      <c r="A308" s="115"/>
      <c r="B308" s="116"/>
      <c r="C308" s="115"/>
      <c r="D308" s="205" t="s">
        <v>167</v>
      </c>
      <c r="E308" s="115"/>
      <c r="F308" s="206" t="s">
        <v>3184</v>
      </c>
      <c r="G308" s="115"/>
      <c r="H308" s="115"/>
      <c r="I308" s="7"/>
      <c r="J308" s="115"/>
      <c r="K308" s="115"/>
      <c r="L308" s="116"/>
      <c r="M308" s="207"/>
      <c r="N308" s="208"/>
      <c r="O308" s="200"/>
      <c r="P308" s="200"/>
      <c r="Q308" s="200"/>
      <c r="R308" s="200"/>
      <c r="S308" s="200"/>
      <c r="T308" s="209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T308" s="106" t="s">
        <v>167</v>
      </c>
      <c r="AU308" s="106" t="s">
        <v>84</v>
      </c>
    </row>
    <row r="309" spans="1:65" s="118" customFormat="1" ht="24.2" customHeight="1">
      <c r="A309" s="115"/>
      <c r="B309" s="116"/>
      <c r="C309" s="214" t="s">
        <v>1012</v>
      </c>
      <c r="D309" s="214" t="s">
        <v>160</v>
      </c>
      <c r="E309" s="215" t="s">
        <v>3185</v>
      </c>
      <c r="F309" s="216" t="s">
        <v>3186</v>
      </c>
      <c r="G309" s="217" t="s">
        <v>3159</v>
      </c>
      <c r="H309" s="218">
        <v>10</v>
      </c>
      <c r="I309" s="6"/>
      <c r="J309" s="219">
        <f>ROUND(I309*H309,1)</f>
        <v>0</v>
      </c>
      <c r="K309" s="216" t="s">
        <v>3</v>
      </c>
      <c r="L309" s="116"/>
      <c r="M309" s="220" t="s">
        <v>3</v>
      </c>
      <c r="N309" s="221" t="s">
        <v>45</v>
      </c>
      <c r="O309" s="20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R309" s="203" t="s">
        <v>283</v>
      </c>
      <c r="AT309" s="203" t="s">
        <v>160</v>
      </c>
      <c r="AU309" s="203" t="s">
        <v>84</v>
      </c>
      <c r="AY309" s="106" t="s">
        <v>158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06" t="s">
        <v>82</v>
      </c>
      <c r="BK309" s="204">
        <f>ROUND(I309*H309,1)</f>
        <v>0</v>
      </c>
      <c r="BL309" s="106" t="s">
        <v>283</v>
      </c>
      <c r="BM309" s="203" t="s">
        <v>3187</v>
      </c>
    </row>
    <row r="310" spans="1:47" s="118" customFormat="1" ht="12">
      <c r="A310" s="115"/>
      <c r="B310" s="116"/>
      <c r="C310" s="115"/>
      <c r="D310" s="205" t="s">
        <v>167</v>
      </c>
      <c r="E310" s="115"/>
      <c r="F310" s="206" t="s">
        <v>3188</v>
      </c>
      <c r="G310" s="115"/>
      <c r="H310" s="115"/>
      <c r="I310" s="7"/>
      <c r="J310" s="115"/>
      <c r="K310" s="115"/>
      <c r="L310" s="116"/>
      <c r="M310" s="207"/>
      <c r="N310" s="208"/>
      <c r="O310" s="200"/>
      <c r="P310" s="200"/>
      <c r="Q310" s="200"/>
      <c r="R310" s="200"/>
      <c r="S310" s="200"/>
      <c r="T310" s="209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T310" s="106" t="s">
        <v>167</v>
      </c>
      <c r="AU310" s="106" t="s">
        <v>84</v>
      </c>
    </row>
    <row r="311" spans="1:65" s="118" customFormat="1" ht="24.2" customHeight="1">
      <c r="A311" s="115"/>
      <c r="B311" s="116"/>
      <c r="C311" s="214" t="s">
        <v>1017</v>
      </c>
      <c r="D311" s="214" t="s">
        <v>160</v>
      </c>
      <c r="E311" s="215" t="s">
        <v>3189</v>
      </c>
      <c r="F311" s="216" t="s">
        <v>3190</v>
      </c>
      <c r="G311" s="217" t="s">
        <v>3159</v>
      </c>
      <c r="H311" s="218">
        <v>80</v>
      </c>
      <c r="I311" s="6"/>
      <c r="J311" s="219">
        <f>ROUND(I311*H311,1)</f>
        <v>0</v>
      </c>
      <c r="K311" s="216" t="s">
        <v>3</v>
      </c>
      <c r="L311" s="116"/>
      <c r="M311" s="220" t="s">
        <v>3</v>
      </c>
      <c r="N311" s="221" t="s">
        <v>45</v>
      </c>
      <c r="O311" s="200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R311" s="203" t="s">
        <v>283</v>
      </c>
      <c r="AT311" s="203" t="s">
        <v>160</v>
      </c>
      <c r="AU311" s="203" t="s">
        <v>84</v>
      </c>
      <c r="AY311" s="106" t="s">
        <v>158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06" t="s">
        <v>82</v>
      </c>
      <c r="BK311" s="204">
        <f>ROUND(I311*H311,1)</f>
        <v>0</v>
      </c>
      <c r="BL311" s="106" t="s">
        <v>283</v>
      </c>
      <c r="BM311" s="203" t="s">
        <v>3191</v>
      </c>
    </row>
    <row r="312" spans="1:47" s="118" customFormat="1" ht="19.5">
      <c r="A312" s="115"/>
      <c r="B312" s="116"/>
      <c r="C312" s="115"/>
      <c r="D312" s="205" t="s">
        <v>167</v>
      </c>
      <c r="E312" s="115"/>
      <c r="F312" s="206" t="s">
        <v>3190</v>
      </c>
      <c r="G312" s="115"/>
      <c r="H312" s="115"/>
      <c r="I312" s="7"/>
      <c r="J312" s="115"/>
      <c r="K312" s="115"/>
      <c r="L312" s="116"/>
      <c r="M312" s="207"/>
      <c r="N312" s="208"/>
      <c r="O312" s="200"/>
      <c r="P312" s="200"/>
      <c r="Q312" s="200"/>
      <c r="R312" s="200"/>
      <c r="S312" s="200"/>
      <c r="T312" s="209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T312" s="106" t="s">
        <v>167</v>
      </c>
      <c r="AU312" s="106" t="s">
        <v>84</v>
      </c>
    </row>
    <row r="313" spans="2:63" s="180" customFormat="1" ht="25.9" customHeight="1">
      <c r="B313" s="181"/>
      <c r="D313" s="182" t="s">
        <v>73</v>
      </c>
      <c r="E313" s="183" t="s">
        <v>2646</v>
      </c>
      <c r="F313" s="183" t="s">
        <v>2647</v>
      </c>
      <c r="I313" s="5"/>
      <c r="J313" s="184">
        <f>BK313</f>
        <v>0</v>
      </c>
      <c r="L313" s="181"/>
      <c r="M313" s="185"/>
      <c r="N313" s="186"/>
      <c r="O313" s="186"/>
      <c r="P313" s="187">
        <f>SUM(P314:P319)</f>
        <v>0</v>
      </c>
      <c r="Q313" s="186"/>
      <c r="R313" s="187">
        <f>SUM(R314:R319)</f>
        <v>0</v>
      </c>
      <c r="S313" s="186"/>
      <c r="T313" s="188">
        <f>SUM(T314:T319)</f>
        <v>0</v>
      </c>
      <c r="AR313" s="182" t="s">
        <v>165</v>
      </c>
      <c r="AT313" s="189" t="s">
        <v>73</v>
      </c>
      <c r="AU313" s="189" t="s">
        <v>74</v>
      </c>
      <c r="AY313" s="182" t="s">
        <v>158</v>
      </c>
      <c r="BK313" s="190">
        <f>SUM(BK314:BK319)</f>
        <v>0</v>
      </c>
    </row>
    <row r="314" spans="1:65" s="118" customFormat="1" ht="16.5" customHeight="1">
      <c r="A314" s="115"/>
      <c r="B314" s="116"/>
      <c r="C314" s="214" t="s">
        <v>1031</v>
      </c>
      <c r="D314" s="214" t="s">
        <v>160</v>
      </c>
      <c r="E314" s="215" t="s">
        <v>2648</v>
      </c>
      <c r="F314" s="216" t="s">
        <v>3192</v>
      </c>
      <c r="G314" s="217" t="s">
        <v>2111</v>
      </c>
      <c r="H314" s="218">
        <v>1</v>
      </c>
      <c r="I314" s="6"/>
      <c r="J314" s="219">
        <f>ROUND(I314*H314,1)</f>
        <v>0</v>
      </c>
      <c r="K314" s="216" t="s">
        <v>3</v>
      </c>
      <c r="L314" s="116"/>
      <c r="M314" s="220" t="s">
        <v>3</v>
      </c>
      <c r="N314" s="221" t="s">
        <v>45</v>
      </c>
      <c r="O314" s="200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R314" s="203" t="s">
        <v>2650</v>
      </c>
      <c r="AT314" s="203" t="s">
        <v>160</v>
      </c>
      <c r="AU314" s="203" t="s">
        <v>82</v>
      </c>
      <c r="AY314" s="106" t="s">
        <v>158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06" t="s">
        <v>82</v>
      </c>
      <c r="BK314" s="204">
        <f>ROUND(I314*H314,1)</f>
        <v>0</v>
      </c>
      <c r="BL314" s="106" t="s">
        <v>2650</v>
      </c>
      <c r="BM314" s="203" t="s">
        <v>3193</v>
      </c>
    </row>
    <row r="315" spans="1:47" s="118" customFormat="1" ht="19.5">
      <c r="A315" s="115"/>
      <c r="B315" s="116"/>
      <c r="C315" s="115"/>
      <c r="D315" s="205" t="s">
        <v>167</v>
      </c>
      <c r="E315" s="115"/>
      <c r="F315" s="206" t="s">
        <v>3194</v>
      </c>
      <c r="G315" s="115"/>
      <c r="H315" s="115"/>
      <c r="I315" s="7"/>
      <c r="J315" s="115"/>
      <c r="K315" s="115"/>
      <c r="L315" s="116"/>
      <c r="M315" s="207"/>
      <c r="N315" s="208"/>
      <c r="O315" s="200"/>
      <c r="P315" s="200"/>
      <c r="Q315" s="200"/>
      <c r="R315" s="200"/>
      <c r="S315" s="200"/>
      <c r="T315" s="209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T315" s="106" t="s">
        <v>167</v>
      </c>
      <c r="AU315" s="106" t="s">
        <v>82</v>
      </c>
    </row>
    <row r="316" spans="1:65" s="118" customFormat="1" ht="16.5" customHeight="1">
      <c r="A316" s="115"/>
      <c r="B316" s="116"/>
      <c r="C316" s="214" t="s">
        <v>1040</v>
      </c>
      <c r="D316" s="214" t="s">
        <v>160</v>
      </c>
      <c r="E316" s="215" t="s">
        <v>2652</v>
      </c>
      <c r="F316" s="216" t="s">
        <v>3195</v>
      </c>
      <c r="G316" s="217" t="s">
        <v>2111</v>
      </c>
      <c r="H316" s="218">
        <v>1</v>
      </c>
      <c r="I316" s="6"/>
      <c r="J316" s="219">
        <f>ROUND(I316*H316,1)</f>
        <v>0</v>
      </c>
      <c r="K316" s="216" t="s">
        <v>3</v>
      </c>
      <c r="L316" s="116"/>
      <c r="M316" s="220" t="s">
        <v>3</v>
      </c>
      <c r="N316" s="221" t="s">
        <v>45</v>
      </c>
      <c r="O316" s="200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R316" s="203" t="s">
        <v>2650</v>
      </c>
      <c r="AT316" s="203" t="s">
        <v>160</v>
      </c>
      <c r="AU316" s="203" t="s">
        <v>82</v>
      </c>
      <c r="AY316" s="106" t="s">
        <v>158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06" t="s">
        <v>82</v>
      </c>
      <c r="BK316" s="204">
        <f>ROUND(I316*H316,1)</f>
        <v>0</v>
      </c>
      <c r="BL316" s="106" t="s">
        <v>2650</v>
      </c>
      <c r="BM316" s="203" t="s">
        <v>3196</v>
      </c>
    </row>
    <row r="317" spans="1:47" s="118" customFormat="1" ht="12">
      <c r="A317" s="115"/>
      <c r="B317" s="116"/>
      <c r="C317" s="115"/>
      <c r="D317" s="205" t="s">
        <v>167</v>
      </c>
      <c r="E317" s="115"/>
      <c r="F317" s="206" t="s">
        <v>3195</v>
      </c>
      <c r="G317" s="115"/>
      <c r="H317" s="115"/>
      <c r="I317" s="7"/>
      <c r="J317" s="115"/>
      <c r="K317" s="115"/>
      <c r="L317" s="116"/>
      <c r="M317" s="207"/>
      <c r="N317" s="208"/>
      <c r="O317" s="200"/>
      <c r="P317" s="200"/>
      <c r="Q317" s="200"/>
      <c r="R317" s="200"/>
      <c r="S317" s="200"/>
      <c r="T317" s="209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T317" s="106" t="s">
        <v>167</v>
      </c>
      <c r="AU317" s="106" t="s">
        <v>82</v>
      </c>
    </row>
    <row r="318" spans="1:65" s="118" customFormat="1" ht="16.5" customHeight="1">
      <c r="A318" s="115"/>
      <c r="B318" s="116"/>
      <c r="C318" s="214" t="s">
        <v>1047</v>
      </c>
      <c r="D318" s="214" t="s">
        <v>160</v>
      </c>
      <c r="E318" s="215" t="s">
        <v>2655</v>
      </c>
      <c r="F318" s="216" t="s">
        <v>3197</v>
      </c>
      <c r="G318" s="217" t="s">
        <v>2111</v>
      </c>
      <c r="H318" s="218">
        <v>1</v>
      </c>
      <c r="I318" s="6"/>
      <c r="J318" s="219">
        <f>ROUND(I318*H318,1)</f>
        <v>0</v>
      </c>
      <c r="K318" s="216" t="s">
        <v>3</v>
      </c>
      <c r="L318" s="116"/>
      <c r="M318" s="220" t="s">
        <v>3</v>
      </c>
      <c r="N318" s="221" t="s">
        <v>45</v>
      </c>
      <c r="O318" s="200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R318" s="203" t="s">
        <v>2650</v>
      </c>
      <c r="AT318" s="203" t="s">
        <v>160</v>
      </c>
      <c r="AU318" s="203" t="s">
        <v>82</v>
      </c>
      <c r="AY318" s="106" t="s">
        <v>158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06" t="s">
        <v>82</v>
      </c>
      <c r="BK318" s="204">
        <f>ROUND(I318*H318,1)</f>
        <v>0</v>
      </c>
      <c r="BL318" s="106" t="s">
        <v>2650</v>
      </c>
      <c r="BM318" s="203" t="s">
        <v>3198</v>
      </c>
    </row>
    <row r="319" spans="1:47" s="118" customFormat="1" ht="12">
      <c r="A319" s="115"/>
      <c r="B319" s="116"/>
      <c r="C319" s="115"/>
      <c r="D319" s="205" t="s">
        <v>167</v>
      </c>
      <c r="E319" s="115"/>
      <c r="F319" s="206" t="s">
        <v>3197</v>
      </c>
      <c r="G319" s="115"/>
      <c r="H319" s="115"/>
      <c r="I319" s="115"/>
      <c r="J319" s="115"/>
      <c r="K319" s="115"/>
      <c r="L319" s="116"/>
      <c r="M319" s="222"/>
      <c r="N319" s="223"/>
      <c r="O319" s="224"/>
      <c r="P319" s="224"/>
      <c r="Q319" s="224"/>
      <c r="R319" s="224"/>
      <c r="S319" s="224"/>
      <c r="T319" s="22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T319" s="106" t="s">
        <v>167</v>
      </c>
      <c r="AU319" s="106" t="s">
        <v>82</v>
      </c>
    </row>
    <row r="320" spans="1:31" s="118" customFormat="1" ht="6.95" customHeight="1">
      <c r="A320" s="115"/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  <c r="L320" s="116"/>
      <c r="M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</row>
  </sheetData>
  <sheetProtection algorithmName="SHA-512" hashValue="WByxYgICqthLPMHJ05A3i42ULNMaKeCkACBZq+oyagOruJlwAhj/D9a2iDxSkMxOlQvKsiFPE42sbxOqs3atFQ==" saltValue="w0si5ht6DepjmG5II3evvQ==" spinCount="100000" sheet="1" objects="1" scenarios="1"/>
  <autoFilter ref="C88:K31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70"/>
  <sheetViews>
    <sheetView showGridLines="0" tabSelected="1" workbookViewId="0" topLeftCell="A75">
      <selection activeCell="F89" sqref="F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4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96</v>
      </c>
    </row>
    <row r="3" spans="2:4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3199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124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">
        <v>33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">
        <v>34</v>
      </c>
      <c r="F24" s="115"/>
      <c r="G24" s="115"/>
      <c r="H24" s="115"/>
      <c r="I24" s="112" t="s">
        <v>29</v>
      </c>
      <c r="J24" s="121" t="s">
        <v>35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ROUND(J87,1)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ROUND((SUM(BE87:BE269)),1)</f>
        <v>0</v>
      </c>
      <c r="G33" s="115"/>
      <c r="H33" s="115"/>
      <c r="I33" s="137">
        <v>0.21</v>
      </c>
      <c r="J33" s="136">
        <f>ROUND(((SUM(BE87:BE269))*I33),1)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ROUND((SUM(BF87:BF269)),1)</f>
        <v>0</v>
      </c>
      <c r="G34" s="115"/>
      <c r="H34" s="115"/>
      <c r="I34" s="137">
        <v>0.15</v>
      </c>
      <c r="J34" s="136">
        <f>ROUND(((SUM(BF87:BF269))*I34),1)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ROUND((SUM(BG87:BG269)),1)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ROUND((SUM(BH87:BH269)),1)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ROUND((SUM(BI87:BI269)),1)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SV_AV - Svítidla + auto, video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112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J87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3200</v>
      </c>
      <c r="E60" s="156"/>
      <c r="F60" s="156"/>
      <c r="G60" s="156"/>
      <c r="H60" s="156"/>
      <c r="I60" s="156"/>
      <c r="J60" s="157">
        <f>J88</f>
        <v>0</v>
      </c>
      <c r="L60" s="154"/>
    </row>
    <row r="61" spans="2:12" s="158" customFormat="1" ht="19.9" customHeight="1">
      <c r="B61" s="159"/>
      <c r="D61" s="160" t="s">
        <v>3201</v>
      </c>
      <c r="E61" s="161"/>
      <c r="F61" s="161"/>
      <c r="G61" s="161"/>
      <c r="H61" s="161"/>
      <c r="I61" s="161"/>
      <c r="J61" s="162">
        <f>J121</f>
        <v>0</v>
      </c>
      <c r="L61" s="159"/>
    </row>
    <row r="62" spans="2:12" s="158" customFormat="1" ht="19.9" customHeight="1">
      <c r="B62" s="159"/>
      <c r="D62" s="160" t="s">
        <v>3202</v>
      </c>
      <c r="E62" s="161"/>
      <c r="F62" s="161"/>
      <c r="G62" s="161"/>
      <c r="H62" s="161"/>
      <c r="I62" s="161"/>
      <c r="J62" s="162">
        <f>J132</f>
        <v>0</v>
      </c>
      <c r="L62" s="159"/>
    </row>
    <row r="63" spans="2:12" s="158" customFormat="1" ht="19.9" customHeight="1">
      <c r="B63" s="159"/>
      <c r="D63" s="160" t="s">
        <v>3203</v>
      </c>
      <c r="E63" s="161"/>
      <c r="F63" s="161"/>
      <c r="G63" s="161"/>
      <c r="H63" s="161"/>
      <c r="I63" s="161"/>
      <c r="J63" s="162">
        <f>J157</f>
        <v>0</v>
      </c>
      <c r="L63" s="159"/>
    </row>
    <row r="64" spans="2:12" s="158" customFormat="1" ht="19.9" customHeight="1">
      <c r="B64" s="159"/>
      <c r="D64" s="160" t="s">
        <v>3204</v>
      </c>
      <c r="E64" s="161"/>
      <c r="F64" s="161"/>
      <c r="G64" s="161"/>
      <c r="H64" s="161"/>
      <c r="I64" s="161"/>
      <c r="J64" s="162">
        <f>J172</f>
        <v>0</v>
      </c>
      <c r="L64" s="159"/>
    </row>
    <row r="65" spans="2:12" s="158" customFormat="1" ht="19.9" customHeight="1">
      <c r="B65" s="159"/>
      <c r="D65" s="160" t="s">
        <v>3205</v>
      </c>
      <c r="E65" s="161"/>
      <c r="F65" s="161"/>
      <c r="G65" s="161"/>
      <c r="H65" s="161"/>
      <c r="I65" s="161"/>
      <c r="J65" s="162">
        <f>J189</f>
        <v>0</v>
      </c>
      <c r="L65" s="159"/>
    </row>
    <row r="66" spans="2:12" s="158" customFormat="1" ht="19.9" customHeight="1">
      <c r="B66" s="159"/>
      <c r="D66" s="160" t="s">
        <v>3206</v>
      </c>
      <c r="E66" s="161"/>
      <c r="F66" s="161"/>
      <c r="G66" s="161"/>
      <c r="H66" s="161"/>
      <c r="I66" s="161"/>
      <c r="J66" s="162">
        <f>J204</f>
        <v>0</v>
      </c>
      <c r="L66" s="159"/>
    </row>
    <row r="67" spans="2:12" s="153" customFormat="1" ht="24.95" customHeight="1">
      <c r="B67" s="154"/>
      <c r="D67" s="155" t="s">
        <v>3207</v>
      </c>
      <c r="E67" s="156"/>
      <c r="F67" s="156"/>
      <c r="G67" s="156"/>
      <c r="H67" s="156"/>
      <c r="I67" s="156"/>
      <c r="J67" s="157">
        <f>J259</f>
        <v>0</v>
      </c>
      <c r="L67" s="154"/>
    </row>
    <row r="68" spans="1:31" s="118" customFormat="1" ht="21.75" customHeight="1">
      <c r="A68" s="115"/>
      <c r="B68" s="116"/>
      <c r="C68" s="115"/>
      <c r="D68" s="115"/>
      <c r="E68" s="115"/>
      <c r="F68" s="115"/>
      <c r="G68" s="115"/>
      <c r="H68" s="115"/>
      <c r="I68" s="115"/>
      <c r="J68" s="115"/>
      <c r="K68" s="115"/>
      <c r="L68" s="117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</row>
    <row r="69" spans="1:31" s="118" customFormat="1" ht="6.95" customHeight="1">
      <c r="A69" s="115"/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17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</row>
    <row r="70" s="103" customFormat="1" ht="12"/>
    <row r="71" s="103" customFormat="1" ht="12"/>
    <row r="72" s="103" customFormat="1" ht="12"/>
    <row r="73" spans="1:31" s="118" customFormat="1" ht="6.95" customHeight="1">
      <c r="A73" s="115"/>
      <c r="B73" s="147"/>
      <c r="C73" s="148"/>
      <c r="D73" s="148"/>
      <c r="E73" s="148"/>
      <c r="F73" s="148"/>
      <c r="G73" s="148"/>
      <c r="H73" s="148"/>
      <c r="I73" s="148"/>
      <c r="J73" s="148"/>
      <c r="K73" s="148"/>
      <c r="L73" s="117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</row>
    <row r="74" spans="1:31" s="118" customFormat="1" ht="24.95" customHeight="1">
      <c r="A74" s="115"/>
      <c r="B74" s="116"/>
      <c r="C74" s="110" t="s">
        <v>143</v>
      </c>
      <c r="D74" s="115"/>
      <c r="E74" s="115"/>
      <c r="F74" s="115"/>
      <c r="G74" s="115"/>
      <c r="H74" s="115"/>
      <c r="I74" s="115"/>
      <c r="J74" s="115"/>
      <c r="K74" s="115"/>
      <c r="L74" s="117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</row>
    <row r="75" spans="1:31" s="118" customFormat="1" ht="6.95" customHeight="1">
      <c r="A75" s="115"/>
      <c r="B75" s="116"/>
      <c r="C75" s="115"/>
      <c r="D75" s="115"/>
      <c r="E75" s="115"/>
      <c r="F75" s="115"/>
      <c r="G75" s="115"/>
      <c r="H75" s="115"/>
      <c r="I75" s="115"/>
      <c r="J75" s="115"/>
      <c r="K75" s="115"/>
      <c r="L75" s="117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18" customFormat="1" ht="12" customHeight="1">
      <c r="A76" s="115"/>
      <c r="B76" s="116"/>
      <c r="C76" s="112" t="s">
        <v>17</v>
      </c>
      <c r="D76" s="115"/>
      <c r="E76" s="115"/>
      <c r="F76" s="115"/>
      <c r="G76" s="115"/>
      <c r="H76" s="115"/>
      <c r="I76" s="115"/>
      <c r="J76" s="115"/>
      <c r="K76" s="115"/>
      <c r="L76" s="117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18" customFormat="1" ht="16.5" customHeight="1">
      <c r="A77" s="115"/>
      <c r="B77" s="116"/>
      <c r="C77" s="115"/>
      <c r="D77" s="115"/>
      <c r="E77" s="113" t="str">
        <f>E7</f>
        <v>Arecheopark</v>
      </c>
      <c r="F77" s="114"/>
      <c r="G77" s="114"/>
      <c r="H77" s="114"/>
      <c r="I77" s="115"/>
      <c r="J77" s="115"/>
      <c r="K77" s="115"/>
      <c r="L77" s="117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18" customFormat="1" ht="12" customHeight="1">
      <c r="A78" s="115"/>
      <c r="B78" s="116"/>
      <c r="C78" s="112" t="s">
        <v>109</v>
      </c>
      <c r="D78" s="115"/>
      <c r="E78" s="115"/>
      <c r="F78" s="115"/>
      <c r="G78" s="115"/>
      <c r="H78" s="115"/>
      <c r="I78" s="115"/>
      <c r="J78" s="115"/>
      <c r="K78" s="115"/>
      <c r="L78" s="117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18" customFormat="1" ht="16.5" customHeight="1">
      <c r="A79" s="115"/>
      <c r="B79" s="116"/>
      <c r="C79" s="115"/>
      <c r="D79" s="115"/>
      <c r="E79" s="119" t="str">
        <f>E9</f>
        <v>SV_AV - Svítidla + auto, video</v>
      </c>
      <c r="F79" s="120"/>
      <c r="G79" s="120"/>
      <c r="H79" s="120"/>
      <c r="I79" s="115"/>
      <c r="J79" s="115"/>
      <c r="K79" s="115"/>
      <c r="L79" s="117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31" s="118" customFormat="1" ht="6.95" customHeight="1">
      <c r="A80" s="115"/>
      <c r="B80" s="116"/>
      <c r="C80" s="115"/>
      <c r="D80" s="115"/>
      <c r="E80" s="115"/>
      <c r="F80" s="115"/>
      <c r="G80" s="115"/>
      <c r="H80" s="115"/>
      <c r="I80" s="115"/>
      <c r="J80" s="115"/>
      <c r="K80" s="115"/>
      <c r="L80" s="117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118" customFormat="1" ht="12" customHeight="1">
      <c r="A81" s="115"/>
      <c r="B81" s="116"/>
      <c r="C81" s="112" t="s">
        <v>22</v>
      </c>
      <c r="D81" s="115"/>
      <c r="E81" s="115"/>
      <c r="F81" s="121" t="str">
        <f>F12</f>
        <v xml:space="preserve">Všestary </v>
      </c>
      <c r="G81" s="115"/>
      <c r="H81" s="115"/>
      <c r="I81" s="112" t="s">
        <v>24</v>
      </c>
      <c r="J81" s="122" t="str">
        <f>IF(J12="","",J12)</f>
        <v>27. 6. 2023</v>
      </c>
      <c r="K81" s="115"/>
      <c r="L81" s="117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118" customFormat="1" ht="6.95" customHeight="1">
      <c r="A82" s="115"/>
      <c r="B82" s="116"/>
      <c r="C82" s="115"/>
      <c r="D82" s="115"/>
      <c r="E82" s="115"/>
      <c r="F82" s="115"/>
      <c r="G82" s="115"/>
      <c r="H82" s="115"/>
      <c r="I82" s="115"/>
      <c r="J82" s="115"/>
      <c r="K82" s="115"/>
      <c r="L82" s="117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31" s="118" customFormat="1" ht="15.2" customHeight="1">
      <c r="A83" s="115"/>
      <c r="B83" s="116"/>
      <c r="C83" s="112" t="s">
        <v>26</v>
      </c>
      <c r="D83" s="115"/>
      <c r="E83" s="115"/>
      <c r="F83" s="121" t="str">
        <f>E15</f>
        <v>Královéhradecký kraj, Pivovarské nám. 1245, HK</v>
      </c>
      <c r="G83" s="115"/>
      <c r="H83" s="115"/>
      <c r="I83" s="112" t="s">
        <v>32</v>
      </c>
      <c r="J83" s="149" t="str">
        <f>E21</f>
        <v>ARCHaPLAN s.r.o.</v>
      </c>
      <c r="K83" s="115"/>
      <c r="L83" s="117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31" s="118" customFormat="1" ht="15.2" customHeight="1">
      <c r="A84" s="115"/>
      <c r="B84" s="116"/>
      <c r="C84" s="112" t="s">
        <v>30</v>
      </c>
      <c r="D84" s="115"/>
      <c r="E84" s="115"/>
      <c r="F84" s="121" t="str">
        <f>IF(E18="","",E18)</f>
        <v>Vyplň údaj</v>
      </c>
      <c r="G84" s="115"/>
      <c r="H84" s="115"/>
      <c r="I84" s="112" t="s">
        <v>37</v>
      </c>
      <c r="J84" s="149" t="str">
        <f>E24</f>
        <v>ARCHaPLAN s.r.o.</v>
      </c>
      <c r="K84" s="115"/>
      <c r="L84" s="117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31" s="118" customFormat="1" ht="10.35" customHeight="1">
      <c r="A85" s="115"/>
      <c r="B85" s="116"/>
      <c r="C85" s="115"/>
      <c r="D85" s="115"/>
      <c r="E85" s="115"/>
      <c r="F85" s="115"/>
      <c r="G85" s="115"/>
      <c r="H85" s="115"/>
      <c r="I85" s="115"/>
      <c r="J85" s="115"/>
      <c r="K85" s="115"/>
      <c r="L85" s="117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172" customFormat="1" ht="29.25" customHeight="1">
      <c r="A86" s="163"/>
      <c r="B86" s="164"/>
      <c r="C86" s="165" t="s">
        <v>144</v>
      </c>
      <c r="D86" s="166" t="s">
        <v>59</v>
      </c>
      <c r="E86" s="166" t="s">
        <v>55</v>
      </c>
      <c r="F86" s="166" t="s">
        <v>56</v>
      </c>
      <c r="G86" s="166" t="s">
        <v>145</v>
      </c>
      <c r="H86" s="166" t="s">
        <v>146</v>
      </c>
      <c r="I86" s="166" t="s">
        <v>147</v>
      </c>
      <c r="J86" s="166" t="s">
        <v>113</v>
      </c>
      <c r="K86" s="167" t="s">
        <v>148</v>
      </c>
      <c r="L86" s="168"/>
      <c r="M86" s="169" t="s">
        <v>3</v>
      </c>
      <c r="N86" s="170" t="s">
        <v>44</v>
      </c>
      <c r="O86" s="170" t="s">
        <v>149</v>
      </c>
      <c r="P86" s="170" t="s">
        <v>150</v>
      </c>
      <c r="Q86" s="170" t="s">
        <v>151</v>
      </c>
      <c r="R86" s="170" t="s">
        <v>152</v>
      </c>
      <c r="S86" s="170" t="s">
        <v>153</v>
      </c>
      <c r="T86" s="171" t="s">
        <v>154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118" customFormat="1" ht="22.9" customHeight="1">
      <c r="A87" s="115"/>
      <c r="B87" s="116"/>
      <c r="C87" s="173" t="s">
        <v>155</v>
      </c>
      <c r="D87" s="115"/>
      <c r="E87" s="115"/>
      <c r="F87" s="115"/>
      <c r="G87" s="115"/>
      <c r="H87" s="115"/>
      <c r="I87" s="115"/>
      <c r="J87" s="174">
        <f>BK87</f>
        <v>0</v>
      </c>
      <c r="K87" s="115"/>
      <c r="L87" s="116"/>
      <c r="M87" s="175"/>
      <c r="N87" s="176"/>
      <c r="O87" s="131"/>
      <c r="P87" s="177">
        <f>P88+P259</f>
        <v>0</v>
      </c>
      <c r="Q87" s="131"/>
      <c r="R87" s="177">
        <f>R88+R259</f>
        <v>0</v>
      </c>
      <c r="S87" s="131"/>
      <c r="T87" s="178">
        <f>T88+T259</f>
        <v>0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T87" s="106" t="s">
        <v>73</v>
      </c>
      <c r="AU87" s="106" t="s">
        <v>114</v>
      </c>
      <c r="BK87" s="179">
        <f>BK88+BK259</f>
        <v>0</v>
      </c>
    </row>
    <row r="88" spans="2:63" s="180" customFormat="1" ht="25.9" customHeight="1">
      <c r="B88" s="181"/>
      <c r="D88" s="182" t="s">
        <v>73</v>
      </c>
      <c r="E88" s="183" t="s">
        <v>2498</v>
      </c>
      <c r="F88" s="183" t="s">
        <v>3208</v>
      </c>
      <c r="J88" s="184">
        <f>BK88</f>
        <v>0</v>
      </c>
      <c r="L88" s="181"/>
      <c r="M88" s="185"/>
      <c r="N88" s="186"/>
      <c r="O88" s="186"/>
      <c r="P88" s="187">
        <f>P89+SUM(P90:P121)+P132+P157+P172+P189+P204</f>
        <v>0</v>
      </c>
      <c r="Q88" s="186"/>
      <c r="R88" s="187">
        <f>R89+SUM(R90:R121)+R132+R157+R172+R189+R204</f>
        <v>0</v>
      </c>
      <c r="S88" s="186"/>
      <c r="T88" s="188">
        <f>T89+SUM(T90:T121)+T132+T157+T172+T189+T204</f>
        <v>0</v>
      </c>
      <c r="AR88" s="182" t="s">
        <v>82</v>
      </c>
      <c r="AT88" s="189" t="s">
        <v>73</v>
      </c>
      <c r="AU88" s="189" t="s">
        <v>74</v>
      </c>
      <c r="AY88" s="182" t="s">
        <v>158</v>
      </c>
      <c r="BK88" s="190">
        <f>BK89+SUM(BK90:BK121)+BK132+BK157+BK172+BK189+BK204</f>
        <v>0</v>
      </c>
    </row>
    <row r="89" spans="1:65" s="118" customFormat="1" ht="37.9" customHeight="1">
      <c r="A89" s="115"/>
      <c r="B89" s="116"/>
      <c r="C89" s="191" t="s">
        <v>82</v>
      </c>
      <c r="D89" s="191" t="s">
        <v>783</v>
      </c>
      <c r="E89" s="192" t="s">
        <v>3209</v>
      </c>
      <c r="F89" s="210" t="s">
        <v>3210</v>
      </c>
      <c r="G89" s="194" t="s">
        <v>1883</v>
      </c>
      <c r="H89" s="195">
        <v>2</v>
      </c>
      <c r="I89" s="11"/>
      <c r="J89" s="196">
        <f>ROUND(I89*H89,1)</f>
        <v>0</v>
      </c>
      <c r="K89" s="193" t="s">
        <v>3</v>
      </c>
      <c r="L89" s="197"/>
      <c r="M89" s="198" t="s">
        <v>3</v>
      </c>
      <c r="N89" s="199" t="s">
        <v>45</v>
      </c>
      <c r="O89" s="200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R89" s="203" t="s">
        <v>420</v>
      </c>
      <c r="AT89" s="203" t="s">
        <v>783</v>
      </c>
      <c r="AU89" s="203" t="s">
        <v>82</v>
      </c>
      <c r="AY89" s="106" t="s">
        <v>158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106" t="s">
        <v>82</v>
      </c>
      <c r="BK89" s="204">
        <f>ROUND(I89*H89,1)</f>
        <v>0</v>
      </c>
      <c r="BL89" s="106" t="s">
        <v>283</v>
      </c>
      <c r="BM89" s="203" t="s">
        <v>84</v>
      </c>
    </row>
    <row r="90" spans="1:47" s="118" customFormat="1" ht="29.25">
      <c r="A90" s="115"/>
      <c r="B90" s="116"/>
      <c r="C90" s="115"/>
      <c r="D90" s="205" t="s">
        <v>167</v>
      </c>
      <c r="E90" s="115"/>
      <c r="F90" s="206" t="s">
        <v>3210</v>
      </c>
      <c r="G90" s="115"/>
      <c r="H90" s="115"/>
      <c r="I90" s="7"/>
      <c r="J90" s="115"/>
      <c r="K90" s="115"/>
      <c r="L90" s="116"/>
      <c r="M90" s="207"/>
      <c r="N90" s="208"/>
      <c r="O90" s="200"/>
      <c r="P90" s="200"/>
      <c r="Q90" s="200"/>
      <c r="R90" s="200"/>
      <c r="S90" s="200"/>
      <c r="T90" s="209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T90" s="106" t="s">
        <v>167</v>
      </c>
      <c r="AU90" s="106" t="s">
        <v>82</v>
      </c>
    </row>
    <row r="91" spans="1:65" s="118" customFormat="1" ht="44.25" customHeight="1">
      <c r="A91" s="115"/>
      <c r="B91" s="116"/>
      <c r="C91" s="191" t="s">
        <v>84</v>
      </c>
      <c r="D91" s="191" t="s">
        <v>783</v>
      </c>
      <c r="E91" s="192" t="s">
        <v>3211</v>
      </c>
      <c r="F91" s="193" t="s">
        <v>3212</v>
      </c>
      <c r="G91" s="194" t="s">
        <v>1883</v>
      </c>
      <c r="H91" s="195">
        <v>8</v>
      </c>
      <c r="I91" s="11"/>
      <c r="J91" s="196">
        <f>ROUND(I91*H91,1)</f>
        <v>0</v>
      </c>
      <c r="K91" s="193" t="s">
        <v>3</v>
      </c>
      <c r="L91" s="197"/>
      <c r="M91" s="198" t="s">
        <v>3</v>
      </c>
      <c r="N91" s="199" t="s">
        <v>45</v>
      </c>
      <c r="O91" s="200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R91" s="203" t="s">
        <v>420</v>
      </c>
      <c r="AT91" s="203" t="s">
        <v>783</v>
      </c>
      <c r="AU91" s="203" t="s">
        <v>82</v>
      </c>
      <c r="AY91" s="106" t="s">
        <v>158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06" t="s">
        <v>82</v>
      </c>
      <c r="BK91" s="204">
        <f>ROUND(I91*H91,1)</f>
        <v>0</v>
      </c>
      <c r="BL91" s="106" t="s">
        <v>283</v>
      </c>
      <c r="BM91" s="203" t="s">
        <v>165</v>
      </c>
    </row>
    <row r="92" spans="1:47" s="118" customFormat="1" ht="29.25">
      <c r="A92" s="115"/>
      <c r="B92" s="116"/>
      <c r="C92" s="115"/>
      <c r="D92" s="205" t="s">
        <v>167</v>
      </c>
      <c r="E92" s="115"/>
      <c r="F92" s="206" t="s">
        <v>3212</v>
      </c>
      <c r="G92" s="115"/>
      <c r="H92" s="115"/>
      <c r="I92" s="7"/>
      <c r="J92" s="115"/>
      <c r="K92" s="115"/>
      <c r="L92" s="116"/>
      <c r="M92" s="207"/>
      <c r="N92" s="208"/>
      <c r="O92" s="200"/>
      <c r="P92" s="200"/>
      <c r="Q92" s="200"/>
      <c r="R92" s="200"/>
      <c r="S92" s="200"/>
      <c r="T92" s="209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T92" s="106" t="s">
        <v>167</v>
      </c>
      <c r="AU92" s="106" t="s">
        <v>82</v>
      </c>
    </row>
    <row r="93" spans="1:65" s="118" customFormat="1" ht="33" customHeight="1">
      <c r="A93" s="115"/>
      <c r="B93" s="116"/>
      <c r="C93" s="191" t="s">
        <v>104</v>
      </c>
      <c r="D93" s="191" t="s">
        <v>783</v>
      </c>
      <c r="E93" s="192" t="s">
        <v>3213</v>
      </c>
      <c r="F93" s="210" t="s">
        <v>3562</v>
      </c>
      <c r="G93" s="194" t="s">
        <v>1883</v>
      </c>
      <c r="H93" s="195">
        <v>0</v>
      </c>
      <c r="I93" s="11"/>
      <c r="J93" s="196">
        <f>ROUND(I93*H93,1)</f>
        <v>0</v>
      </c>
      <c r="K93" s="193" t="s">
        <v>3</v>
      </c>
      <c r="L93" s="197"/>
      <c r="M93" s="198" t="s">
        <v>3</v>
      </c>
      <c r="N93" s="199" t="s">
        <v>45</v>
      </c>
      <c r="O93" s="200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R93" s="203" t="s">
        <v>420</v>
      </c>
      <c r="AT93" s="203" t="s">
        <v>783</v>
      </c>
      <c r="AU93" s="203" t="s">
        <v>82</v>
      </c>
      <c r="AY93" s="106" t="s">
        <v>158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06" t="s">
        <v>82</v>
      </c>
      <c r="BK93" s="204">
        <f>ROUND(I93*H93,1)</f>
        <v>0</v>
      </c>
      <c r="BL93" s="106" t="s">
        <v>283</v>
      </c>
      <c r="BM93" s="203" t="s">
        <v>203</v>
      </c>
    </row>
    <row r="94" spans="1:47" s="118" customFormat="1" ht="19.5">
      <c r="A94" s="115"/>
      <c r="B94" s="116"/>
      <c r="C94" s="115"/>
      <c r="D94" s="205" t="s">
        <v>167</v>
      </c>
      <c r="E94" s="115"/>
      <c r="F94" s="211" t="s">
        <v>3214</v>
      </c>
      <c r="G94" s="115"/>
      <c r="H94" s="115"/>
      <c r="I94" s="7"/>
      <c r="J94" s="115"/>
      <c r="K94" s="115"/>
      <c r="L94" s="116"/>
      <c r="M94" s="207"/>
      <c r="N94" s="208"/>
      <c r="O94" s="200"/>
      <c r="P94" s="200"/>
      <c r="Q94" s="200"/>
      <c r="R94" s="200"/>
      <c r="S94" s="200"/>
      <c r="T94" s="209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T94" s="106" t="s">
        <v>167</v>
      </c>
      <c r="AU94" s="106" t="s">
        <v>82</v>
      </c>
    </row>
    <row r="95" spans="1:65" s="118" customFormat="1" ht="37.9" customHeight="1">
      <c r="A95" s="115"/>
      <c r="B95" s="116"/>
      <c r="C95" s="191" t="s">
        <v>165</v>
      </c>
      <c r="D95" s="191" t="s">
        <v>783</v>
      </c>
      <c r="E95" s="192" t="s">
        <v>3215</v>
      </c>
      <c r="F95" s="210" t="s">
        <v>3563</v>
      </c>
      <c r="G95" s="194" t="s">
        <v>1883</v>
      </c>
      <c r="H95" s="195">
        <v>1</v>
      </c>
      <c r="I95" s="11"/>
      <c r="J95" s="196">
        <f>ROUND(I95*H95,1)</f>
        <v>0</v>
      </c>
      <c r="K95" s="193" t="s">
        <v>3</v>
      </c>
      <c r="L95" s="197"/>
      <c r="M95" s="198" t="s">
        <v>3</v>
      </c>
      <c r="N95" s="199" t="s">
        <v>45</v>
      </c>
      <c r="O95" s="200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R95" s="203" t="s">
        <v>420</v>
      </c>
      <c r="AT95" s="203" t="s">
        <v>783</v>
      </c>
      <c r="AU95" s="203" t="s">
        <v>82</v>
      </c>
      <c r="AY95" s="106" t="s">
        <v>158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06" t="s">
        <v>82</v>
      </c>
      <c r="BK95" s="204">
        <f>ROUND(I95*H95,1)</f>
        <v>0</v>
      </c>
      <c r="BL95" s="106" t="s">
        <v>283</v>
      </c>
      <c r="BM95" s="203" t="s">
        <v>218</v>
      </c>
    </row>
    <row r="96" spans="1:47" s="118" customFormat="1" ht="19.5">
      <c r="A96" s="115"/>
      <c r="B96" s="116"/>
      <c r="C96" s="115"/>
      <c r="D96" s="205" t="s">
        <v>167</v>
      </c>
      <c r="E96" s="115"/>
      <c r="F96" s="211" t="s">
        <v>3564</v>
      </c>
      <c r="G96" s="115"/>
      <c r="H96" s="115"/>
      <c r="I96" s="7"/>
      <c r="J96" s="115"/>
      <c r="K96" s="115"/>
      <c r="L96" s="116"/>
      <c r="M96" s="207"/>
      <c r="N96" s="208"/>
      <c r="O96" s="200"/>
      <c r="P96" s="200"/>
      <c r="Q96" s="200"/>
      <c r="R96" s="200"/>
      <c r="S96" s="200"/>
      <c r="T96" s="209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T96" s="106" t="s">
        <v>167</v>
      </c>
      <c r="AU96" s="106" t="s">
        <v>82</v>
      </c>
    </row>
    <row r="97" spans="1:65" s="118" customFormat="1" ht="37.9" customHeight="1">
      <c r="A97" s="115"/>
      <c r="B97" s="116"/>
      <c r="C97" s="191" t="s">
        <v>196</v>
      </c>
      <c r="D97" s="191" t="s">
        <v>783</v>
      </c>
      <c r="E97" s="192" t="s">
        <v>3216</v>
      </c>
      <c r="F97" s="210" t="s">
        <v>3565</v>
      </c>
      <c r="G97" s="194" t="s">
        <v>1883</v>
      </c>
      <c r="H97" s="195">
        <v>6</v>
      </c>
      <c r="I97" s="11"/>
      <c r="J97" s="196">
        <f>ROUND(I97*H97,1)</f>
        <v>0</v>
      </c>
      <c r="K97" s="193" t="s">
        <v>3</v>
      </c>
      <c r="L97" s="197"/>
      <c r="M97" s="198" t="s">
        <v>3</v>
      </c>
      <c r="N97" s="199" t="s">
        <v>45</v>
      </c>
      <c r="O97" s="200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R97" s="203" t="s">
        <v>420</v>
      </c>
      <c r="AT97" s="203" t="s">
        <v>783</v>
      </c>
      <c r="AU97" s="203" t="s">
        <v>82</v>
      </c>
      <c r="AY97" s="106" t="s">
        <v>158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06" t="s">
        <v>82</v>
      </c>
      <c r="BK97" s="204">
        <f>ROUND(I97*H97,1)</f>
        <v>0</v>
      </c>
      <c r="BL97" s="106" t="s">
        <v>283</v>
      </c>
      <c r="BM97" s="203" t="s">
        <v>234</v>
      </c>
    </row>
    <row r="98" spans="1:47" s="118" customFormat="1" ht="19.5">
      <c r="A98" s="115"/>
      <c r="B98" s="116"/>
      <c r="C98" s="115"/>
      <c r="D98" s="205" t="s">
        <v>167</v>
      </c>
      <c r="E98" s="115"/>
      <c r="F98" s="211" t="s">
        <v>3566</v>
      </c>
      <c r="G98" s="115"/>
      <c r="H98" s="115"/>
      <c r="I98" s="7"/>
      <c r="J98" s="115"/>
      <c r="K98" s="115"/>
      <c r="L98" s="116"/>
      <c r="M98" s="207"/>
      <c r="N98" s="208"/>
      <c r="O98" s="200"/>
      <c r="P98" s="200"/>
      <c r="Q98" s="200"/>
      <c r="R98" s="200"/>
      <c r="S98" s="200"/>
      <c r="T98" s="209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T98" s="106" t="s">
        <v>167</v>
      </c>
      <c r="AU98" s="106" t="s">
        <v>82</v>
      </c>
    </row>
    <row r="99" spans="1:65" s="118" customFormat="1" ht="37.9" customHeight="1">
      <c r="A99" s="115"/>
      <c r="B99" s="116"/>
      <c r="C99" s="191" t="s">
        <v>203</v>
      </c>
      <c r="D99" s="191" t="s">
        <v>783</v>
      </c>
      <c r="E99" s="192" t="s">
        <v>3217</v>
      </c>
      <c r="F99" s="210" t="s">
        <v>3567</v>
      </c>
      <c r="G99" s="194" t="s">
        <v>1883</v>
      </c>
      <c r="H99" s="195">
        <v>2</v>
      </c>
      <c r="I99" s="11"/>
      <c r="J99" s="196">
        <f>ROUND(I99*H99,1)</f>
        <v>0</v>
      </c>
      <c r="K99" s="193" t="s">
        <v>3</v>
      </c>
      <c r="L99" s="197"/>
      <c r="M99" s="198" t="s">
        <v>3</v>
      </c>
      <c r="N99" s="199" t="s">
        <v>45</v>
      </c>
      <c r="O99" s="200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R99" s="203" t="s">
        <v>420</v>
      </c>
      <c r="AT99" s="203" t="s">
        <v>783</v>
      </c>
      <c r="AU99" s="203" t="s">
        <v>82</v>
      </c>
      <c r="AY99" s="106" t="s">
        <v>158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06" t="s">
        <v>82</v>
      </c>
      <c r="BK99" s="204">
        <f>ROUND(I99*H99,1)</f>
        <v>0</v>
      </c>
      <c r="BL99" s="106" t="s">
        <v>283</v>
      </c>
      <c r="BM99" s="203" t="s">
        <v>254</v>
      </c>
    </row>
    <row r="100" spans="1:47" s="118" customFormat="1" ht="19.5">
      <c r="A100" s="115"/>
      <c r="B100" s="116"/>
      <c r="C100" s="115"/>
      <c r="D100" s="205" t="s">
        <v>167</v>
      </c>
      <c r="E100" s="115"/>
      <c r="F100" s="211" t="s">
        <v>3568</v>
      </c>
      <c r="G100" s="115"/>
      <c r="H100" s="115"/>
      <c r="I100" s="7"/>
      <c r="J100" s="115"/>
      <c r="K100" s="115"/>
      <c r="L100" s="116"/>
      <c r="M100" s="207"/>
      <c r="N100" s="208"/>
      <c r="O100" s="200"/>
      <c r="P100" s="200"/>
      <c r="Q100" s="200"/>
      <c r="R100" s="200"/>
      <c r="S100" s="200"/>
      <c r="T100" s="209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T100" s="106" t="s">
        <v>167</v>
      </c>
      <c r="AU100" s="106" t="s">
        <v>82</v>
      </c>
    </row>
    <row r="101" spans="1:65" s="118" customFormat="1" ht="33" customHeight="1">
      <c r="A101" s="115"/>
      <c r="B101" s="116"/>
      <c r="C101" s="191" t="s">
        <v>211</v>
      </c>
      <c r="D101" s="191" t="s">
        <v>783</v>
      </c>
      <c r="E101" s="192" t="s">
        <v>3218</v>
      </c>
      <c r="F101" s="210" t="s">
        <v>3569</v>
      </c>
      <c r="G101" s="194" t="s">
        <v>1883</v>
      </c>
      <c r="H101" s="195">
        <v>2</v>
      </c>
      <c r="I101" s="11"/>
      <c r="J101" s="196">
        <f>ROUND(I101*H101,1)</f>
        <v>0</v>
      </c>
      <c r="K101" s="193" t="s">
        <v>3</v>
      </c>
      <c r="L101" s="197"/>
      <c r="M101" s="198" t="s">
        <v>3</v>
      </c>
      <c r="N101" s="199" t="s">
        <v>45</v>
      </c>
      <c r="O101" s="200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R101" s="203" t="s">
        <v>420</v>
      </c>
      <c r="AT101" s="203" t="s">
        <v>783</v>
      </c>
      <c r="AU101" s="203" t="s">
        <v>82</v>
      </c>
      <c r="AY101" s="106" t="s">
        <v>158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06" t="s">
        <v>82</v>
      </c>
      <c r="BK101" s="204">
        <f>ROUND(I101*H101,1)</f>
        <v>0</v>
      </c>
      <c r="BL101" s="106" t="s">
        <v>283</v>
      </c>
      <c r="BM101" s="203" t="s">
        <v>269</v>
      </c>
    </row>
    <row r="102" spans="1:47" s="118" customFormat="1" ht="19.5">
      <c r="A102" s="115"/>
      <c r="B102" s="116"/>
      <c r="C102" s="115"/>
      <c r="D102" s="205" t="s">
        <v>167</v>
      </c>
      <c r="E102" s="115"/>
      <c r="F102" s="211" t="s">
        <v>3570</v>
      </c>
      <c r="G102" s="115"/>
      <c r="H102" s="115"/>
      <c r="I102" s="7"/>
      <c r="J102" s="115"/>
      <c r="K102" s="115"/>
      <c r="L102" s="116"/>
      <c r="M102" s="207"/>
      <c r="N102" s="208"/>
      <c r="O102" s="200"/>
      <c r="P102" s="200"/>
      <c r="Q102" s="200"/>
      <c r="R102" s="200"/>
      <c r="S102" s="200"/>
      <c r="T102" s="209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T102" s="106" t="s">
        <v>167</v>
      </c>
      <c r="AU102" s="106" t="s">
        <v>82</v>
      </c>
    </row>
    <row r="103" spans="1:65" s="118" customFormat="1" ht="49.15" customHeight="1">
      <c r="A103" s="115"/>
      <c r="B103" s="116"/>
      <c r="C103" s="191" t="s">
        <v>218</v>
      </c>
      <c r="D103" s="191" t="s">
        <v>783</v>
      </c>
      <c r="E103" s="192" t="s">
        <v>3219</v>
      </c>
      <c r="F103" s="210" t="s">
        <v>3571</v>
      </c>
      <c r="G103" s="194" t="s">
        <v>1883</v>
      </c>
      <c r="H103" s="195">
        <v>12</v>
      </c>
      <c r="I103" s="11"/>
      <c r="J103" s="196">
        <f>ROUND(I103*H103,1)</f>
        <v>0</v>
      </c>
      <c r="K103" s="193" t="s">
        <v>3</v>
      </c>
      <c r="L103" s="197"/>
      <c r="M103" s="198" t="s">
        <v>3</v>
      </c>
      <c r="N103" s="199" t="s">
        <v>45</v>
      </c>
      <c r="O103" s="200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R103" s="203" t="s">
        <v>420</v>
      </c>
      <c r="AT103" s="203" t="s">
        <v>783</v>
      </c>
      <c r="AU103" s="203" t="s">
        <v>82</v>
      </c>
      <c r="AY103" s="106" t="s">
        <v>158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06" t="s">
        <v>82</v>
      </c>
      <c r="BK103" s="204">
        <f>ROUND(I103*H103,1)</f>
        <v>0</v>
      </c>
      <c r="BL103" s="106" t="s">
        <v>283</v>
      </c>
      <c r="BM103" s="203" t="s">
        <v>283</v>
      </c>
    </row>
    <row r="104" spans="1:47" s="118" customFormat="1" ht="19.5">
      <c r="A104" s="115"/>
      <c r="B104" s="116"/>
      <c r="C104" s="115"/>
      <c r="D104" s="205" t="s">
        <v>167</v>
      </c>
      <c r="E104" s="115"/>
      <c r="F104" s="211" t="s">
        <v>3572</v>
      </c>
      <c r="G104" s="115"/>
      <c r="H104" s="115"/>
      <c r="I104" s="7"/>
      <c r="J104" s="115"/>
      <c r="K104" s="115"/>
      <c r="L104" s="116"/>
      <c r="M104" s="207"/>
      <c r="N104" s="208"/>
      <c r="O104" s="200"/>
      <c r="P104" s="200"/>
      <c r="Q104" s="200"/>
      <c r="R104" s="200"/>
      <c r="S104" s="200"/>
      <c r="T104" s="209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T104" s="106" t="s">
        <v>167</v>
      </c>
      <c r="AU104" s="106" t="s">
        <v>82</v>
      </c>
    </row>
    <row r="105" spans="1:65" s="118" customFormat="1" ht="44.25" customHeight="1">
      <c r="A105" s="115"/>
      <c r="B105" s="116"/>
      <c r="C105" s="191" t="s">
        <v>226</v>
      </c>
      <c r="D105" s="191" t="s">
        <v>783</v>
      </c>
      <c r="E105" s="192" t="s">
        <v>3220</v>
      </c>
      <c r="F105" s="210" t="s">
        <v>3573</v>
      </c>
      <c r="G105" s="194" t="s">
        <v>1883</v>
      </c>
      <c r="H105" s="195">
        <v>30</v>
      </c>
      <c r="I105" s="11"/>
      <c r="J105" s="196">
        <f>ROUND(I105*H105,1)</f>
        <v>0</v>
      </c>
      <c r="K105" s="193" t="s">
        <v>3</v>
      </c>
      <c r="L105" s="197"/>
      <c r="M105" s="198" t="s">
        <v>3</v>
      </c>
      <c r="N105" s="199" t="s">
        <v>45</v>
      </c>
      <c r="O105" s="200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R105" s="203" t="s">
        <v>420</v>
      </c>
      <c r="AT105" s="203" t="s">
        <v>783</v>
      </c>
      <c r="AU105" s="203" t="s">
        <v>82</v>
      </c>
      <c r="AY105" s="106" t="s">
        <v>158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6" t="s">
        <v>82</v>
      </c>
      <c r="BK105" s="204">
        <f>ROUND(I105*H105,1)</f>
        <v>0</v>
      </c>
      <c r="BL105" s="106" t="s">
        <v>283</v>
      </c>
      <c r="BM105" s="203" t="s">
        <v>299</v>
      </c>
    </row>
    <row r="106" spans="1:47" s="118" customFormat="1" ht="19.5">
      <c r="A106" s="115"/>
      <c r="B106" s="116"/>
      <c r="C106" s="115"/>
      <c r="D106" s="205" t="s">
        <v>167</v>
      </c>
      <c r="E106" s="115"/>
      <c r="F106" s="211" t="s">
        <v>3574</v>
      </c>
      <c r="G106" s="115"/>
      <c r="H106" s="115"/>
      <c r="I106" s="7"/>
      <c r="J106" s="115"/>
      <c r="K106" s="115"/>
      <c r="L106" s="116"/>
      <c r="M106" s="207"/>
      <c r="N106" s="208"/>
      <c r="O106" s="200"/>
      <c r="P106" s="200"/>
      <c r="Q106" s="200"/>
      <c r="R106" s="200"/>
      <c r="S106" s="200"/>
      <c r="T106" s="209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T106" s="106" t="s">
        <v>167</v>
      </c>
      <c r="AU106" s="106" t="s">
        <v>82</v>
      </c>
    </row>
    <row r="107" spans="1:65" s="118" customFormat="1" ht="33" customHeight="1">
      <c r="A107" s="115"/>
      <c r="B107" s="116"/>
      <c r="C107" s="191" t="s">
        <v>234</v>
      </c>
      <c r="D107" s="191" t="s">
        <v>783</v>
      </c>
      <c r="E107" s="192" t="s">
        <v>3221</v>
      </c>
      <c r="F107" s="210" t="s">
        <v>3575</v>
      </c>
      <c r="G107" s="194" t="s">
        <v>1883</v>
      </c>
      <c r="H107" s="195">
        <v>2</v>
      </c>
      <c r="I107" s="11"/>
      <c r="J107" s="196">
        <f>ROUND(I107*H107,1)</f>
        <v>0</v>
      </c>
      <c r="K107" s="193" t="s">
        <v>3</v>
      </c>
      <c r="L107" s="197"/>
      <c r="M107" s="198" t="s">
        <v>3</v>
      </c>
      <c r="N107" s="199" t="s">
        <v>45</v>
      </c>
      <c r="O107" s="200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R107" s="203" t="s">
        <v>420</v>
      </c>
      <c r="AT107" s="203" t="s">
        <v>783</v>
      </c>
      <c r="AU107" s="203" t="s">
        <v>82</v>
      </c>
      <c r="AY107" s="106" t="s">
        <v>158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6" t="s">
        <v>82</v>
      </c>
      <c r="BK107" s="204">
        <f>ROUND(I107*H107,1)</f>
        <v>0</v>
      </c>
      <c r="BL107" s="106" t="s">
        <v>283</v>
      </c>
      <c r="BM107" s="203" t="s">
        <v>316</v>
      </c>
    </row>
    <row r="108" spans="1:47" s="118" customFormat="1" ht="19.5">
      <c r="A108" s="115"/>
      <c r="B108" s="116"/>
      <c r="C108" s="115"/>
      <c r="D108" s="205" t="s">
        <v>167</v>
      </c>
      <c r="E108" s="115"/>
      <c r="F108" s="211" t="s">
        <v>3575</v>
      </c>
      <c r="G108" s="115"/>
      <c r="H108" s="115"/>
      <c r="I108" s="7"/>
      <c r="J108" s="115"/>
      <c r="K108" s="115"/>
      <c r="L108" s="116"/>
      <c r="M108" s="207"/>
      <c r="N108" s="208"/>
      <c r="O108" s="200"/>
      <c r="P108" s="200"/>
      <c r="Q108" s="200"/>
      <c r="R108" s="200"/>
      <c r="S108" s="200"/>
      <c r="T108" s="209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T108" s="106" t="s">
        <v>167</v>
      </c>
      <c r="AU108" s="106" t="s">
        <v>82</v>
      </c>
    </row>
    <row r="109" spans="1:65" s="118" customFormat="1" ht="33" customHeight="1">
      <c r="A109" s="115"/>
      <c r="B109" s="116"/>
      <c r="C109" s="191" t="s">
        <v>245</v>
      </c>
      <c r="D109" s="191" t="s">
        <v>783</v>
      </c>
      <c r="E109" s="192" t="s">
        <v>3222</v>
      </c>
      <c r="F109" s="210" t="s">
        <v>3576</v>
      </c>
      <c r="G109" s="194" t="s">
        <v>1883</v>
      </c>
      <c r="H109" s="195">
        <v>2</v>
      </c>
      <c r="I109" s="11"/>
      <c r="J109" s="196">
        <f>ROUND(I109*H109,1)</f>
        <v>0</v>
      </c>
      <c r="K109" s="193" t="s">
        <v>3</v>
      </c>
      <c r="L109" s="197"/>
      <c r="M109" s="198" t="s">
        <v>3</v>
      </c>
      <c r="N109" s="199" t="s">
        <v>45</v>
      </c>
      <c r="O109" s="200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R109" s="203" t="s">
        <v>420</v>
      </c>
      <c r="AT109" s="203" t="s">
        <v>783</v>
      </c>
      <c r="AU109" s="203" t="s">
        <v>82</v>
      </c>
      <c r="AY109" s="106" t="s">
        <v>158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6" t="s">
        <v>82</v>
      </c>
      <c r="BK109" s="204">
        <f>ROUND(I109*H109,1)</f>
        <v>0</v>
      </c>
      <c r="BL109" s="106" t="s">
        <v>283</v>
      </c>
      <c r="BM109" s="203" t="s">
        <v>330</v>
      </c>
    </row>
    <row r="110" spans="1:47" s="118" customFormat="1" ht="19.5">
      <c r="A110" s="115"/>
      <c r="B110" s="116"/>
      <c r="C110" s="115"/>
      <c r="D110" s="205" t="s">
        <v>167</v>
      </c>
      <c r="E110" s="115"/>
      <c r="F110" s="211" t="s">
        <v>3576</v>
      </c>
      <c r="G110" s="115"/>
      <c r="H110" s="115"/>
      <c r="I110" s="7"/>
      <c r="J110" s="115"/>
      <c r="K110" s="115"/>
      <c r="L110" s="116"/>
      <c r="M110" s="207"/>
      <c r="N110" s="208"/>
      <c r="O110" s="200"/>
      <c r="P110" s="200"/>
      <c r="Q110" s="200"/>
      <c r="R110" s="200"/>
      <c r="S110" s="200"/>
      <c r="T110" s="209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T110" s="106" t="s">
        <v>167</v>
      </c>
      <c r="AU110" s="106" t="s">
        <v>82</v>
      </c>
    </row>
    <row r="111" spans="1:65" s="118" customFormat="1" ht="44.25" customHeight="1">
      <c r="A111" s="115"/>
      <c r="B111" s="116"/>
      <c r="C111" s="191" t="s">
        <v>254</v>
      </c>
      <c r="D111" s="191" t="s">
        <v>783</v>
      </c>
      <c r="E111" s="192" t="s">
        <v>3223</v>
      </c>
      <c r="F111" s="210" t="s">
        <v>3577</v>
      </c>
      <c r="G111" s="194" t="s">
        <v>1883</v>
      </c>
      <c r="H111" s="195">
        <v>9</v>
      </c>
      <c r="I111" s="11"/>
      <c r="J111" s="196">
        <f>ROUND(I111*H111,1)</f>
        <v>0</v>
      </c>
      <c r="K111" s="193" t="s">
        <v>3</v>
      </c>
      <c r="L111" s="197"/>
      <c r="M111" s="198" t="s">
        <v>3</v>
      </c>
      <c r="N111" s="199" t="s">
        <v>45</v>
      </c>
      <c r="O111" s="200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R111" s="203" t="s">
        <v>420</v>
      </c>
      <c r="AT111" s="203" t="s">
        <v>783</v>
      </c>
      <c r="AU111" s="203" t="s">
        <v>82</v>
      </c>
      <c r="AY111" s="106" t="s">
        <v>158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06" t="s">
        <v>82</v>
      </c>
      <c r="BK111" s="204">
        <f>ROUND(I111*H111,1)</f>
        <v>0</v>
      </c>
      <c r="BL111" s="106" t="s">
        <v>283</v>
      </c>
      <c r="BM111" s="203" t="s">
        <v>350</v>
      </c>
    </row>
    <row r="112" spans="1:47" s="118" customFormat="1" ht="19.5">
      <c r="A112" s="115"/>
      <c r="B112" s="116"/>
      <c r="C112" s="115"/>
      <c r="D112" s="205" t="s">
        <v>167</v>
      </c>
      <c r="E112" s="115"/>
      <c r="F112" s="211" t="s">
        <v>3578</v>
      </c>
      <c r="G112" s="115"/>
      <c r="H112" s="115"/>
      <c r="I112" s="7"/>
      <c r="J112" s="115"/>
      <c r="K112" s="115"/>
      <c r="L112" s="116"/>
      <c r="M112" s="207"/>
      <c r="N112" s="208"/>
      <c r="O112" s="200"/>
      <c r="P112" s="200"/>
      <c r="Q112" s="200"/>
      <c r="R112" s="200"/>
      <c r="S112" s="200"/>
      <c r="T112" s="209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T112" s="106" t="s">
        <v>167</v>
      </c>
      <c r="AU112" s="106" t="s">
        <v>82</v>
      </c>
    </row>
    <row r="113" spans="1:65" s="118" customFormat="1" ht="24.2" customHeight="1">
      <c r="A113" s="115"/>
      <c r="B113" s="116"/>
      <c r="C113" s="191" t="s">
        <v>261</v>
      </c>
      <c r="D113" s="191" t="s">
        <v>783</v>
      </c>
      <c r="E113" s="192" t="s">
        <v>3224</v>
      </c>
      <c r="F113" s="193" t="s">
        <v>3225</v>
      </c>
      <c r="G113" s="194" t="s">
        <v>1883</v>
      </c>
      <c r="H113" s="195">
        <v>9</v>
      </c>
      <c r="I113" s="11"/>
      <c r="J113" s="196">
        <f>ROUND(I113*H113,1)</f>
        <v>0</v>
      </c>
      <c r="K113" s="193" t="s">
        <v>3</v>
      </c>
      <c r="L113" s="197"/>
      <c r="M113" s="198" t="s">
        <v>3</v>
      </c>
      <c r="N113" s="199" t="s">
        <v>45</v>
      </c>
      <c r="O113" s="200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R113" s="203" t="s">
        <v>420</v>
      </c>
      <c r="AT113" s="203" t="s">
        <v>783</v>
      </c>
      <c r="AU113" s="203" t="s">
        <v>82</v>
      </c>
      <c r="AY113" s="106" t="s">
        <v>158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06" t="s">
        <v>82</v>
      </c>
      <c r="BK113" s="204">
        <f>ROUND(I113*H113,1)</f>
        <v>0</v>
      </c>
      <c r="BL113" s="106" t="s">
        <v>283</v>
      </c>
      <c r="BM113" s="203" t="s">
        <v>366</v>
      </c>
    </row>
    <row r="114" spans="1:47" s="118" customFormat="1" ht="12">
      <c r="A114" s="115"/>
      <c r="B114" s="116"/>
      <c r="C114" s="115"/>
      <c r="D114" s="205" t="s">
        <v>167</v>
      </c>
      <c r="E114" s="115"/>
      <c r="F114" s="206" t="s">
        <v>3225</v>
      </c>
      <c r="G114" s="115"/>
      <c r="H114" s="115"/>
      <c r="I114" s="7"/>
      <c r="J114" s="115"/>
      <c r="K114" s="115"/>
      <c r="L114" s="116"/>
      <c r="M114" s="207"/>
      <c r="N114" s="208"/>
      <c r="O114" s="200"/>
      <c r="P114" s="200"/>
      <c r="Q114" s="200"/>
      <c r="R114" s="200"/>
      <c r="S114" s="200"/>
      <c r="T114" s="209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T114" s="106" t="s">
        <v>167</v>
      </c>
      <c r="AU114" s="106" t="s">
        <v>82</v>
      </c>
    </row>
    <row r="115" spans="1:65" s="118" customFormat="1" ht="44.25" customHeight="1">
      <c r="A115" s="115"/>
      <c r="B115" s="116"/>
      <c r="C115" s="191" t="s">
        <v>269</v>
      </c>
      <c r="D115" s="191" t="s">
        <v>783</v>
      </c>
      <c r="E115" s="192" t="s">
        <v>3226</v>
      </c>
      <c r="F115" s="210" t="s">
        <v>3579</v>
      </c>
      <c r="G115" s="194" t="s">
        <v>1883</v>
      </c>
      <c r="H115" s="195">
        <v>1</v>
      </c>
      <c r="I115" s="11"/>
      <c r="J115" s="196">
        <f>ROUND(I115*H115,1)</f>
        <v>0</v>
      </c>
      <c r="K115" s="193" t="s">
        <v>3</v>
      </c>
      <c r="L115" s="197"/>
      <c r="M115" s="198" t="s">
        <v>3</v>
      </c>
      <c r="N115" s="199" t="s">
        <v>45</v>
      </c>
      <c r="O115" s="200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R115" s="203" t="s">
        <v>420</v>
      </c>
      <c r="AT115" s="203" t="s">
        <v>783</v>
      </c>
      <c r="AU115" s="203" t="s">
        <v>82</v>
      </c>
      <c r="AY115" s="106" t="s">
        <v>158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06" t="s">
        <v>82</v>
      </c>
      <c r="BK115" s="204">
        <f>ROUND(I115*H115,1)</f>
        <v>0</v>
      </c>
      <c r="BL115" s="106" t="s">
        <v>283</v>
      </c>
      <c r="BM115" s="203" t="s">
        <v>392</v>
      </c>
    </row>
    <row r="116" spans="1:47" s="118" customFormat="1" ht="19.5">
      <c r="A116" s="115"/>
      <c r="B116" s="116"/>
      <c r="C116" s="115"/>
      <c r="D116" s="205" t="s">
        <v>167</v>
      </c>
      <c r="E116" s="115"/>
      <c r="F116" s="211" t="s">
        <v>3579</v>
      </c>
      <c r="G116" s="115"/>
      <c r="H116" s="115"/>
      <c r="I116" s="7"/>
      <c r="J116" s="115"/>
      <c r="K116" s="115"/>
      <c r="L116" s="116"/>
      <c r="M116" s="207"/>
      <c r="N116" s="208"/>
      <c r="O116" s="200"/>
      <c r="P116" s="200"/>
      <c r="Q116" s="200"/>
      <c r="R116" s="200"/>
      <c r="S116" s="200"/>
      <c r="T116" s="209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T116" s="106" t="s">
        <v>167</v>
      </c>
      <c r="AU116" s="106" t="s">
        <v>82</v>
      </c>
    </row>
    <row r="117" spans="1:65" s="118" customFormat="1" ht="24.2" customHeight="1">
      <c r="A117" s="115"/>
      <c r="B117" s="116"/>
      <c r="C117" s="191" t="s">
        <v>9</v>
      </c>
      <c r="D117" s="191" t="s">
        <v>783</v>
      </c>
      <c r="E117" s="192" t="s">
        <v>3227</v>
      </c>
      <c r="F117" s="193" t="s">
        <v>3228</v>
      </c>
      <c r="G117" s="194" t="s">
        <v>1883</v>
      </c>
      <c r="H117" s="195">
        <v>1</v>
      </c>
      <c r="I117" s="11"/>
      <c r="J117" s="196">
        <f>ROUND(I117*H117,1)</f>
        <v>0</v>
      </c>
      <c r="K117" s="193" t="s">
        <v>3</v>
      </c>
      <c r="L117" s="197"/>
      <c r="M117" s="198" t="s">
        <v>3</v>
      </c>
      <c r="N117" s="199" t="s">
        <v>45</v>
      </c>
      <c r="O117" s="20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R117" s="203" t="s">
        <v>420</v>
      </c>
      <c r="AT117" s="203" t="s">
        <v>783</v>
      </c>
      <c r="AU117" s="203" t="s">
        <v>82</v>
      </c>
      <c r="AY117" s="106" t="s">
        <v>158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06" t="s">
        <v>82</v>
      </c>
      <c r="BK117" s="204">
        <f>ROUND(I117*H117,1)</f>
        <v>0</v>
      </c>
      <c r="BL117" s="106" t="s">
        <v>283</v>
      </c>
      <c r="BM117" s="203" t="s">
        <v>406</v>
      </c>
    </row>
    <row r="118" spans="1:47" s="118" customFormat="1" ht="12">
      <c r="A118" s="115"/>
      <c r="B118" s="116"/>
      <c r="C118" s="115"/>
      <c r="D118" s="205" t="s">
        <v>167</v>
      </c>
      <c r="E118" s="115"/>
      <c r="F118" s="206" t="s">
        <v>3228</v>
      </c>
      <c r="G118" s="115"/>
      <c r="H118" s="115"/>
      <c r="I118" s="7"/>
      <c r="J118" s="115"/>
      <c r="K118" s="115"/>
      <c r="L118" s="116"/>
      <c r="M118" s="207"/>
      <c r="N118" s="208"/>
      <c r="O118" s="200"/>
      <c r="P118" s="200"/>
      <c r="Q118" s="200"/>
      <c r="R118" s="200"/>
      <c r="S118" s="200"/>
      <c r="T118" s="209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T118" s="106" t="s">
        <v>167</v>
      </c>
      <c r="AU118" s="106" t="s">
        <v>82</v>
      </c>
    </row>
    <row r="119" spans="1:65" s="118" customFormat="1" ht="24.2" customHeight="1">
      <c r="A119" s="115"/>
      <c r="B119" s="116"/>
      <c r="C119" s="191" t="s">
        <v>283</v>
      </c>
      <c r="D119" s="191" t="s">
        <v>783</v>
      </c>
      <c r="E119" s="192" t="s">
        <v>3229</v>
      </c>
      <c r="F119" s="210" t="s">
        <v>3580</v>
      </c>
      <c r="G119" s="194" t="s">
        <v>1883</v>
      </c>
      <c r="H119" s="195">
        <v>2</v>
      </c>
      <c r="I119" s="11"/>
      <c r="J119" s="196">
        <f>ROUND(I119*H119,1)</f>
        <v>0</v>
      </c>
      <c r="K119" s="193" t="s">
        <v>3</v>
      </c>
      <c r="L119" s="197"/>
      <c r="M119" s="198" t="s">
        <v>3</v>
      </c>
      <c r="N119" s="199" t="s">
        <v>45</v>
      </c>
      <c r="O119" s="200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R119" s="203" t="s">
        <v>420</v>
      </c>
      <c r="AT119" s="203" t="s">
        <v>783</v>
      </c>
      <c r="AU119" s="203" t="s">
        <v>82</v>
      </c>
      <c r="AY119" s="106" t="s">
        <v>158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06" t="s">
        <v>82</v>
      </c>
      <c r="BK119" s="204">
        <f>ROUND(I119*H119,1)</f>
        <v>0</v>
      </c>
      <c r="BL119" s="106" t="s">
        <v>283</v>
      </c>
      <c r="BM119" s="203" t="s">
        <v>420</v>
      </c>
    </row>
    <row r="120" spans="1:47" s="118" customFormat="1" ht="19.5">
      <c r="A120" s="115"/>
      <c r="B120" s="116"/>
      <c r="C120" s="115"/>
      <c r="D120" s="205" t="s">
        <v>167</v>
      </c>
      <c r="E120" s="115"/>
      <c r="F120" s="211" t="s">
        <v>3581</v>
      </c>
      <c r="G120" s="115"/>
      <c r="H120" s="115"/>
      <c r="I120" s="7"/>
      <c r="J120" s="115"/>
      <c r="K120" s="115"/>
      <c r="L120" s="116"/>
      <c r="M120" s="207"/>
      <c r="N120" s="208"/>
      <c r="O120" s="200"/>
      <c r="P120" s="200"/>
      <c r="Q120" s="200"/>
      <c r="R120" s="200"/>
      <c r="S120" s="200"/>
      <c r="T120" s="209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T120" s="106" t="s">
        <v>167</v>
      </c>
      <c r="AU120" s="106" t="s">
        <v>82</v>
      </c>
    </row>
    <row r="121" spans="2:63" s="180" customFormat="1" ht="22.9" customHeight="1">
      <c r="B121" s="181"/>
      <c r="D121" s="182" t="s">
        <v>73</v>
      </c>
      <c r="E121" s="212" t="s">
        <v>3230</v>
      </c>
      <c r="F121" s="212" t="s">
        <v>3231</v>
      </c>
      <c r="I121" s="5"/>
      <c r="J121" s="213">
        <f>BK121</f>
        <v>0</v>
      </c>
      <c r="L121" s="181"/>
      <c r="M121" s="185"/>
      <c r="N121" s="186"/>
      <c r="O121" s="186"/>
      <c r="P121" s="187">
        <f>SUM(P122:P131)</f>
        <v>0</v>
      </c>
      <c r="Q121" s="186"/>
      <c r="R121" s="187">
        <f>SUM(R122:R131)</f>
        <v>0</v>
      </c>
      <c r="S121" s="186"/>
      <c r="T121" s="188">
        <f>SUM(T122:T131)</f>
        <v>0</v>
      </c>
      <c r="AR121" s="182" t="s">
        <v>82</v>
      </c>
      <c r="AT121" s="189" t="s">
        <v>73</v>
      </c>
      <c r="AU121" s="189" t="s">
        <v>82</v>
      </c>
      <c r="AY121" s="182" t="s">
        <v>158</v>
      </c>
      <c r="BK121" s="190">
        <f>SUM(BK122:BK131)</f>
        <v>0</v>
      </c>
    </row>
    <row r="122" spans="1:65" s="118" customFormat="1" ht="21.75" customHeight="1">
      <c r="A122" s="115"/>
      <c r="B122" s="116"/>
      <c r="C122" s="191" t="s">
        <v>290</v>
      </c>
      <c r="D122" s="191" t="s">
        <v>783</v>
      </c>
      <c r="E122" s="192" t="s">
        <v>3232</v>
      </c>
      <c r="F122" s="210" t="s">
        <v>3582</v>
      </c>
      <c r="G122" s="194" t="s">
        <v>1883</v>
      </c>
      <c r="H122" s="195">
        <v>1</v>
      </c>
      <c r="I122" s="11"/>
      <c r="J122" s="196">
        <f>ROUND(I122*H122,1)</f>
        <v>0</v>
      </c>
      <c r="K122" s="193" t="s">
        <v>3</v>
      </c>
      <c r="L122" s="197"/>
      <c r="M122" s="198" t="s">
        <v>3</v>
      </c>
      <c r="N122" s="199" t="s">
        <v>45</v>
      </c>
      <c r="O122" s="200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R122" s="203" t="s">
        <v>420</v>
      </c>
      <c r="AT122" s="203" t="s">
        <v>783</v>
      </c>
      <c r="AU122" s="203" t="s">
        <v>84</v>
      </c>
      <c r="AY122" s="106" t="s">
        <v>158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06" t="s">
        <v>82</v>
      </c>
      <c r="BK122" s="204">
        <f>ROUND(I122*H122,1)</f>
        <v>0</v>
      </c>
      <c r="BL122" s="106" t="s">
        <v>283</v>
      </c>
      <c r="BM122" s="203" t="s">
        <v>434</v>
      </c>
    </row>
    <row r="123" spans="1:47" s="118" customFormat="1" ht="12">
      <c r="A123" s="115"/>
      <c r="B123" s="116"/>
      <c r="C123" s="115"/>
      <c r="D123" s="205" t="s">
        <v>167</v>
      </c>
      <c r="E123" s="115"/>
      <c r="F123" s="211" t="s">
        <v>3582</v>
      </c>
      <c r="G123" s="115"/>
      <c r="H123" s="115"/>
      <c r="I123" s="7"/>
      <c r="J123" s="115"/>
      <c r="K123" s="115"/>
      <c r="L123" s="116"/>
      <c r="M123" s="207"/>
      <c r="N123" s="208"/>
      <c r="O123" s="200"/>
      <c r="P123" s="200"/>
      <c r="Q123" s="200"/>
      <c r="R123" s="200"/>
      <c r="S123" s="200"/>
      <c r="T123" s="209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T123" s="106" t="s">
        <v>167</v>
      </c>
      <c r="AU123" s="106" t="s">
        <v>84</v>
      </c>
    </row>
    <row r="124" spans="1:65" s="118" customFormat="1" ht="24.2" customHeight="1">
      <c r="A124" s="115"/>
      <c r="B124" s="116"/>
      <c r="C124" s="191" t="s">
        <v>299</v>
      </c>
      <c r="D124" s="191" t="s">
        <v>783</v>
      </c>
      <c r="E124" s="192" t="s">
        <v>3233</v>
      </c>
      <c r="F124" s="210" t="s">
        <v>3583</v>
      </c>
      <c r="G124" s="194" t="s">
        <v>1883</v>
      </c>
      <c r="H124" s="195">
        <v>1</v>
      </c>
      <c r="I124" s="11"/>
      <c r="J124" s="196">
        <f>ROUND(I124*H124,1)</f>
        <v>0</v>
      </c>
      <c r="K124" s="193" t="s">
        <v>3</v>
      </c>
      <c r="L124" s="197"/>
      <c r="M124" s="198" t="s">
        <v>3</v>
      </c>
      <c r="N124" s="199" t="s">
        <v>45</v>
      </c>
      <c r="O124" s="200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R124" s="203" t="s">
        <v>420</v>
      </c>
      <c r="AT124" s="203" t="s">
        <v>783</v>
      </c>
      <c r="AU124" s="203" t="s">
        <v>84</v>
      </c>
      <c r="AY124" s="106" t="s">
        <v>158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06" t="s">
        <v>82</v>
      </c>
      <c r="BK124" s="204">
        <f>ROUND(I124*H124,1)</f>
        <v>0</v>
      </c>
      <c r="BL124" s="106" t="s">
        <v>283</v>
      </c>
      <c r="BM124" s="203" t="s">
        <v>449</v>
      </c>
    </row>
    <row r="125" spans="1:47" s="118" customFormat="1" ht="12">
      <c r="A125" s="115"/>
      <c r="B125" s="116"/>
      <c r="C125" s="115"/>
      <c r="D125" s="205" t="s">
        <v>167</v>
      </c>
      <c r="E125" s="115"/>
      <c r="F125" s="211" t="s">
        <v>3583</v>
      </c>
      <c r="G125" s="115"/>
      <c r="H125" s="115"/>
      <c r="I125" s="7"/>
      <c r="J125" s="115"/>
      <c r="K125" s="115"/>
      <c r="L125" s="116"/>
      <c r="M125" s="207"/>
      <c r="N125" s="208"/>
      <c r="O125" s="200"/>
      <c r="P125" s="200"/>
      <c r="Q125" s="200"/>
      <c r="R125" s="200"/>
      <c r="S125" s="200"/>
      <c r="T125" s="209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T125" s="106" t="s">
        <v>167</v>
      </c>
      <c r="AU125" s="106" t="s">
        <v>84</v>
      </c>
    </row>
    <row r="126" spans="1:65" s="118" customFormat="1" ht="16.5" customHeight="1">
      <c r="A126" s="115"/>
      <c r="B126" s="116"/>
      <c r="C126" s="191" t="s">
        <v>308</v>
      </c>
      <c r="D126" s="191" t="s">
        <v>783</v>
      </c>
      <c r="E126" s="192" t="s">
        <v>3234</v>
      </c>
      <c r="F126" s="210" t="s">
        <v>3584</v>
      </c>
      <c r="G126" s="194" t="s">
        <v>1883</v>
      </c>
      <c r="H126" s="195">
        <v>2</v>
      </c>
      <c r="I126" s="11"/>
      <c r="J126" s="196">
        <f>ROUND(I126*H126,1)</f>
        <v>0</v>
      </c>
      <c r="K126" s="193" t="s">
        <v>3</v>
      </c>
      <c r="L126" s="197"/>
      <c r="M126" s="198" t="s">
        <v>3</v>
      </c>
      <c r="N126" s="199" t="s">
        <v>45</v>
      </c>
      <c r="O126" s="200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R126" s="203" t="s">
        <v>420</v>
      </c>
      <c r="AT126" s="203" t="s">
        <v>783</v>
      </c>
      <c r="AU126" s="203" t="s">
        <v>84</v>
      </c>
      <c r="AY126" s="106" t="s">
        <v>158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06" t="s">
        <v>82</v>
      </c>
      <c r="BK126" s="204">
        <f>ROUND(I126*H126,1)</f>
        <v>0</v>
      </c>
      <c r="BL126" s="106" t="s">
        <v>283</v>
      </c>
      <c r="BM126" s="203" t="s">
        <v>468</v>
      </c>
    </row>
    <row r="127" spans="1:47" s="118" customFormat="1" ht="12">
      <c r="A127" s="115"/>
      <c r="B127" s="116"/>
      <c r="C127" s="115"/>
      <c r="D127" s="205" t="s">
        <v>167</v>
      </c>
      <c r="E127" s="115"/>
      <c r="F127" s="211" t="s">
        <v>3584</v>
      </c>
      <c r="G127" s="115"/>
      <c r="H127" s="115"/>
      <c r="I127" s="7"/>
      <c r="J127" s="115"/>
      <c r="K127" s="115"/>
      <c r="L127" s="116"/>
      <c r="M127" s="207"/>
      <c r="N127" s="208"/>
      <c r="O127" s="200"/>
      <c r="P127" s="200"/>
      <c r="Q127" s="200"/>
      <c r="R127" s="200"/>
      <c r="S127" s="200"/>
      <c r="T127" s="209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T127" s="106" t="s">
        <v>167</v>
      </c>
      <c r="AU127" s="106" t="s">
        <v>84</v>
      </c>
    </row>
    <row r="128" spans="1:65" s="118" customFormat="1" ht="33" customHeight="1">
      <c r="A128" s="115"/>
      <c r="B128" s="116"/>
      <c r="C128" s="191" t="s">
        <v>316</v>
      </c>
      <c r="D128" s="191" t="s">
        <v>783</v>
      </c>
      <c r="E128" s="192" t="s">
        <v>3235</v>
      </c>
      <c r="F128" s="193" t="s">
        <v>3236</v>
      </c>
      <c r="G128" s="194" t="s">
        <v>1883</v>
      </c>
      <c r="H128" s="195">
        <v>2.25</v>
      </c>
      <c r="I128" s="11"/>
      <c r="J128" s="196">
        <f>ROUND(I128*H128,1)</f>
        <v>0</v>
      </c>
      <c r="K128" s="193" t="s">
        <v>3</v>
      </c>
      <c r="L128" s="197"/>
      <c r="M128" s="198" t="s">
        <v>3</v>
      </c>
      <c r="N128" s="199" t="s">
        <v>45</v>
      </c>
      <c r="O128" s="20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R128" s="203" t="s">
        <v>420</v>
      </c>
      <c r="AT128" s="203" t="s">
        <v>783</v>
      </c>
      <c r="AU128" s="203" t="s">
        <v>84</v>
      </c>
      <c r="AY128" s="106" t="s">
        <v>158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06" t="s">
        <v>82</v>
      </c>
      <c r="BK128" s="204">
        <f>ROUND(I128*H128,1)</f>
        <v>0</v>
      </c>
      <c r="BL128" s="106" t="s">
        <v>283</v>
      </c>
      <c r="BM128" s="203" t="s">
        <v>482</v>
      </c>
    </row>
    <row r="129" spans="1:47" s="118" customFormat="1" ht="19.5">
      <c r="A129" s="115"/>
      <c r="B129" s="116"/>
      <c r="C129" s="115"/>
      <c r="D129" s="205" t="s">
        <v>167</v>
      </c>
      <c r="E129" s="115"/>
      <c r="F129" s="206" t="s">
        <v>3236</v>
      </c>
      <c r="G129" s="115"/>
      <c r="H129" s="115"/>
      <c r="I129" s="7"/>
      <c r="J129" s="115"/>
      <c r="K129" s="115"/>
      <c r="L129" s="116"/>
      <c r="M129" s="207"/>
      <c r="N129" s="208"/>
      <c r="O129" s="200"/>
      <c r="P129" s="200"/>
      <c r="Q129" s="200"/>
      <c r="R129" s="200"/>
      <c r="S129" s="200"/>
      <c r="T129" s="209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T129" s="106" t="s">
        <v>167</v>
      </c>
      <c r="AU129" s="106" t="s">
        <v>84</v>
      </c>
    </row>
    <row r="130" spans="1:65" s="118" customFormat="1" ht="24.2" customHeight="1">
      <c r="A130" s="115"/>
      <c r="B130" s="116"/>
      <c r="C130" s="191" t="s">
        <v>8</v>
      </c>
      <c r="D130" s="191" t="s">
        <v>783</v>
      </c>
      <c r="E130" s="192" t="s">
        <v>3237</v>
      </c>
      <c r="F130" s="210" t="s">
        <v>3585</v>
      </c>
      <c r="G130" s="194" t="s">
        <v>1883</v>
      </c>
      <c r="H130" s="195">
        <v>1</v>
      </c>
      <c r="I130" s="11"/>
      <c r="J130" s="196">
        <f>ROUND(I130*H130,1)</f>
        <v>0</v>
      </c>
      <c r="K130" s="193" t="s">
        <v>3</v>
      </c>
      <c r="L130" s="197"/>
      <c r="M130" s="198" t="s">
        <v>3</v>
      </c>
      <c r="N130" s="199" t="s">
        <v>45</v>
      </c>
      <c r="O130" s="20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R130" s="203" t="s">
        <v>420</v>
      </c>
      <c r="AT130" s="203" t="s">
        <v>783</v>
      </c>
      <c r="AU130" s="203" t="s">
        <v>84</v>
      </c>
      <c r="AY130" s="106" t="s">
        <v>158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06" t="s">
        <v>82</v>
      </c>
      <c r="BK130" s="204">
        <f>ROUND(I130*H130,1)</f>
        <v>0</v>
      </c>
      <c r="BL130" s="106" t="s">
        <v>283</v>
      </c>
      <c r="BM130" s="203" t="s">
        <v>497</v>
      </c>
    </row>
    <row r="131" spans="1:47" s="118" customFormat="1" ht="19.5">
      <c r="A131" s="115"/>
      <c r="B131" s="116"/>
      <c r="C131" s="115"/>
      <c r="D131" s="205" t="s">
        <v>167</v>
      </c>
      <c r="E131" s="115"/>
      <c r="F131" s="211" t="s">
        <v>3585</v>
      </c>
      <c r="G131" s="115"/>
      <c r="H131" s="115"/>
      <c r="I131" s="7"/>
      <c r="J131" s="115"/>
      <c r="K131" s="115"/>
      <c r="L131" s="116"/>
      <c r="M131" s="207"/>
      <c r="N131" s="208"/>
      <c r="O131" s="200"/>
      <c r="P131" s="200"/>
      <c r="Q131" s="200"/>
      <c r="R131" s="200"/>
      <c r="S131" s="200"/>
      <c r="T131" s="209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T131" s="106" t="s">
        <v>167</v>
      </c>
      <c r="AU131" s="106" t="s">
        <v>84</v>
      </c>
    </row>
    <row r="132" spans="2:63" s="180" customFormat="1" ht="22.9" customHeight="1">
      <c r="B132" s="181"/>
      <c r="D132" s="182" t="s">
        <v>73</v>
      </c>
      <c r="E132" s="212" t="s">
        <v>3238</v>
      </c>
      <c r="F132" s="212" t="s">
        <v>3239</v>
      </c>
      <c r="I132" s="5"/>
      <c r="J132" s="213">
        <f>BK132</f>
        <v>0</v>
      </c>
      <c r="L132" s="181"/>
      <c r="M132" s="185"/>
      <c r="N132" s="186"/>
      <c r="O132" s="186"/>
      <c r="P132" s="187">
        <f>SUM(P133:P156)</f>
        <v>0</v>
      </c>
      <c r="Q132" s="186"/>
      <c r="R132" s="187">
        <f>SUM(R133:R156)</f>
        <v>0</v>
      </c>
      <c r="S132" s="186"/>
      <c r="T132" s="188">
        <f>SUM(T133:T156)</f>
        <v>0</v>
      </c>
      <c r="AR132" s="182" t="s">
        <v>82</v>
      </c>
      <c r="AT132" s="189" t="s">
        <v>73</v>
      </c>
      <c r="AU132" s="189" t="s">
        <v>82</v>
      </c>
      <c r="AY132" s="182" t="s">
        <v>158</v>
      </c>
      <c r="BK132" s="190">
        <f>SUM(BK133:BK156)</f>
        <v>0</v>
      </c>
    </row>
    <row r="133" spans="1:65" s="118" customFormat="1" ht="21.75" customHeight="1">
      <c r="A133" s="115"/>
      <c r="B133" s="116"/>
      <c r="C133" s="191" t="s">
        <v>330</v>
      </c>
      <c r="D133" s="191" t="s">
        <v>783</v>
      </c>
      <c r="E133" s="192" t="s">
        <v>3240</v>
      </c>
      <c r="F133" s="210" t="s">
        <v>3586</v>
      </c>
      <c r="G133" s="194" t="s">
        <v>1883</v>
      </c>
      <c r="H133" s="195">
        <v>1</v>
      </c>
      <c r="I133" s="11"/>
      <c r="J133" s="196">
        <f>ROUND(I133*H133,1)</f>
        <v>0</v>
      </c>
      <c r="K133" s="193" t="s">
        <v>3</v>
      </c>
      <c r="L133" s="197"/>
      <c r="M133" s="198" t="s">
        <v>3</v>
      </c>
      <c r="N133" s="199" t="s">
        <v>45</v>
      </c>
      <c r="O133" s="20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R133" s="203" t="s">
        <v>420</v>
      </c>
      <c r="AT133" s="203" t="s">
        <v>783</v>
      </c>
      <c r="AU133" s="203" t="s">
        <v>84</v>
      </c>
      <c r="AY133" s="106" t="s">
        <v>158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06" t="s">
        <v>82</v>
      </c>
      <c r="BK133" s="204">
        <f>ROUND(I133*H133,1)</f>
        <v>0</v>
      </c>
      <c r="BL133" s="106" t="s">
        <v>283</v>
      </c>
      <c r="BM133" s="203" t="s">
        <v>517</v>
      </c>
    </row>
    <row r="134" spans="1:47" s="118" customFormat="1" ht="12">
      <c r="A134" s="115"/>
      <c r="B134" s="116"/>
      <c r="C134" s="115"/>
      <c r="D134" s="205" t="s">
        <v>167</v>
      </c>
      <c r="E134" s="115"/>
      <c r="F134" s="211" t="s">
        <v>3587</v>
      </c>
      <c r="G134" s="115"/>
      <c r="H134" s="115"/>
      <c r="I134" s="7"/>
      <c r="J134" s="115"/>
      <c r="K134" s="115"/>
      <c r="L134" s="116"/>
      <c r="M134" s="207"/>
      <c r="N134" s="208"/>
      <c r="O134" s="200"/>
      <c r="P134" s="200"/>
      <c r="Q134" s="200"/>
      <c r="R134" s="200"/>
      <c r="S134" s="200"/>
      <c r="T134" s="209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T134" s="106" t="s">
        <v>167</v>
      </c>
      <c r="AU134" s="106" t="s">
        <v>84</v>
      </c>
    </row>
    <row r="135" spans="1:65" s="118" customFormat="1" ht="24.2" customHeight="1">
      <c r="A135" s="115"/>
      <c r="B135" s="116"/>
      <c r="C135" s="191" t="s">
        <v>342</v>
      </c>
      <c r="D135" s="191" t="s">
        <v>783</v>
      </c>
      <c r="E135" s="192" t="s">
        <v>3241</v>
      </c>
      <c r="F135" s="210" t="s">
        <v>3588</v>
      </c>
      <c r="G135" s="194" t="s">
        <v>1883</v>
      </c>
      <c r="H135" s="195">
        <v>1</v>
      </c>
      <c r="I135" s="11"/>
      <c r="J135" s="196">
        <f>ROUND(I135*H135,1)</f>
        <v>0</v>
      </c>
      <c r="K135" s="193" t="s">
        <v>3</v>
      </c>
      <c r="L135" s="197"/>
      <c r="M135" s="198" t="s">
        <v>3</v>
      </c>
      <c r="N135" s="199" t="s">
        <v>45</v>
      </c>
      <c r="O135" s="20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R135" s="203" t="s">
        <v>420</v>
      </c>
      <c r="AT135" s="203" t="s">
        <v>783</v>
      </c>
      <c r="AU135" s="203" t="s">
        <v>84</v>
      </c>
      <c r="AY135" s="106" t="s">
        <v>158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06" t="s">
        <v>82</v>
      </c>
      <c r="BK135" s="204">
        <f>ROUND(I135*H135,1)</f>
        <v>0</v>
      </c>
      <c r="BL135" s="106" t="s">
        <v>283</v>
      </c>
      <c r="BM135" s="203" t="s">
        <v>537</v>
      </c>
    </row>
    <row r="136" spans="1:47" s="118" customFormat="1" ht="12">
      <c r="A136" s="115"/>
      <c r="B136" s="116"/>
      <c r="C136" s="115"/>
      <c r="D136" s="205" t="s">
        <v>167</v>
      </c>
      <c r="E136" s="115"/>
      <c r="F136" s="211" t="s">
        <v>3588</v>
      </c>
      <c r="G136" s="115"/>
      <c r="H136" s="115"/>
      <c r="I136" s="7"/>
      <c r="J136" s="115"/>
      <c r="K136" s="115"/>
      <c r="L136" s="116"/>
      <c r="M136" s="207"/>
      <c r="N136" s="208"/>
      <c r="O136" s="200"/>
      <c r="P136" s="200"/>
      <c r="Q136" s="200"/>
      <c r="R136" s="200"/>
      <c r="S136" s="200"/>
      <c r="T136" s="209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T136" s="106" t="s">
        <v>167</v>
      </c>
      <c r="AU136" s="106" t="s">
        <v>84</v>
      </c>
    </row>
    <row r="137" spans="1:65" s="118" customFormat="1" ht="16.5" customHeight="1">
      <c r="A137" s="115"/>
      <c r="B137" s="116"/>
      <c r="C137" s="191" t="s">
        <v>350</v>
      </c>
      <c r="D137" s="191" t="s">
        <v>783</v>
      </c>
      <c r="E137" s="192" t="s">
        <v>3242</v>
      </c>
      <c r="F137" s="210" t="s">
        <v>3589</v>
      </c>
      <c r="G137" s="194" t="s">
        <v>1883</v>
      </c>
      <c r="H137" s="195">
        <v>10</v>
      </c>
      <c r="I137" s="11"/>
      <c r="J137" s="196">
        <f>ROUND(I137*H137,1)</f>
        <v>0</v>
      </c>
      <c r="K137" s="193" t="s">
        <v>3</v>
      </c>
      <c r="L137" s="197"/>
      <c r="M137" s="198" t="s">
        <v>3</v>
      </c>
      <c r="N137" s="199" t="s">
        <v>45</v>
      </c>
      <c r="O137" s="20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R137" s="203" t="s">
        <v>420</v>
      </c>
      <c r="AT137" s="203" t="s">
        <v>783</v>
      </c>
      <c r="AU137" s="203" t="s">
        <v>84</v>
      </c>
      <c r="AY137" s="106" t="s">
        <v>158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06" t="s">
        <v>82</v>
      </c>
      <c r="BK137" s="204">
        <f>ROUND(I137*H137,1)</f>
        <v>0</v>
      </c>
      <c r="BL137" s="106" t="s">
        <v>283</v>
      </c>
      <c r="BM137" s="203" t="s">
        <v>553</v>
      </c>
    </row>
    <row r="138" spans="1:47" s="118" customFormat="1" ht="12">
      <c r="A138" s="115"/>
      <c r="B138" s="116"/>
      <c r="C138" s="115"/>
      <c r="D138" s="205" t="s">
        <v>167</v>
      </c>
      <c r="E138" s="115"/>
      <c r="F138" s="211" t="s">
        <v>3590</v>
      </c>
      <c r="G138" s="115"/>
      <c r="H138" s="115"/>
      <c r="I138" s="7"/>
      <c r="J138" s="115"/>
      <c r="K138" s="115"/>
      <c r="L138" s="116"/>
      <c r="M138" s="207"/>
      <c r="N138" s="208"/>
      <c r="O138" s="200"/>
      <c r="P138" s="200"/>
      <c r="Q138" s="200"/>
      <c r="R138" s="200"/>
      <c r="S138" s="200"/>
      <c r="T138" s="209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T138" s="106" t="s">
        <v>167</v>
      </c>
      <c r="AU138" s="106" t="s">
        <v>84</v>
      </c>
    </row>
    <row r="139" spans="1:65" s="118" customFormat="1" ht="24.2" customHeight="1">
      <c r="A139" s="115"/>
      <c r="B139" s="116"/>
      <c r="C139" s="191" t="s">
        <v>359</v>
      </c>
      <c r="D139" s="191" t="s">
        <v>783</v>
      </c>
      <c r="E139" s="192" t="s">
        <v>3243</v>
      </c>
      <c r="F139" s="210" t="s">
        <v>3591</v>
      </c>
      <c r="G139" s="194" t="s">
        <v>1883</v>
      </c>
      <c r="H139" s="195">
        <v>3</v>
      </c>
      <c r="I139" s="11"/>
      <c r="J139" s="196">
        <f>ROUND(I139*H139,1)</f>
        <v>0</v>
      </c>
      <c r="K139" s="193" t="s">
        <v>3</v>
      </c>
      <c r="L139" s="197"/>
      <c r="M139" s="198" t="s">
        <v>3</v>
      </c>
      <c r="N139" s="199" t="s">
        <v>45</v>
      </c>
      <c r="O139" s="20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R139" s="203" t="s">
        <v>420</v>
      </c>
      <c r="AT139" s="203" t="s">
        <v>783</v>
      </c>
      <c r="AU139" s="203" t="s">
        <v>84</v>
      </c>
      <c r="AY139" s="106" t="s">
        <v>158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06" t="s">
        <v>82</v>
      </c>
      <c r="BK139" s="204">
        <f>ROUND(I139*H139,1)</f>
        <v>0</v>
      </c>
      <c r="BL139" s="106" t="s">
        <v>283</v>
      </c>
      <c r="BM139" s="203" t="s">
        <v>567</v>
      </c>
    </row>
    <row r="140" spans="1:47" s="118" customFormat="1" ht="12">
      <c r="A140" s="115"/>
      <c r="B140" s="116"/>
      <c r="C140" s="115"/>
      <c r="D140" s="205" t="s">
        <v>167</v>
      </c>
      <c r="E140" s="115"/>
      <c r="F140" s="211" t="s">
        <v>3592</v>
      </c>
      <c r="G140" s="115"/>
      <c r="H140" s="115"/>
      <c r="I140" s="7"/>
      <c r="J140" s="115"/>
      <c r="K140" s="115"/>
      <c r="L140" s="116"/>
      <c r="M140" s="207"/>
      <c r="N140" s="208"/>
      <c r="O140" s="200"/>
      <c r="P140" s="200"/>
      <c r="Q140" s="200"/>
      <c r="R140" s="200"/>
      <c r="S140" s="200"/>
      <c r="T140" s="209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T140" s="106" t="s">
        <v>167</v>
      </c>
      <c r="AU140" s="106" t="s">
        <v>84</v>
      </c>
    </row>
    <row r="141" spans="1:65" s="118" customFormat="1" ht="24.2" customHeight="1">
      <c r="A141" s="115"/>
      <c r="B141" s="116"/>
      <c r="C141" s="191" t="s">
        <v>366</v>
      </c>
      <c r="D141" s="191" t="s">
        <v>783</v>
      </c>
      <c r="E141" s="192" t="s">
        <v>3244</v>
      </c>
      <c r="F141" s="210" t="s">
        <v>3593</v>
      </c>
      <c r="G141" s="194" t="s">
        <v>1883</v>
      </c>
      <c r="H141" s="195">
        <v>1</v>
      </c>
      <c r="I141" s="11"/>
      <c r="J141" s="196">
        <f>ROUND(I141*H141,1)</f>
        <v>0</v>
      </c>
      <c r="K141" s="193" t="s">
        <v>3</v>
      </c>
      <c r="L141" s="197"/>
      <c r="M141" s="198" t="s">
        <v>3</v>
      </c>
      <c r="N141" s="199" t="s">
        <v>45</v>
      </c>
      <c r="O141" s="20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R141" s="203" t="s">
        <v>420</v>
      </c>
      <c r="AT141" s="203" t="s">
        <v>783</v>
      </c>
      <c r="AU141" s="203" t="s">
        <v>84</v>
      </c>
      <c r="AY141" s="106" t="s">
        <v>158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06" t="s">
        <v>82</v>
      </c>
      <c r="BK141" s="204">
        <f>ROUND(I141*H141,1)</f>
        <v>0</v>
      </c>
      <c r="BL141" s="106" t="s">
        <v>283</v>
      </c>
      <c r="BM141" s="203" t="s">
        <v>580</v>
      </c>
    </row>
    <row r="142" spans="1:47" s="118" customFormat="1" ht="19.5">
      <c r="A142" s="115"/>
      <c r="B142" s="116"/>
      <c r="C142" s="115"/>
      <c r="D142" s="205" t="s">
        <v>167</v>
      </c>
      <c r="E142" s="115"/>
      <c r="F142" s="211" t="s">
        <v>3593</v>
      </c>
      <c r="G142" s="115"/>
      <c r="H142" s="115"/>
      <c r="I142" s="7"/>
      <c r="J142" s="115"/>
      <c r="K142" s="115"/>
      <c r="L142" s="116"/>
      <c r="M142" s="207"/>
      <c r="N142" s="208"/>
      <c r="O142" s="200"/>
      <c r="P142" s="200"/>
      <c r="Q142" s="200"/>
      <c r="R142" s="200"/>
      <c r="S142" s="200"/>
      <c r="T142" s="209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T142" s="106" t="s">
        <v>167</v>
      </c>
      <c r="AU142" s="106" t="s">
        <v>84</v>
      </c>
    </row>
    <row r="143" spans="1:65" s="118" customFormat="1" ht="37.9" customHeight="1">
      <c r="A143" s="115"/>
      <c r="B143" s="116"/>
      <c r="C143" s="191" t="s">
        <v>378</v>
      </c>
      <c r="D143" s="191" t="s">
        <v>783</v>
      </c>
      <c r="E143" s="192" t="s">
        <v>3245</v>
      </c>
      <c r="F143" s="210" t="s">
        <v>3594</v>
      </c>
      <c r="G143" s="194" t="s">
        <v>1883</v>
      </c>
      <c r="H143" s="195">
        <v>17</v>
      </c>
      <c r="I143" s="11"/>
      <c r="J143" s="196">
        <f>ROUND(I143*H143,1)</f>
        <v>0</v>
      </c>
      <c r="K143" s="193" t="s">
        <v>3</v>
      </c>
      <c r="L143" s="197"/>
      <c r="M143" s="198" t="s">
        <v>3</v>
      </c>
      <c r="N143" s="199" t="s">
        <v>45</v>
      </c>
      <c r="O143" s="20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R143" s="203" t="s">
        <v>420</v>
      </c>
      <c r="AT143" s="203" t="s">
        <v>783</v>
      </c>
      <c r="AU143" s="203" t="s">
        <v>84</v>
      </c>
      <c r="AY143" s="106" t="s">
        <v>158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06" t="s">
        <v>82</v>
      </c>
      <c r="BK143" s="204">
        <f>ROUND(I143*H143,1)</f>
        <v>0</v>
      </c>
      <c r="BL143" s="106" t="s">
        <v>283</v>
      </c>
      <c r="BM143" s="203" t="s">
        <v>594</v>
      </c>
    </row>
    <row r="144" spans="1:47" s="118" customFormat="1" ht="19.5">
      <c r="A144" s="115"/>
      <c r="B144" s="116"/>
      <c r="C144" s="115"/>
      <c r="D144" s="205" t="s">
        <v>167</v>
      </c>
      <c r="E144" s="115"/>
      <c r="F144" s="211" t="s">
        <v>3595</v>
      </c>
      <c r="G144" s="115"/>
      <c r="H144" s="115"/>
      <c r="I144" s="7"/>
      <c r="J144" s="115"/>
      <c r="K144" s="115"/>
      <c r="L144" s="116"/>
      <c r="M144" s="207"/>
      <c r="N144" s="208"/>
      <c r="O144" s="200"/>
      <c r="P144" s="200"/>
      <c r="Q144" s="200"/>
      <c r="R144" s="200"/>
      <c r="S144" s="200"/>
      <c r="T144" s="209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T144" s="106" t="s">
        <v>167</v>
      </c>
      <c r="AU144" s="106" t="s">
        <v>84</v>
      </c>
    </row>
    <row r="145" spans="1:65" s="118" customFormat="1" ht="24.2" customHeight="1">
      <c r="A145" s="115"/>
      <c r="B145" s="116"/>
      <c r="C145" s="191" t="s">
        <v>392</v>
      </c>
      <c r="D145" s="191" t="s">
        <v>783</v>
      </c>
      <c r="E145" s="192" t="s">
        <v>3246</v>
      </c>
      <c r="F145" s="193" t="s">
        <v>3247</v>
      </c>
      <c r="G145" s="194" t="s">
        <v>1883</v>
      </c>
      <c r="H145" s="195">
        <v>12</v>
      </c>
      <c r="I145" s="11"/>
      <c r="J145" s="196">
        <f>ROUND(I145*H145,1)</f>
        <v>0</v>
      </c>
      <c r="K145" s="193" t="s">
        <v>3</v>
      </c>
      <c r="L145" s="197"/>
      <c r="M145" s="198" t="s">
        <v>3</v>
      </c>
      <c r="N145" s="199" t="s">
        <v>45</v>
      </c>
      <c r="O145" s="20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R145" s="203" t="s">
        <v>420</v>
      </c>
      <c r="AT145" s="203" t="s">
        <v>783</v>
      </c>
      <c r="AU145" s="203" t="s">
        <v>84</v>
      </c>
      <c r="AY145" s="106" t="s">
        <v>158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06" t="s">
        <v>82</v>
      </c>
      <c r="BK145" s="204">
        <f>ROUND(I145*H145,1)</f>
        <v>0</v>
      </c>
      <c r="BL145" s="106" t="s">
        <v>283</v>
      </c>
      <c r="BM145" s="203" t="s">
        <v>608</v>
      </c>
    </row>
    <row r="146" spans="1:47" s="118" customFormat="1" ht="12">
      <c r="A146" s="115"/>
      <c r="B146" s="116"/>
      <c r="C146" s="115"/>
      <c r="D146" s="205" t="s">
        <v>167</v>
      </c>
      <c r="E146" s="115"/>
      <c r="F146" s="206" t="s">
        <v>3247</v>
      </c>
      <c r="G146" s="115"/>
      <c r="H146" s="115"/>
      <c r="I146" s="7"/>
      <c r="J146" s="115"/>
      <c r="K146" s="115"/>
      <c r="L146" s="116"/>
      <c r="M146" s="207"/>
      <c r="N146" s="208"/>
      <c r="O146" s="200"/>
      <c r="P146" s="200"/>
      <c r="Q146" s="200"/>
      <c r="R146" s="200"/>
      <c r="S146" s="200"/>
      <c r="T146" s="209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T146" s="106" t="s">
        <v>167</v>
      </c>
      <c r="AU146" s="106" t="s">
        <v>84</v>
      </c>
    </row>
    <row r="147" spans="1:65" s="118" customFormat="1" ht="37.9" customHeight="1">
      <c r="A147" s="115"/>
      <c r="B147" s="116"/>
      <c r="C147" s="191" t="s">
        <v>399</v>
      </c>
      <c r="D147" s="191" t="s">
        <v>783</v>
      </c>
      <c r="E147" s="192" t="s">
        <v>3248</v>
      </c>
      <c r="F147" s="210" t="s">
        <v>3596</v>
      </c>
      <c r="G147" s="194" t="s">
        <v>1883</v>
      </c>
      <c r="H147" s="195">
        <v>2</v>
      </c>
      <c r="I147" s="11"/>
      <c r="J147" s="196">
        <f>ROUND(I147*H147,1)</f>
        <v>0</v>
      </c>
      <c r="K147" s="193" t="s">
        <v>3</v>
      </c>
      <c r="L147" s="197"/>
      <c r="M147" s="198" t="s">
        <v>3</v>
      </c>
      <c r="N147" s="199" t="s">
        <v>45</v>
      </c>
      <c r="O147" s="20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R147" s="203" t="s">
        <v>420</v>
      </c>
      <c r="AT147" s="203" t="s">
        <v>783</v>
      </c>
      <c r="AU147" s="203" t="s">
        <v>84</v>
      </c>
      <c r="AY147" s="106" t="s">
        <v>158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06" t="s">
        <v>82</v>
      </c>
      <c r="BK147" s="204">
        <f>ROUND(I147*H147,1)</f>
        <v>0</v>
      </c>
      <c r="BL147" s="106" t="s">
        <v>283</v>
      </c>
      <c r="BM147" s="203" t="s">
        <v>629</v>
      </c>
    </row>
    <row r="148" spans="1:47" s="118" customFormat="1" ht="19.5">
      <c r="A148" s="115"/>
      <c r="B148" s="116"/>
      <c r="C148" s="115"/>
      <c r="D148" s="205" t="s">
        <v>167</v>
      </c>
      <c r="E148" s="115"/>
      <c r="F148" s="211" t="s">
        <v>3596</v>
      </c>
      <c r="G148" s="115"/>
      <c r="H148" s="115"/>
      <c r="I148" s="7"/>
      <c r="J148" s="115"/>
      <c r="K148" s="115"/>
      <c r="L148" s="116"/>
      <c r="M148" s="207"/>
      <c r="N148" s="208"/>
      <c r="O148" s="200"/>
      <c r="P148" s="200"/>
      <c r="Q148" s="200"/>
      <c r="R148" s="200"/>
      <c r="S148" s="200"/>
      <c r="T148" s="209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T148" s="106" t="s">
        <v>167</v>
      </c>
      <c r="AU148" s="106" t="s">
        <v>84</v>
      </c>
    </row>
    <row r="149" spans="1:65" s="118" customFormat="1" ht="24.2" customHeight="1">
      <c r="A149" s="115"/>
      <c r="B149" s="116"/>
      <c r="C149" s="191" t="s">
        <v>406</v>
      </c>
      <c r="D149" s="191" t="s">
        <v>783</v>
      </c>
      <c r="E149" s="192" t="s">
        <v>3249</v>
      </c>
      <c r="F149" s="193" t="s">
        <v>3250</v>
      </c>
      <c r="G149" s="194" t="s">
        <v>1883</v>
      </c>
      <c r="H149" s="195">
        <v>1</v>
      </c>
      <c r="I149" s="11"/>
      <c r="J149" s="196">
        <f>ROUND(I149*H149,1)</f>
        <v>0</v>
      </c>
      <c r="K149" s="193" t="s">
        <v>3</v>
      </c>
      <c r="L149" s="197"/>
      <c r="M149" s="198" t="s">
        <v>3</v>
      </c>
      <c r="N149" s="199" t="s">
        <v>45</v>
      </c>
      <c r="O149" s="20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R149" s="203" t="s">
        <v>420</v>
      </c>
      <c r="AT149" s="203" t="s">
        <v>783</v>
      </c>
      <c r="AU149" s="203" t="s">
        <v>84</v>
      </c>
      <c r="AY149" s="106" t="s">
        <v>158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06" t="s">
        <v>82</v>
      </c>
      <c r="BK149" s="204">
        <f>ROUND(I149*H149,1)</f>
        <v>0</v>
      </c>
      <c r="BL149" s="106" t="s">
        <v>283</v>
      </c>
      <c r="BM149" s="203" t="s">
        <v>642</v>
      </c>
    </row>
    <row r="150" spans="1:47" s="118" customFormat="1" ht="19.5">
      <c r="A150" s="115"/>
      <c r="B150" s="116"/>
      <c r="C150" s="115"/>
      <c r="D150" s="205" t="s">
        <v>167</v>
      </c>
      <c r="E150" s="115"/>
      <c r="F150" s="206" t="s">
        <v>3250</v>
      </c>
      <c r="G150" s="115"/>
      <c r="H150" s="115"/>
      <c r="I150" s="7"/>
      <c r="J150" s="115"/>
      <c r="K150" s="115"/>
      <c r="L150" s="116"/>
      <c r="M150" s="207"/>
      <c r="N150" s="208"/>
      <c r="O150" s="200"/>
      <c r="P150" s="200"/>
      <c r="Q150" s="200"/>
      <c r="R150" s="200"/>
      <c r="S150" s="200"/>
      <c r="T150" s="209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T150" s="106" t="s">
        <v>167</v>
      </c>
      <c r="AU150" s="106" t="s">
        <v>84</v>
      </c>
    </row>
    <row r="151" spans="1:65" s="118" customFormat="1" ht="16.5" customHeight="1">
      <c r="A151" s="115"/>
      <c r="B151" s="116"/>
      <c r="C151" s="191" t="s">
        <v>414</v>
      </c>
      <c r="D151" s="191" t="s">
        <v>783</v>
      </c>
      <c r="E151" s="192" t="s">
        <v>3251</v>
      </c>
      <c r="F151" s="193" t="s">
        <v>3252</v>
      </c>
      <c r="G151" s="194" t="s">
        <v>1883</v>
      </c>
      <c r="H151" s="195">
        <v>2</v>
      </c>
      <c r="I151" s="11"/>
      <c r="J151" s="196">
        <f>ROUND(I151*H151,1)</f>
        <v>0</v>
      </c>
      <c r="K151" s="193" t="s">
        <v>3</v>
      </c>
      <c r="L151" s="197"/>
      <c r="M151" s="198" t="s">
        <v>3</v>
      </c>
      <c r="N151" s="199" t="s">
        <v>45</v>
      </c>
      <c r="O151" s="20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R151" s="203" t="s">
        <v>420</v>
      </c>
      <c r="AT151" s="203" t="s">
        <v>783</v>
      </c>
      <c r="AU151" s="203" t="s">
        <v>84</v>
      </c>
      <c r="AY151" s="106" t="s">
        <v>158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06" t="s">
        <v>82</v>
      </c>
      <c r="BK151" s="204">
        <f>ROUND(I151*H151,1)</f>
        <v>0</v>
      </c>
      <c r="BL151" s="106" t="s">
        <v>283</v>
      </c>
      <c r="BM151" s="203" t="s">
        <v>662</v>
      </c>
    </row>
    <row r="152" spans="1:47" s="118" customFormat="1" ht="12">
      <c r="A152" s="115"/>
      <c r="B152" s="116"/>
      <c r="C152" s="115"/>
      <c r="D152" s="205" t="s">
        <v>167</v>
      </c>
      <c r="E152" s="115"/>
      <c r="F152" s="206" t="s">
        <v>3252</v>
      </c>
      <c r="G152" s="115"/>
      <c r="H152" s="115"/>
      <c r="I152" s="7"/>
      <c r="J152" s="115"/>
      <c r="K152" s="115"/>
      <c r="L152" s="116"/>
      <c r="M152" s="207"/>
      <c r="N152" s="208"/>
      <c r="O152" s="200"/>
      <c r="P152" s="200"/>
      <c r="Q152" s="200"/>
      <c r="R152" s="200"/>
      <c r="S152" s="200"/>
      <c r="T152" s="209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T152" s="106" t="s">
        <v>167</v>
      </c>
      <c r="AU152" s="106" t="s">
        <v>84</v>
      </c>
    </row>
    <row r="153" spans="1:65" s="118" customFormat="1" ht="37.9" customHeight="1">
      <c r="A153" s="115"/>
      <c r="B153" s="116"/>
      <c r="C153" s="191" t="s">
        <v>420</v>
      </c>
      <c r="D153" s="191" t="s">
        <v>783</v>
      </c>
      <c r="E153" s="192" t="s">
        <v>3253</v>
      </c>
      <c r="F153" s="210" t="s">
        <v>3597</v>
      </c>
      <c r="G153" s="194" t="s">
        <v>1883</v>
      </c>
      <c r="H153" s="195">
        <v>13</v>
      </c>
      <c r="I153" s="11"/>
      <c r="J153" s="196">
        <f>ROUND(I153*H153,1)</f>
        <v>0</v>
      </c>
      <c r="K153" s="193" t="s">
        <v>3</v>
      </c>
      <c r="L153" s="197"/>
      <c r="M153" s="198" t="s">
        <v>3</v>
      </c>
      <c r="N153" s="199" t="s">
        <v>45</v>
      </c>
      <c r="O153" s="200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R153" s="203" t="s">
        <v>420</v>
      </c>
      <c r="AT153" s="203" t="s">
        <v>783</v>
      </c>
      <c r="AU153" s="203" t="s">
        <v>84</v>
      </c>
      <c r="AY153" s="106" t="s">
        <v>158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06" t="s">
        <v>82</v>
      </c>
      <c r="BK153" s="204">
        <f>ROUND(I153*H153,1)</f>
        <v>0</v>
      </c>
      <c r="BL153" s="106" t="s">
        <v>283</v>
      </c>
      <c r="BM153" s="203" t="s">
        <v>677</v>
      </c>
    </row>
    <row r="154" spans="1:47" s="118" customFormat="1" ht="19.5">
      <c r="A154" s="115"/>
      <c r="B154" s="116"/>
      <c r="C154" s="115"/>
      <c r="D154" s="205" t="s">
        <v>167</v>
      </c>
      <c r="E154" s="115"/>
      <c r="F154" s="211" t="s">
        <v>3597</v>
      </c>
      <c r="G154" s="115"/>
      <c r="H154" s="115"/>
      <c r="I154" s="7"/>
      <c r="J154" s="115"/>
      <c r="K154" s="115"/>
      <c r="L154" s="116"/>
      <c r="M154" s="207"/>
      <c r="N154" s="208"/>
      <c r="O154" s="200"/>
      <c r="P154" s="200"/>
      <c r="Q154" s="200"/>
      <c r="R154" s="200"/>
      <c r="S154" s="200"/>
      <c r="T154" s="209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T154" s="106" t="s">
        <v>167</v>
      </c>
      <c r="AU154" s="106" t="s">
        <v>84</v>
      </c>
    </row>
    <row r="155" spans="1:65" s="118" customFormat="1" ht="24.2" customHeight="1">
      <c r="A155" s="115"/>
      <c r="B155" s="116"/>
      <c r="C155" s="191" t="s">
        <v>427</v>
      </c>
      <c r="D155" s="191" t="s">
        <v>783</v>
      </c>
      <c r="E155" s="192" t="s">
        <v>3254</v>
      </c>
      <c r="F155" s="193" t="s">
        <v>3255</v>
      </c>
      <c r="G155" s="194" t="s">
        <v>1883</v>
      </c>
      <c r="H155" s="195">
        <v>13</v>
      </c>
      <c r="I155" s="11"/>
      <c r="J155" s="196">
        <f>ROUND(I155*H155,1)</f>
        <v>0</v>
      </c>
      <c r="K155" s="193" t="s">
        <v>3</v>
      </c>
      <c r="L155" s="197"/>
      <c r="M155" s="198" t="s">
        <v>3</v>
      </c>
      <c r="N155" s="199" t="s">
        <v>45</v>
      </c>
      <c r="O155" s="20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R155" s="203" t="s">
        <v>420</v>
      </c>
      <c r="AT155" s="203" t="s">
        <v>783</v>
      </c>
      <c r="AU155" s="203" t="s">
        <v>84</v>
      </c>
      <c r="AY155" s="106" t="s">
        <v>158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06" t="s">
        <v>82</v>
      </c>
      <c r="BK155" s="204">
        <f>ROUND(I155*H155,1)</f>
        <v>0</v>
      </c>
      <c r="BL155" s="106" t="s">
        <v>283</v>
      </c>
      <c r="BM155" s="203" t="s">
        <v>691</v>
      </c>
    </row>
    <row r="156" spans="1:47" s="118" customFormat="1" ht="19.5">
      <c r="A156" s="115"/>
      <c r="B156" s="116"/>
      <c r="C156" s="115"/>
      <c r="D156" s="205" t="s">
        <v>167</v>
      </c>
      <c r="E156" s="115"/>
      <c r="F156" s="206" t="s">
        <v>3255</v>
      </c>
      <c r="G156" s="115"/>
      <c r="H156" s="115"/>
      <c r="I156" s="7"/>
      <c r="J156" s="115"/>
      <c r="K156" s="115"/>
      <c r="L156" s="116"/>
      <c r="M156" s="207"/>
      <c r="N156" s="208"/>
      <c r="O156" s="200"/>
      <c r="P156" s="200"/>
      <c r="Q156" s="200"/>
      <c r="R156" s="200"/>
      <c r="S156" s="200"/>
      <c r="T156" s="209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T156" s="106" t="s">
        <v>167</v>
      </c>
      <c r="AU156" s="106" t="s">
        <v>84</v>
      </c>
    </row>
    <row r="157" spans="2:63" s="180" customFormat="1" ht="22.9" customHeight="1">
      <c r="B157" s="181"/>
      <c r="D157" s="182" t="s">
        <v>73</v>
      </c>
      <c r="E157" s="212" t="s">
        <v>3256</v>
      </c>
      <c r="F157" s="212" t="s">
        <v>3257</v>
      </c>
      <c r="I157" s="5"/>
      <c r="J157" s="213">
        <f>BK157</f>
        <v>0</v>
      </c>
      <c r="L157" s="181"/>
      <c r="M157" s="185"/>
      <c r="N157" s="186"/>
      <c r="O157" s="186"/>
      <c r="P157" s="187">
        <f>SUM(P158:P171)</f>
        <v>0</v>
      </c>
      <c r="Q157" s="186"/>
      <c r="R157" s="187">
        <f>SUM(R158:R171)</f>
        <v>0</v>
      </c>
      <c r="S157" s="186"/>
      <c r="T157" s="188">
        <f>SUM(T158:T171)</f>
        <v>0</v>
      </c>
      <c r="AR157" s="182" t="s">
        <v>82</v>
      </c>
      <c r="AT157" s="189" t="s">
        <v>73</v>
      </c>
      <c r="AU157" s="189" t="s">
        <v>82</v>
      </c>
      <c r="AY157" s="182" t="s">
        <v>158</v>
      </c>
      <c r="BK157" s="190">
        <f>SUM(BK158:BK171)</f>
        <v>0</v>
      </c>
    </row>
    <row r="158" spans="1:65" s="118" customFormat="1" ht="21.75" customHeight="1">
      <c r="A158" s="115"/>
      <c r="B158" s="116"/>
      <c r="C158" s="191" t="s">
        <v>434</v>
      </c>
      <c r="D158" s="191" t="s">
        <v>783</v>
      </c>
      <c r="E158" s="192" t="s">
        <v>3258</v>
      </c>
      <c r="F158" s="210" t="s">
        <v>3598</v>
      </c>
      <c r="G158" s="194" t="s">
        <v>1883</v>
      </c>
      <c r="H158" s="195">
        <v>2</v>
      </c>
      <c r="I158" s="11"/>
      <c r="J158" s="196">
        <f>ROUND(I158*H158,1)</f>
        <v>0</v>
      </c>
      <c r="K158" s="193" t="s">
        <v>3</v>
      </c>
      <c r="L158" s="197"/>
      <c r="M158" s="198" t="s">
        <v>3</v>
      </c>
      <c r="N158" s="199" t="s">
        <v>45</v>
      </c>
      <c r="O158" s="20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R158" s="203" t="s">
        <v>420</v>
      </c>
      <c r="AT158" s="203" t="s">
        <v>783</v>
      </c>
      <c r="AU158" s="203" t="s">
        <v>84</v>
      </c>
      <c r="AY158" s="106" t="s">
        <v>158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06" t="s">
        <v>82</v>
      </c>
      <c r="BK158" s="204">
        <f>ROUND(I158*H158,1)</f>
        <v>0</v>
      </c>
      <c r="BL158" s="106" t="s">
        <v>283</v>
      </c>
      <c r="BM158" s="203" t="s">
        <v>709</v>
      </c>
    </row>
    <row r="159" spans="1:47" s="118" customFormat="1" ht="12">
      <c r="A159" s="115"/>
      <c r="B159" s="116"/>
      <c r="C159" s="115"/>
      <c r="D159" s="205" t="s">
        <v>167</v>
      </c>
      <c r="E159" s="115"/>
      <c r="F159" s="211" t="s">
        <v>3598</v>
      </c>
      <c r="G159" s="115"/>
      <c r="H159" s="115"/>
      <c r="I159" s="7"/>
      <c r="J159" s="115"/>
      <c r="K159" s="115"/>
      <c r="L159" s="116"/>
      <c r="M159" s="207"/>
      <c r="N159" s="208"/>
      <c r="O159" s="200"/>
      <c r="P159" s="200"/>
      <c r="Q159" s="200"/>
      <c r="R159" s="200"/>
      <c r="S159" s="200"/>
      <c r="T159" s="209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T159" s="106" t="s">
        <v>167</v>
      </c>
      <c r="AU159" s="106" t="s">
        <v>84</v>
      </c>
    </row>
    <row r="160" spans="1:65" s="118" customFormat="1" ht="21.75" customHeight="1">
      <c r="A160" s="115"/>
      <c r="B160" s="116"/>
      <c r="C160" s="191" t="s">
        <v>442</v>
      </c>
      <c r="D160" s="191" t="s">
        <v>783</v>
      </c>
      <c r="E160" s="192" t="s">
        <v>3259</v>
      </c>
      <c r="F160" s="210" t="s">
        <v>3599</v>
      </c>
      <c r="G160" s="194" t="s">
        <v>1883</v>
      </c>
      <c r="H160" s="195">
        <v>3</v>
      </c>
      <c r="I160" s="11"/>
      <c r="J160" s="196">
        <f>ROUND(I160*H160,1)</f>
        <v>0</v>
      </c>
      <c r="K160" s="193" t="s">
        <v>3</v>
      </c>
      <c r="L160" s="197"/>
      <c r="M160" s="198" t="s">
        <v>3</v>
      </c>
      <c r="N160" s="199" t="s">
        <v>45</v>
      </c>
      <c r="O160" s="20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R160" s="203" t="s">
        <v>420</v>
      </c>
      <c r="AT160" s="203" t="s">
        <v>783</v>
      </c>
      <c r="AU160" s="203" t="s">
        <v>84</v>
      </c>
      <c r="AY160" s="106" t="s">
        <v>158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06" t="s">
        <v>82</v>
      </c>
      <c r="BK160" s="204">
        <f>ROUND(I160*H160,1)</f>
        <v>0</v>
      </c>
      <c r="BL160" s="106" t="s">
        <v>283</v>
      </c>
      <c r="BM160" s="203" t="s">
        <v>734</v>
      </c>
    </row>
    <row r="161" spans="1:47" s="118" customFormat="1" ht="12">
      <c r="A161" s="115"/>
      <c r="B161" s="116"/>
      <c r="C161" s="115"/>
      <c r="D161" s="205" t="s">
        <v>167</v>
      </c>
      <c r="E161" s="115"/>
      <c r="F161" s="211" t="s">
        <v>3599</v>
      </c>
      <c r="G161" s="115"/>
      <c r="H161" s="115"/>
      <c r="I161" s="7"/>
      <c r="J161" s="115"/>
      <c r="K161" s="115"/>
      <c r="L161" s="116"/>
      <c r="M161" s="207"/>
      <c r="N161" s="208"/>
      <c r="O161" s="200"/>
      <c r="P161" s="200"/>
      <c r="Q161" s="200"/>
      <c r="R161" s="200"/>
      <c r="S161" s="200"/>
      <c r="T161" s="209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T161" s="106" t="s">
        <v>167</v>
      </c>
      <c r="AU161" s="106" t="s">
        <v>84</v>
      </c>
    </row>
    <row r="162" spans="1:65" s="118" customFormat="1" ht="16.5" customHeight="1">
      <c r="A162" s="115"/>
      <c r="B162" s="116"/>
      <c r="C162" s="191" t="s">
        <v>449</v>
      </c>
      <c r="D162" s="191" t="s">
        <v>783</v>
      </c>
      <c r="E162" s="192" t="s">
        <v>3260</v>
      </c>
      <c r="F162" s="210" t="s">
        <v>3600</v>
      </c>
      <c r="G162" s="194" t="s">
        <v>1883</v>
      </c>
      <c r="H162" s="195">
        <v>1</v>
      </c>
      <c r="I162" s="11"/>
      <c r="J162" s="196">
        <f>ROUND(I162*H162,1)</f>
        <v>0</v>
      </c>
      <c r="K162" s="193" t="s">
        <v>3</v>
      </c>
      <c r="L162" s="197"/>
      <c r="M162" s="198" t="s">
        <v>3</v>
      </c>
      <c r="N162" s="199" t="s">
        <v>45</v>
      </c>
      <c r="O162" s="20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R162" s="203" t="s">
        <v>420</v>
      </c>
      <c r="AT162" s="203" t="s">
        <v>783</v>
      </c>
      <c r="AU162" s="203" t="s">
        <v>84</v>
      </c>
      <c r="AY162" s="106" t="s">
        <v>158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06" t="s">
        <v>82</v>
      </c>
      <c r="BK162" s="204">
        <f>ROUND(I162*H162,1)</f>
        <v>0</v>
      </c>
      <c r="BL162" s="106" t="s">
        <v>283</v>
      </c>
      <c r="BM162" s="203" t="s">
        <v>754</v>
      </c>
    </row>
    <row r="163" spans="1:47" s="118" customFormat="1" ht="12">
      <c r="A163" s="115"/>
      <c r="B163" s="116"/>
      <c r="C163" s="115"/>
      <c r="D163" s="205" t="s">
        <v>167</v>
      </c>
      <c r="E163" s="115"/>
      <c r="F163" s="211" t="s">
        <v>3601</v>
      </c>
      <c r="G163" s="115"/>
      <c r="H163" s="115"/>
      <c r="I163" s="7"/>
      <c r="J163" s="115"/>
      <c r="K163" s="115"/>
      <c r="L163" s="116"/>
      <c r="M163" s="207"/>
      <c r="N163" s="208"/>
      <c r="O163" s="200"/>
      <c r="P163" s="200"/>
      <c r="Q163" s="200"/>
      <c r="R163" s="200"/>
      <c r="S163" s="200"/>
      <c r="T163" s="209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T163" s="106" t="s">
        <v>167</v>
      </c>
      <c r="AU163" s="106" t="s">
        <v>84</v>
      </c>
    </row>
    <row r="164" spans="1:65" s="118" customFormat="1" ht="16.5" customHeight="1">
      <c r="A164" s="115"/>
      <c r="B164" s="116"/>
      <c r="C164" s="191" t="s">
        <v>456</v>
      </c>
      <c r="D164" s="191" t="s">
        <v>783</v>
      </c>
      <c r="E164" s="192" t="s">
        <v>3261</v>
      </c>
      <c r="F164" s="193" t="s">
        <v>3262</v>
      </c>
      <c r="G164" s="194" t="s">
        <v>1883</v>
      </c>
      <c r="H164" s="195">
        <v>4</v>
      </c>
      <c r="I164" s="11"/>
      <c r="J164" s="196">
        <f>ROUND(I164*H164,1)</f>
        <v>0</v>
      </c>
      <c r="K164" s="193" t="s">
        <v>3</v>
      </c>
      <c r="L164" s="197"/>
      <c r="M164" s="198" t="s">
        <v>3</v>
      </c>
      <c r="N164" s="199" t="s">
        <v>45</v>
      </c>
      <c r="O164" s="200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R164" s="203" t="s">
        <v>420</v>
      </c>
      <c r="AT164" s="203" t="s">
        <v>783</v>
      </c>
      <c r="AU164" s="203" t="s">
        <v>84</v>
      </c>
      <c r="AY164" s="106" t="s">
        <v>158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06" t="s">
        <v>82</v>
      </c>
      <c r="BK164" s="204">
        <f>ROUND(I164*H164,1)</f>
        <v>0</v>
      </c>
      <c r="BL164" s="106" t="s">
        <v>283</v>
      </c>
      <c r="BM164" s="203" t="s">
        <v>767</v>
      </c>
    </row>
    <row r="165" spans="1:47" s="118" customFormat="1" ht="12">
      <c r="A165" s="115"/>
      <c r="B165" s="116"/>
      <c r="C165" s="115"/>
      <c r="D165" s="205" t="s">
        <v>167</v>
      </c>
      <c r="E165" s="115"/>
      <c r="F165" s="206" t="s">
        <v>3262</v>
      </c>
      <c r="G165" s="115"/>
      <c r="H165" s="115"/>
      <c r="I165" s="7"/>
      <c r="J165" s="115"/>
      <c r="K165" s="115"/>
      <c r="L165" s="116"/>
      <c r="M165" s="207"/>
      <c r="N165" s="208"/>
      <c r="O165" s="200"/>
      <c r="P165" s="200"/>
      <c r="Q165" s="200"/>
      <c r="R165" s="200"/>
      <c r="S165" s="200"/>
      <c r="T165" s="209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T165" s="106" t="s">
        <v>167</v>
      </c>
      <c r="AU165" s="106" t="s">
        <v>84</v>
      </c>
    </row>
    <row r="166" spans="1:65" s="118" customFormat="1" ht="16.5" customHeight="1">
      <c r="A166" s="115"/>
      <c r="B166" s="116"/>
      <c r="C166" s="191" t="s">
        <v>468</v>
      </c>
      <c r="D166" s="191" t="s">
        <v>783</v>
      </c>
      <c r="E166" s="192" t="s">
        <v>3263</v>
      </c>
      <c r="F166" s="193" t="s">
        <v>3264</v>
      </c>
      <c r="G166" s="194" t="s">
        <v>1883</v>
      </c>
      <c r="H166" s="195">
        <v>1</v>
      </c>
      <c r="I166" s="11"/>
      <c r="J166" s="196">
        <f>ROUND(I166*H166,1)</f>
        <v>0</v>
      </c>
      <c r="K166" s="193" t="s">
        <v>3</v>
      </c>
      <c r="L166" s="197"/>
      <c r="M166" s="198" t="s">
        <v>3</v>
      </c>
      <c r="N166" s="199" t="s">
        <v>45</v>
      </c>
      <c r="O166" s="20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R166" s="203" t="s">
        <v>420</v>
      </c>
      <c r="AT166" s="203" t="s">
        <v>783</v>
      </c>
      <c r="AU166" s="203" t="s">
        <v>84</v>
      </c>
      <c r="AY166" s="106" t="s">
        <v>158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06" t="s">
        <v>82</v>
      </c>
      <c r="BK166" s="204">
        <f>ROUND(I166*H166,1)</f>
        <v>0</v>
      </c>
      <c r="BL166" s="106" t="s">
        <v>283</v>
      </c>
      <c r="BM166" s="203" t="s">
        <v>782</v>
      </c>
    </row>
    <row r="167" spans="1:47" s="118" customFormat="1" ht="12">
      <c r="A167" s="115"/>
      <c r="B167" s="116"/>
      <c r="C167" s="115"/>
      <c r="D167" s="205" t="s">
        <v>167</v>
      </c>
      <c r="E167" s="115"/>
      <c r="F167" s="206" t="s">
        <v>3264</v>
      </c>
      <c r="G167" s="115"/>
      <c r="H167" s="115"/>
      <c r="I167" s="7"/>
      <c r="J167" s="115"/>
      <c r="K167" s="115"/>
      <c r="L167" s="116"/>
      <c r="M167" s="207"/>
      <c r="N167" s="208"/>
      <c r="O167" s="200"/>
      <c r="P167" s="200"/>
      <c r="Q167" s="200"/>
      <c r="R167" s="200"/>
      <c r="S167" s="200"/>
      <c r="T167" s="209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T167" s="106" t="s">
        <v>167</v>
      </c>
      <c r="AU167" s="106" t="s">
        <v>84</v>
      </c>
    </row>
    <row r="168" spans="1:65" s="118" customFormat="1" ht="16.5" customHeight="1">
      <c r="A168" s="115"/>
      <c r="B168" s="116"/>
      <c r="C168" s="191" t="s">
        <v>475</v>
      </c>
      <c r="D168" s="191" t="s">
        <v>783</v>
      </c>
      <c r="E168" s="192" t="s">
        <v>3265</v>
      </c>
      <c r="F168" s="193" t="s">
        <v>3266</v>
      </c>
      <c r="G168" s="194" t="s">
        <v>1883</v>
      </c>
      <c r="H168" s="195">
        <v>18</v>
      </c>
      <c r="I168" s="11"/>
      <c r="J168" s="196">
        <f>ROUND(I168*H168,1)</f>
        <v>0</v>
      </c>
      <c r="K168" s="193" t="s">
        <v>3</v>
      </c>
      <c r="L168" s="197"/>
      <c r="M168" s="198" t="s">
        <v>3</v>
      </c>
      <c r="N168" s="199" t="s">
        <v>45</v>
      </c>
      <c r="O168" s="20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R168" s="203" t="s">
        <v>420</v>
      </c>
      <c r="AT168" s="203" t="s">
        <v>783</v>
      </c>
      <c r="AU168" s="203" t="s">
        <v>84</v>
      </c>
      <c r="AY168" s="106" t="s">
        <v>158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06" t="s">
        <v>82</v>
      </c>
      <c r="BK168" s="204">
        <f>ROUND(I168*H168,1)</f>
        <v>0</v>
      </c>
      <c r="BL168" s="106" t="s">
        <v>283</v>
      </c>
      <c r="BM168" s="203" t="s">
        <v>795</v>
      </c>
    </row>
    <row r="169" spans="1:47" s="118" customFormat="1" ht="12">
      <c r="A169" s="115"/>
      <c r="B169" s="116"/>
      <c r="C169" s="115"/>
      <c r="D169" s="205" t="s">
        <v>167</v>
      </c>
      <c r="E169" s="115"/>
      <c r="F169" s="206" t="s">
        <v>3266</v>
      </c>
      <c r="G169" s="115"/>
      <c r="H169" s="115"/>
      <c r="I169" s="7"/>
      <c r="J169" s="115"/>
      <c r="K169" s="115"/>
      <c r="L169" s="116"/>
      <c r="M169" s="207"/>
      <c r="N169" s="208"/>
      <c r="O169" s="200"/>
      <c r="P169" s="200"/>
      <c r="Q169" s="200"/>
      <c r="R169" s="200"/>
      <c r="S169" s="200"/>
      <c r="T169" s="209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T169" s="106" t="s">
        <v>167</v>
      </c>
      <c r="AU169" s="106" t="s">
        <v>84</v>
      </c>
    </row>
    <row r="170" spans="1:65" s="118" customFormat="1" ht="16.5" customHeight="1">
      <c r="A170" s="115"/>
      <c r="B170" s="116"/>
      <c r="C170" s="191" t="s">
        <v>482</v>
      </c>
      <c r="D170" s="191" t="s">
        <v>783</v>
      </c>
      <c r="E170" s="192" t="s">
        <v>3267</v>
      </c>
      <c r="F170" s="193" t="s">
        <v>3268</v>
      </c>
      <c r="G170" s="194" t="s">
        <v>1883</v>
      </c>
      <c r="H170" s="195">
        <v>18</v>
      </c>
      <c r="I170" s="11"/>
      <c r="J170" s="196">
        <f>ROUND(I170*H170,1)</f>
        <v>0</v>
      </c>
      <c r="K170" s="193" t="s">
        <v>3</v>
      </c>
      <c r="L170" s="197"/>
      <c r="M170" s="198" t="s">
        <v>3</v>
      </c>
      <c r="N170" s="199" t="s">
        <v>45</v>
      </c>
      <c r="O170" s="20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R170" s="203" t="s">
        <v>420</v>
      </c>
      <c r="AT170" s="203" t="s">
        <v>783</v>
      </c>
      <c r="AU170" s="203" t="s">
        <v>84</v>
      </c>
      <c r="AY170" s="106" t="s">
        <v>158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06" t="s">
        <v>82</v>
      </c>
      <c r="BK170" s="204">
        <f>ROUND(I170*H170,1)</f>
        <v>0</v>
      </c>
      <c r="BL170" s="106" t="s">
        <v>283</v>
      </c>
      <c r="BM170" s="203" t="s">
        <v>804</v>
      </c>
    </row>
    <row r="171" spans="1:47" s="118" customFormat="1" ht="12">
      <c r="A171" s="115"/>
      <c r="B171" s="116"/>
      <c r="C171" s="115"/>
      <c r="D171" s="205" t="s">
        <v>167</v>
      </c>
      <c r="E171" s="115"/>
      <c r="F171" s="206" t="s">
        <v>3268</v>
      </c>
      <c r="G171" s="115"/>
      <c r="H171" s="115"/>
      <c r="I171" s="7"/>
      <c r="J171" s="115"/>
      <c r="K171" s="115"/>
      <c r="L171" s="116"/>
      <c r="M171" s="207"/>
      <c r="N171" s="208"/>
      <c r="O171" s="200"/>
      <c r="P171" s="200"/>
      <c r="Q171" s="200"/>
      <c r="R171" s="200"/>
      <c r="S171" s="200"/>
      <c r="T171" s="209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T171" s="106" t="s">
        <v>167</v>
      </c>
      <c r="AU171" s="106" t="s">
        <v>84</v>
      </c>
    </row>
    <row r="172" spans="2:63" s="180" customFormat="1" ht="22.9" customHeight="1">
      <c r="B172" s="181"/>
      <c r="D172" s="182" t="s">
        <v>73</v>
      </c>
      <c r="E172" s="212" t="s">
        <v>3269</v>
      </c>
      <c r="F172" s="212" t="s">
        <v>3270</v>
      </c>
      <c r="I172" s="5"/>
      <c r="J172" s="213">
        <f>BK172</f>
        <v>0</v>
      </c>
      <c r="L172" s="181"/>
      <c r="M172" s="185"/>
      <c r="N172" s="186"/>
      <c r="O172" s="186"/>
      <c r="P172" s="187">
        <f>SUM(P173:P188)</f>
        <v>0</v>
      </c>
      <c r="Q172" s="186"/>
      <c r="R172" s="187">
        <f>SUM(R173:R188)</f>
        <v>0</v>
      </c>
      <c r="S172" s="186"/>
      <c r="T172" s="188">
        <f>SUM(T173:T188)</f>
        <v>0</v>
      </c>
      <c r="AR172" s="182" t="s">
        <v>82</v>
      </c>
      <c r="AT172" s="189" t="s">
        <v>73</v>
      </c>
      <c r="AU172" s="189" t="s">
        <v>82</v>
      </c>
      <c r="AY172" s="182" t="s">
        <v>158</v>
      </c>
      <c r="BK172" s="190">
        <f>SUM(BK173:BK188)</f>
        <v>0</v>
      </c>
    </row>
    <row r="173" spans="1:65" s="118" customFormat="1" ht="21.75" customHeight="1">
      <c r="A173" s="115"/>
      <c r="B173" s="116"/>
      <c r="C173" s="191" t="s">
        <v>489</v>
      </c>
      <c r="D173" s="191" t="s">
        <v>783</v>
      </c>
      <c r="E173" s="192" t="s">
        <v>3271</v>
      </c>
      <c r="F173" s="210" t="s">
        <v>3602</v>
      </c>
      <c r="G173" s="194" t="s">
        <v>1883</v>
      </c>
      <c r="H173" s="195">
        <v>6</v>
      </c>
      <c r="I173" s="11"/>
      <c r="J173" s="196">
        <f>ROUND(I173*H173,1)</f>
        <v>0</v>
      </c>
      <c r="K173" s="193" t="s">
        <v>3</v>
      </c>
      <c r="L173" s="197"/>
      <c r="M173" s="198" t="s">
        <v>3</v>
      </c>
      <c r="N173" s="199" t="s">
        <v>45</v>
      </c>
      <c r="O173" s="200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R173" s="203" t="s">
        <v>420</v>
      </c>
      <c r="AT173" s="203" t="s">
        <v>783</v>
      </c>
      <c r="AU173" s="203" t="s">
        <v>84</v>
      </c>
      <c r="AY173" s="106" t="s">
        <v>158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06" t="s">
        <v>82</v>
      </c>
      <c r="BK173" s="204">
        <f>ROUND(I173*H173,1)</f>
        <v>0</v>
      </c>
      <c r="BL173" s="106" t="s">
        <v>283</v>
      </c>
      <c r="BM173" s="203" t="s">
        <v>826</v>
      </c>
    </row>
    <row r="174" spans="1:47" s="118" customFormat="1" ht="12">
      <c r="A174" s="115"/>
      <c r="B174" s="116"/>
      <c r="C174" s="115"/>
      <c r="D174" s="205" t="s">
        <v>167</v>
      </c>
      <c r="E174" s="115"/>
      <c r="F174" s="211" t="s">
        <v>3602</v>
      </c>
      <c r="G174" s="115"/>
      <c r="H174" s="115"/>
      <c r="I174" s="7"/>
      <c r="J174" s="115"/>
      <c r="K174" s="115"/>
      <c r="L174" s="116"/>
      <c r="M174" s="207"/>
      <c r="N174" s="208"/>
      <c r="O174" s="200"/>
      <c r="P174" s="200"/>
      <c r="Q174" s="200"/>
      <c r="R174" s="200"/>
      <c r="S174" s="200"/>
      <c r="T174" s="209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T174" s="106" t="s">
        <v>167</v>
      </c>
      <c r="AU174" s="106" t="s">
        <v>84</v>
      </c>
    </row>
    <row r="175" spans="1:65" s="118" customFormat="1" ht="21.75" customHeight="1">
      <c r="A175" s="115"/>
      <c r="B175" s="116"/>
      <c r="C175" s="191" t="s">
        <v>497</v>
      </c>
      <c r="D175" s="191" t="s">
        <v>783</v>
      </c>
      <c r="E175" s="192" t="s">
        <v>3272</v>
      </c>
      <c r="F175" s="210" t="s">
        <v>3603</v>
      </c>
      <c r="G175" s="194" t="s">
        <v>1883</v>
      </c>
      <c r="H175" s="195">
        <v>2</v>
      </c>
      <c r="I175" s="11"/>
      <c r="J175" s="196">
        <f>ROUND(I175*H175,1)</f>
        <v>0</v>
      </c>
      <c r="K175" s="193" t="s">
        <v>3</v>
      </c>
      <c r="L175" s="197"/>
      <c r="M175" s="198" t="s">
        <v>3</v>
      </c>
      <c r="N175" s="199" t="s">
        <v>45</v>
      </c>
      <c r="O175" s="20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R175" s="203" t="s">
        <v>420</v>
      </c>
      <c r="AT175" s="203" t="s">
        <v>783</v>
      </c>
      <c r="AU175" s="203" t="s">
        <v>84</v>
      </c>
      <c r="AY175" s="106" t="s">
        <v>158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06" t="s">
        <v>82</v>
      </c>
      <c r="BK175" s="204">
        <f>ROUND(I175*H175,1)</f>
        <v>0</v>
      </c>
      <c r="BL175" s="106" t="s">
        <v>283</v>
      </c>
      <c r="BM175" s="203" t="s">
        <v>852</v>
      </c>
    </row>
    <row r="176" spans="1:47" s="118" customFormat="1" ht="12">
      <c r="A176" s="115"/>
      <c r="B176" s="116"/>
      <c r="C176" s="115"/>
      <c r="D176" s="205" t="s">
        <v>167</v>
      </c>
      <c r="E176" s="115"/>
      <c r="F176" s="211" t="s">
        <v>3603</v>
      </c>
      <c r="G176" s="115"/>
      <c r="H176" s="115"/>
      <c r="I176" s="7"/>
      <c r="J176" s="115"/>
      <c r="K176" s="115"/>
      <c r="L176" s="116"/>
      <c r="M176" s="207"/>
      <c r="N176" s="208"/>
      <c r="O176" s="200"/>
      <c r="P176" s="200"/>
      <c r="Q176" s="200"/>
      <c r="R176" s="200"/>
      <c r="S176" s="200"/>
      <c r="T176" s="209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T176" s="106" t="s">
        <v>167</v>
      </c>
      <c r="AU176" s="106" t="s">
        <v>84</v>
      </c>
    </row>
    <row r="177" spans="1:65" s="118" customFormat="1" ht="21.75" customHeight="1">
      <c r="A177" s="115"/>
      <c r="B177" s="116"/>
      <c r="C177" s="191" t="s">
        <v>510</v>
      </c>
      <c r="D177" s="191" t="s">
        <v>783</v>
      </c>
      <c r="E177" s="192" t="s">
        <v>3273</v>
      </c>
      <c r="F177" s="210" t="s">
        <v>3604</v>
      </c>
      <c r="G177" s="194" t="s">
        <v>1883</v>
      </c>
      <c r="H177" s="195">
        <v>2</v>
      </c>
      <c r="I177" s="11"/>
      <c r="J177" s="196">
        <f>ROUND(I177*H177,1)</f>
        <v>0</v>
      </c>
      <c r="K177" s="193" t="s">
        <v>3</v>
      </c>
      <c r="L177" s="197"/>
      <c r="M177" s="198" t="s">
        <v>3</v>
      </c>
      <c r="N177" s="199" t="s">
        <v>45</v>
      </c>
      <c r="O177" s="200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R177" s="203" t="s">
        <v>420</v>
      </c>
      <c r="AT177" s="203" t="s">
        <v>783</v>
      </c>
      <c r="AU177" s="203" t="s">
        <v>84</v>
      </c>
      <c r="AY177" s="106" t="s">
        <v>158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06" t="s">
        <v>82</v>
      </c>
      <c r="BK177" s="204">
        <f>ROUND(I177*H177,1)</f>
        <v>0</v>
      </c>
      <c r="BL177" s="106" t="s">
        <v>283</v>
      </c>
      <c r="BM177" s="203" t="s">
        <v>865</v>
      </c>
    </row>
    <row r="178" spans="1:47" s="118" customFormat="1" ht="12">
      <c r="A178" s="115"/>
      <c r="B178" s="116"/>
      <c r="C178" s="115"/>
      <c r="D178" s="205" t="s">
        <v>167</v>
      </c>
      <c r="E178" s="115"/>
      <c r="F178" s="211" t="s">
        <v>3605</v>
      </c>
      <c r="G178" s="115"/>
      <c r="H178" s="115"/>
      <c r="I178" s="7"/>
      <c r="J178" s="115"/>
      <c r="K178" s="115"/>
      <c r="L178" s="116"/>
      <c r="M178" s="207"/>
      <c r="N178" s="208"/>
      <c r="O178" s="200"/>
      <c r="P178" s="200"/>
      <c r="Q178" s="200"/>
      <c r="R178" s="200"/>
      <c r="S178" s="200"/>
      <c r="T178" s="209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T178" s="106" t="s">
        <v>167</v>
      </c>
      <c r="AU178" s="106" t="s">
        <v>84</v>
      </c>
    </row>
    <row r="179" spans="1:65" s="118" customFormat="1" ht="16.5" customHeight="1">
      <c r="A179" s="115"/>
      <c r="B179" s="116"/>
      <c r="C179" s="191" t="s">
        <v>517</v>
      </c>
      <c r="D179" s="191" t="s">
        <v>783</v>
      </c>
      <c r="E179" s="192" t="s">
        <v>3274</v>
      </c>
      <c r="F179" s="210" t="s">
        <v>3606</v>
      </c>
      <c r="G179" s="194" t="s">
        <v>1883</v>
      </c>
      <c r="H179" s="195">
        <v>2</v>
      </c>
      <c r="I179" s="11"/>
      <c r="J179" s="196">
        <f>ROUND(I179*H179,1)</f>
        <v>0</v>
      </c>
      <c r="K179" s="193" t="s">
        <v>3</v>
      </c>
      <c r="L179" s="197"/>
      <c r="M179" s="198" t="s">
        <v>3</v>
      </c>
      <c r="N179" s="199" t="s">
        <v>45</v>
      </c>
      <c r="O179" s="20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R179" s="203" t="s">
        <v>420</v>
      </c>
      <c r="AT179" s="203" t="s">
        <v>783</v>
      </c>
      <c r="AU179" s="203" t="s">
        <v>84</v>
      </c>
      <c r="AY179" s="106" t="s">
        <v>158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06" t="s">
        <v>82</v>
      </c>
      <c r="BK179" s="204">
        <f>ROUND(I179*H179,1)</f>
        <v>0</v>
      </c>
      <c r="BL179" s="106" t="s">
        <v>283</v>
      </c>
      <c r="BM179" s="203" t="s">
        <v>881</v>
      </c>
    </row>
    <row r="180" spans="1:47" s="118" customFormat="1" ht="12">
      <c r="A180" s="115"/>
      <c r="B180" s="116"/>
      <c r="C180" s="115"/>
      <c r="D180" s="205" t="s">
        <v>167</v>
      </c>
      <c r="E180" s="115"/>
      <c r="F180" s="211" t="s">
        <v>3607</v>
      </c>
      <c r="G180" s="115"/>
      <c r="H180" s="115"/>
      <c r="I180" s="7"/>
      <c r="J180" s="115"/>
      <c r="K180" s="115"/>
      <c r="L180" s="116"/>
      <c r="M180" s="207"/>
      <c r="N180" s="208"/>
      <c r="O180" s="200"/>
      <c r="P180" s="200"/>
      <c r="Q180" s="200"/>
      <c r="R180" s="200"/>
      <c r="S180" s="200"/>
      <c r="T180" s="209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T180" s="106" t="s">
        <v>167</v>
      </c>
      <c r="AU180" s="106" t="s">
        <v>84</v>
      </c>
    </row>
    <row r="181" spans="1:65" s="118" customFormat="1" ht="16.5" customHeight="1">
      <c r="A181" s="115"/>
      <c r="B181" s="116"/>
      <c r="C181" s="191" t="s">
        <v>522</v>
      </c>
      <c r="D181" s="191" t="s">
        <v>783</v>
      </c>
      <c r="E181" s="192" t="s">
        <v>3275</v>
      </c>
      <c r="F181" s="193" t="s">
        <v>3276</v>
      </c>
      <c r="G181" s="194" t="s">
        <v>1883</v>
      </c>
      <c r="H181" s="195">
        <v>8</v>
      </c>
      <c r="I181" s="11"/>
      <c r="J181" s="196">
        <f>ROUND(I181*H181,1)</f>
        <v>0</v>
      </c>
      <c r="K181" s="193" t="s">
        <v>3</v>
      </c>
      <c r="L181" s="197"/>
      <c r="M181" s="198" t="s">
        <v>3</v>
      </c>
      <c r="N181" s="199" t="s">
        <v>45</v>
      </c>
      <c r="O181" s="20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R181" s="203" t="s">
        <v>420</v>
      </c>
      <c r="AT181" s="203" t="s">
        <v>783</v>
      </c>
      <c r="AU181" s="203" t="s">
        <v>84</v>
      </c>
      <c r="AY181" s="106" t="s">
        <v>158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06" t="s">
        <v>82</v>
      </c>
      <c r="BK181" s="204">
        <f>ROUND(I181*H181,1)</f>
        <v>0</v>
      </c>
      <c r="BL181" s="106" t="s">
        <v>283</v>
      </c>
      <c r="BM181" s="203" t="s">
        <v>894</v>
      </c>
    </row>
    <row r="182" spans="1:47" s="118" customFormat="1" ht="12">
      <c r="A182" s="115"/>
      <c r="B182" s="116"/>
      <c r="C182" s="115"/>
      <c r="D182" s="205" t="s">
        <v>167</v>
      </c>
      <c r="E182" s="115"/>
      <c r="F182" s="206" t="s">
        <v>3276</v>
      </c>
      <c r="G182" s="115"/>
      <c r="H182" s="115"/>
      <c r="I182" s="7"/>
      <c r="J182" s="115"/>
      <c r="K182" s="115"/>
      <c r="L182" s="116"/>
      <c r="M182" s="207"/>
      <c r="N182" s="208"/>
      <c r="O182" s="200"/>
      <c r="P182" s="200"/>
      <c r="Q182" s="200"/>
      <c r="R182" s="200"/>
      <c r="S182" s="200"/>
      <c r="T182" s="209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T182" s="106" t="s">
        <v>167</v>
      </c>
      <c r="AU182" s="106" t="s">
        <v>84</v>
      </c>
    </row>
    <row r="183" spans="1:65" s="118" customFormat="1" ht="16.5" customHeight="1">
      <c r="A183" s="115"/>
      <c r="B183" s="116"/>
      <c r="C183" s="191" t="s">
        <v>537</v>
      </c>
      <c r="D183" s="191" t="s">
        <v>783</v>
      </c>
      <c r="E183" s="192" t="s">
        <v>3277</v>
      </c>
      <c r="F183" s="193" t="s">
        <v>3278</v>
      </c>
      <c r="G183" s="194" t="s">
        <v>1883</v>
      </c>
      <c r="H183" s="195">
        <v>2</v>
      </c>
      <c r="I183" s="11"/>
      <c r="J183" s="196">
        <f>ROUND(I183*H183,1)</f>
        <v>0</v>
      </c>
      <c r="K183" s="193" t="s">
        <v>3</v>
      </c>
      <c r="L183" s="197"/>
      <c r="M183" s="198" t="s">
        <v>3</v>
      </c>
      <c r="N183" s="199" t="s">
        <v>45</v>
      </c>
      <c r="O183" s="20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R183" s="203" t="s">
        <v>420</v>
      </c>
      <c r="AT183" s="203" t="s">
        <v>783</v>
      </c>
      <c r="AU183" s="203" t="s">
        <v>84</v>
      </c>
      <c r="AY183" s="106" t="s">
        <v>158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06" t="s">
        <v>82</v>
      </c>
      <c r="BK183" s="204">
        <f>ROUND(I183*H183,1)</f>
        <v>0</v>
      </c>
      <c r="BL183" s="106" t="s">
        <v>283</v>
      </c>
      <c r="BM183" s="203" t="s">
        <v>909</v>
      </c>
    </row>
    <row r="184" spans="1:47" s="118" customFormat="1" ht="12">
      <c r="A184" s="115"/>
      <c r="B184" s="116"/>
      <c r="C184" s="115"/>
      <c r="D184" s="205" t="s">
        <v>167</v>
      </c>
      <c r="E184" s="115"/>
      <c r="F184" s="206" t="s">
        <v>3278</v>
      </c>
      <c r="G184" s="115"/>
      <c r="H184" s="115"/>
      <c r="I184" s="7"/>
      <c r="J184" s="115"/>
      <c r="K184" s="115"/>
      <c r="L184" s="116"/>
      <c r="M184" s="207"/>
      <c r="N184" s="208"/>
      <c r="O184" s="200"/>
      <c r="P184" s="200"/>
      <c r="Q184" s="200"/>
      <c r="R184" s="200"/>
      <c r="S184" s="200"/>
      <c r="T184" s="209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T184" s="106" t="s">
        <v>167</v>
      </c>
      <c r="AU184" s="106" t="s">
        <v>84</v>
      </c>
    </row>
    <row r="185" spans="1:65" s="118" customFormat="1" ht="16.5" customHeight="1">
      <c r="A185" s="115"/>
      <c r="B185" s="116"/>
      <c r="C185" s="191" t="s">
        <v>545</v>
      </c>
      <c r="D185" s="191" t="s">
        <v>783</v>
      </c>
      <c r="E185" s="192" t="s">
        <v>3279</v>
      </c>
      <c r="F185" s="193" t="s">
        <v>3280</v>
      </c>
      <c r="G185" s="194" t="s">
        <v>1883</v>
      </c>
      <c r="H185" s="195">
        <v>34</v>
      </c>
      <c r="I185" s="11"/>
      <c r="J185" s="196">
        <f>ROUND(I185*H185,1)</f>
        <v>0</v>
      </c>
      <c r="K185" s="193" t="s">
        <v>3</v>
      </c>
      <c r="L185" s="197"/>
      <c r="M185" s="198" t="s">
        <v>3</v>
      </c>
      <c r="N185" s="199" t="s">
        <v>45</v>
      </c>
      <c r="O185" s="20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R185" s="203" t="s">
        <v>420</v>
      </c>
      <c r="AT185" s="203" t="s">
        <v>783</v>
      </c>
      <c r="AU185" s="203" t="s">
        <v>84</v>
      </c>
      <c r="AY185" s="106" t="s">
        <v>158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06" t="s">
        <v>82</v>
      </c>
      <c r="BK185" s="204">
        <f>ROUND(I185*H185,1)</f>
        <v>0</v>
      </c>
      <c r="BL185" s="106" t="s">
        <v>283</v>
      </c>
      <c r="BM185" s="203" t="s">
        <v>923</v>
      </c>
    </row>
    <row r="186" spans="1:47" s="118" customFormat="1" ht="12">
      <c r="A186" s="115"/>
      <c r="B186" s="116"/>
      <c r="C186" s="115"/>
      <c r="D186" s="205" t="s">
        <v>167</v>
      </c>
      <c r="E186" s="115"/>
      <c r="F186" s="206" t="s">
        <v>3280</v>
      </c>
      <c r="G186" s="115"/>
      <c r="H186" s="115"/>
      <c r="I186" s="7"/>
      <c r="J186" s="115"/>
      <c r="K186" s="115"/>
      <c r="L186" s="116"/>
      <c r="M186" s="207"/>
      <c r="N186" s="208"/>
      <c r="O186" s="200"/>
      <c r="P186" s="200"/>
      <c r="Q186" s="200"/>
      <c r="R186" s="200"/>
      <c r="S186" s="200"/>
      <c r="T186" s="209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T186" s="106" t="s">
        <v>167</v>
      </c>
      <c r="AU186" s="106" t="s">
        <v>84</v>
      </c>
    </row>
    <row r="187" spans="1:65" s="118" customFormat="1" ht="16.5" customHeight="1">
      <c r="A187" s="115"/>
      <c r="B187" s="116"/>
      <c r="C187" s="191" t="s">
        <v>553</v>
      </c>
      <c r="D187" s="191" t="s">
        <v>783</v>
      </c>
      <c r="E187" s="192" t="s">
        <v>3281</v>
      </c>
      <c r="F187" s="193" t="s">
        <v>3282</v>
      </c>
      <c r="G187" s="194" t="s">
        <v>1883</v>
      </c>
      <c r="H187" s="195">
        <v>34</v>
      </c>
      <c r="I187" s="11"/>
      <c r="J187" s="196">
        <f>ROUND(I187*H187,1)</f>
        <v>0</v>
      </c>
      <c r="K187" s="193" t="s">
        <v>3</v>
      </c>
      <c r="L187" s="197"/>
      <c r="M187" s="198" t="s">
        <v>3</v>
      </c>
      <c r="N187" s="199" t="s">
        <v>45</v>
      </c>
      <c r="O187" s="20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R187" s="203" t="s">
        <v>420</v>
      </c>
      <c r="AT187" s="203" t="s">
        <v>783</v>
      </c>
      <c r="AU187" s="203" t="s">
        <v>84</v>
      </c>
      <c r="AY187" s="106" t="s">
        <v>158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06" t="s">
        <v>82</v>
      </c>
      <c r="BK187" s="204">
        <f>ROUND(I187*H187,1)</f>
        <v>0</v>
      </c>
      <c r="BL187" s="106" t="s">
        <v>283</v>
      </c>
      <c r="BM187" s="203" t="s">
        <v>946</v>
      </c>
    </row>
    <row r="188" spans="1:47" s="118" customFormat="1" ht="12">
      <c r="A188" s="115"/>
      <c r="B188" s="116"/>
      <c r="C188" s="115"/>
      <c r="D188" s="205" t="s">
        <v>167</v>
      </c>
      <c r="E188" s="115"/>
      <c r="F188" s="206" t="s">
        <v>3282</v>
      </c>
      <c r="G188" s="115"/>
      <c r="H188" s="115"/>
      <c r="I188" s="7"/>
      <c r="J188" s="115"/>
      <c r="K188" s="115"/>
      <c r="L188" s="116"/>
      <c r="M188" s="207"/>
      <c r="N188" s="208"/>
      <c r="O188" s="200"/>
      <c r="P188" s="200"/>
      <c r="Q188" s="200"/>
      <c r="R188" s="200"/>
      <c r="S188" s="200"/>
      <c r="T188" s="209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T188" s="106" t="s">
        <v>167</v>
      </c>
      <c r="AU188" s="106" t="s">
        <v>84</v>
      </c>
    </row>
    <row r="189" spans="2:63" s="180" customFormat="1" ht="22.9" customHeight="1">
      <c r="B189" s="181"/>
      <c r="D189" s="182" t="s">
        <v>73</v>
      </c>
      <c r="E189" s="212" t="s">
        <v>3283</v>
      </c>
      <c r="F189" s="212" t="s">
        <v>3284</v>
      </c>
      <c r="I189" s="5"/>
      <c r="J189" s="213">
        <f>BK189</f>
        <v>0</v>
      </c>
      <c r="L189" s="181"/>
      <c r="M189" s="185"/>
      <c r="N189" s="186"/>
      <c r="O189" s="186"/>
      <c r="P189" s="187">
        <f>SUM(P190:P203)</f>
        <v>0</v>
      </c>
      <c r="Q189" s="186"/>
      <c r="R189" s="187">
        <f>SUM(R190:R203)</f>
        <v>0</v>
      </c>
      <c r="S189" s="186"/>
      <c r="T189" s="188">
        <f>SUM(T190:T203)</f>
        <v>0</v>
      </c>
      <c r="AR189" s="182" t="s">
        <v>82</v>
      </c>
      <c r="AT189" s="189" t="s">
        <v>73</v>
      </c>
      <c r="AU189" s="189" t="s">
        <v>82</v>
      </c>
      <c r="AY189" s="182" t="s">
        <v>158</v>
      </c>
      <c r="BK189" s="190">
        <f>SUM(BK190:BK203)</f>
        <v>0</v>
      </c>
    </row>
    <row r="190" spans="1:65" s="118" customFormat="1" ht="21.75" customHeight="1">
      <c r="A190" s="115"/>
      <c r="B190" s="116"/>
      <c r="C190" s="191" t="s">
        <v>561</v>
      </c>
      <c r="D190" s="191" t="s">
        <v>783</v>
      </c>
      <c r="E190" s="192" t="s">
        <v>3285</v>
      </c>
      <c r="F190" s="210" t="s">
        <v>3608</v>
      </c>
      <c r="G190" s="194" t="s">
        <v>1883</v>
      </c>
      <c r="H190" s="195">
        <v>4</v>
      </c>
      <c r="I190" s="11"/>
      <c r="J190" s="196">
        <f>ROUND(I190*H190,1)</f>
        <v>0</v>
      </c>
      <c r="K190" s="193" t="s">
        <v>3</v>
      </c>
      <c r="L190" s="197"/>
      <c r="M190" s="198" t="s">
        <v>3</v>
      </c>
      <c r="N190" s="199" t="s">
        <v>45</v>
      </c>
      <c r="O190" s="20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R190" s="203" t="s">
        <v>420</v>
      </c>
      <c r="AT190" s="203" t="s">
        <v>783</v>
      </c>
      <c r="AU190" s="203" t="s">
        <v>84</v>
      </c>
      <c r="AY190" s="106" t="s">
        <v>158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06" t="s">
        <v>82</v>
      </c>
      <c r="BK190" s="204">
        <f>ROUND(I190*H190,1)</f>
        <v>0</v>
      </c>
      <c r="BL190" s="106" t="s">
        <v>283</v>
      </c>
      <c r="BM190" s="203" t="s">
        <v>963</v>
      </c>
    </row>
    <row r="191" spans="1:47" s="118" customFormat="1" ht="12">
      <c r="A191" s="115"/>
      <c r="B191" s="116"/>
      <c r="C191" s="115"/>
      <c r="D191" s="205" t="s">
        <v>167</v>
      </c>
      <c r="E191" s="115"/>
      <c r="F191" s="211" t="s">
        <v>3608</v>
      </c>
      <c r="G191" s="115"/>
      <c r="H191" s="115"/>
      <c r="I191" s="7"/>
      <c r="J191" s="115"/>
      <c r="K191" s="115"/>
      <c r="L191" s="116"/>
      <c r="M191" s="207"/>
      <c r="N191" s="208"/>
      <c r="O191" s="200"/>
      <c r="P191" s="200"/>
      <c r="Q191" s="200"/>
      <c r="R191" s="200"/>
      <c r="S191" s="200"/>
      <c r="T191" s="209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T191" s="106" t="s">
        <v>167</v>
      </c>
      <c r="AU191" s="106" t="s">
        <v>84</v>
      </c>
    </row>
    <row r="192" spans="1:65" s="118" customFormat="1" ht="21.75" customHeight="1">
      <c r="A192" s="115"/>
      <c r="B192" s="116"/>
      <c r="C192" s="191" t="s">
        <v>567</v>
      </c>
      <c r="D192" s="191" t="s">
        <v>783</v>
      </c>
      <c r="E192" s="192" t="s">
        <v>3286</v>
      </c>
      <c r="F192" s="210" t="s">
        <v>3609</v>
      </c>
      <c r="G192" s="194" t="s">
        <v>1883</v>
      </c>
      <c r="H192" s="195">
        <v>4</v>
      </c>
      <c r="I192" s="11"/>
      <c r="J192" s="196">
        <f>ROUND(I192*H192,1)</f>
        <v>0</v>
      </c>
      <c r="K192" s="193" t="s">
        <v>3</v>
      </c>
      <c r="L192" s="197"/>
      <c r="M192" s="198" t="s">
        <v>3</v>
      </c>
      <c r="N192" s="199" t="s">
        <v>45</v>
      </c>
      <c r="O192" s="20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R192" s="203" t="s">
        <v>420</v>
      </c>
      <c r="AT192" s="203" t="s">
        <v>783</v>
      </c>
      <c r="AU192" s="203" t="s">
        <v>84</v>
      </c>
      <c r="AY192" s="106" t="s">
        <v>158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06" t="s">
        <v>82</v>
      </c>
      <c r="BK192" s="204">
        <f>ROUND(I192*H192,1)</f>
        <v>0</v>
      </c>
      <c r="BL192" s="106" t="s">
        <v>283</v>
      </c>
      <c r="BM192" s="203" t="s">
        <v>973</v>
      </c>
    </row>
    <row r="193" spans="1:47" s="118" customFormat="1" ht="12">
      <c r="A193" s="115"/>
      <c r="B193" s="116"/>
      <c r="C193" s="115"/>
      <c r="D193" s="205" t="s">
        <v>167</v>
      </c>
      <c r="E193" s="115"/>
      <c r="F193" s="211" t="s">
        <v>3609</v>
      </c>
      <c r="G193" s="115"/>
      <c r="H193" s="115"/>
      <c r="I193" s="7"/>
      <c r="J193" s="115"/>
      <c r="K193" s="115"/>
      <c r="L193" s="116"/>
      <c r="M193" s="207"/>
      <c r="N193" s="208"/>
      <c r="O193" s="200"/>
      <c r="P193" s="200"/>
      <c r="Q193" s="200"/>
      <c r="R193" s="200"/>
      <c r="S193" s="200"/>
      <c r="T193" s="209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T193" s="106" t="s">
        <v>167</v>
      </c>
      <c r="AU193" s="106" t="s">
        <v>84</v>
      </c>
    </row>
    <row r="194" spans="1:65" s="118" customFormat="1" ht="16.5" customHeight="1">
      <c r="A194" s="115"/>
      <c r="B194" s="116"/>
      <c r="C194" s="191" t="s">
        <v>574</v>
      </c>
      <c r="D194" s="191" t="s">
        <v>783</v>
      </c>
      <c r="E194" s="192" t="s">
        <v>3287</v>
      </c>
      <c r="F194" s="210" t="s">
        <v>3610</v>
      </c>
      <c r="G194" s="194" t="s">
        <v>1883</v>
      </c>
      <c r="H194" s="195">
        <v>4</v>
      </c>
      <c r="I194" s="11"/>
      <c r="J194" s="196">
        <f>ROUND(I194*H194,1)</f>
        <v>0</v>
      </c>
      <c r="K194" s="193" t="s">
        <v>3</v>
      </c>
      <c r="L194" s="197"/>
      <c r="M194" s="198" t="s">
        <v>3</v>
      </c>
      <c r="N194" s="199" t="s">
        <v>45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R194" s="203" t="s">
        <v>420</v>
      </c>
      <c r="AT194" s="203" t="s">
        <v>783</v>
      </c>
      <c r="AU194" s="203" t="s">
        <v>84</v>
      </c>
      <c r="AY194" s="106" t="s">
        <v>158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06" t="s">
        <v>82</v>
      </c>
      <c r="BK194" s="204">
        <f>ROUND(I194*H194,1)</f>
        <v>0</v>
      </c>
      <c r="BL194" s="106" t="s">
        <v>283</v>
      </c>
      <c r="BM194" s="203" t="s">
        <v>988</v>
      </c>
    </row>
    <row r="195" spans="1:47" s="118" customFormat="1" ht="12">
      <c r="A195" s="115"/>
      <c r="B195" s="116"/>
      <c r="C195" s="115"/>
      <c r="D195" s="205" t="s">
        <v>167</v>
      </c>
      <c r="E195" s="115"/>
      <c r="F195" s="211" t="s">
        <v>3611</v>
      </c>
      <c r="G195" s="115"/>
      <c r="H195" s="115"/>
      <c r="I195" s="7"/>
      <c r="J195" s="115"/>
      <c r="K195" s="115"/>
      <c r="L195" s="116"/>
      <c r="M195" s="207"/>
      <c r="N195" s="208"/>
      <c r="O195" s="200"/>
      <c r="P195" s="200"/>
      <c r="Q195" s="200"/>
      <c r="R195" s="200"/>
      <c r="S195" s="200"/>
      <c r="T195" s="209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T195" s="106" t="s">
        <v>167</v>
      </c>
      <c r="AU195" s="106" t="s">
        <v>84</v>
      </c>
    </row>
    <row r="196" spans="1:65" s="118" customFormat="1" ht="16.5" customHeight="1">
      <c r="A196" s="115"/>
      <c r="B196" s="116"/>
      <c r="C196" s="191" t="s">
        <v>580</v>
      </c>
      <c r="D196" s="191" t="s">
        <v>783</v>
      </c>
      <c r="E196" s="192" t="s">
        <v>3288</v>
      </c>
      <c r="F196" s="193" t="s">
        <v>3289</v>
      </c>
      <c r="G196" s="194" t="s">
        <v>1883</v>
      </c>
      <c r="H196" s="195">
        <v>4</v>
      </c>
      <c r="I196" s="11"/>
      <c r="J196" s="196">
        <f>ROUND(I196*H196,1)</f>
        <v>0</v>
      </c>
      <c r="K196" s="193" t="s">
        <v>3</v>
      </c>
      <c r="L196" s="197"/>
      <c r="M196" s="198" t="s">
        <v>3</v>
      </c>
      <c r="N196" s="199" t="s">
        <v>45</v>
      </c>
      <c r="O196" s="200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R196" s="203" t="s">
        <v>420</v>
      </c>
      <c r="AT196" s="203" t="s">
        <v>783</v>
      </c>
      <c r="AU196" s="203" t="s">
        <v>84</v>
      </c>
      <c r="AY196" s="106" t="s">
        <v>158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06" t="s">
        <v>82</v>
      </c>
      <c r="BK196" s="204">
        <f>ROUND(I196*H196,1)</f>
        <v>0</v>
      </c>
      <c r="BL196" s="106" t="s">
        <v>283</v>
      </c>
      <c r="BM196" s="203" t="s">
        <v>1000</v>
      </c>
    </row>
    <row r="197" spans="1:47" s="118" customFormat="1" ht="12">
      <c r="A197" s="115"/>
      <c r="B197" s="116"/>
      <c r="C197" s="115"/>
      <c r="D197" s="205" t="s">
        <v>167</v>
      </c>
      <c r="E197" s="115"/>
      <c r="F197" s="206" t="s">
        <v>3289</v>
      </c>
      <c r="G197" s="115"/>
      <c r="H197" s="115"/>
      <c r="I197" s="7"/>
      <c r="J197" s="115"/>
      <c r="K197" s="115"/>
      <c r="L197" s="116"/>
      <c r="M197" s="207"/>
      <c r="N197" s="208"/>
      <c r="O197" s="200"/>
      <c r="P197" s="200"/>
      <c r="Q197" s="200"/>
      <c r="R197" s="200"/>
      <c r="S197" s="200"/>
      <c r="T197" s="209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T197" s="106" t="s">
        <v>167</v>
      </c>
      <c r="AU197" s="106" t="s">
        <v>84</v>
      </c>
    </row>
    <row r="198" spans="1:65" s="118" customFormat="1" ht="16.5" customHeight="1">
      <c r="A198" s="115"/>
      <c r="B198" s="116"/>
      <c r="C198" s="191" t="s">
        <v>587</v>
      </c>
      <c r="D198" s="191" t="s">
        <v>783</v>
      </c>
      <c r="E198" s="192" t="s">
        <v>3290</v>
      </c>
      <c r="F198" s="193" t="s">
        <v>3291</v>
      </c>
      <c r="G198" s="194" t="s">
        <v>1883</v>
      </c>
      <c r="H198" s="195">
        <v>4</v>
      </c>
      <c r="I198" s="11"/>
      <c r="J198" s="196">
        <f>ROUND(I198*H198,1)</f>
        <v>0</v>
      </c>
      <c r="K198" s="193" t="s">
        <v>3</v>
      </c>
      <c r="L198" s="197"/>
      <c r="M198" s="198" t="s">
        <v>3</v>
      </c>
      <c r="N198" s="199" t="s">
        <v>45</v>
      </c>
      <c r="O198" s="200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R198" s="203" t="s">
        <v>420</v>
      </c>
      <c r="AT198" s="203" t="s">
        <v>783</v>
      </c>
      <c r="AU198" s="203" t="s">
        <v>84</v>
      </c>
      <c r="AY198" s="106" t="s">
        <v>158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06" t="s">
        <v>82</v>
      </c>
      <c r="BK198" s="204">
        <f>ROUND(I198*H198,1)</f>
        <v>0</v>
      </c>
      <c r="BL198" s="106" t="s">
        <v>283</v>
      </c>
      <c r="BM198" s="203" t="s">
        <v>1012</v>
      </c>
    </row>
    <row r="199" spans="1:47" s="118" customFormat="1" ht="12">
      <c r="A199" s="115"/>
      <c r="B199" s="116"/>
      <c r="C199" s="115"/>
      <c r="D199" s="205" t="s">
        <v>167</v>
      </c>
      <c r="E199" s="115"/>
      <c r="F199" s="206" t="s">
        <v>3291</v>
      </c>
      <c r="G199" s="115"/>
      <c r="H199" s="115"/>
      <c r="I199" s="7"/>
      <c r="J199" s="115"/>
      <c r="K199" s="115"/>
      <c r="L199" s="116"/>
      <c r="M199" s="207"/>
      <c r="N199" s="208"/>
      <c r="O199" s="200"/>
      <c r="P199" s="200"/>
      <c r="Q199" s="200"/>
      <c r="R199" s="200"/>
      <c r="S199" s="200"/>
      <c r="T199" s="209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T199" s="106" t="s">
        <v>167</v>
      </c>
      <c r="AU199" s="106" t="s">
        <v>84</v>
      </c>
    </row>
    <row r="200" spans="1:65" s="118" customFormat="1" ht="16.5" customHeight="1">
      <c r="A200" s="115"/>
      <c r="B200" s="116"/>
      <c r="C200" s="191" t="s">
        <v>594</v>
      </c>
      <c r="D200" s="191" t="s">
        <v>783</v>
      </c>
      <c r="E200" s="192" t="s">
        <v>3292</v>
      </c>
      <c r="F200" s="193" t="s">
        <v>3293</v>
      </c>
      <c r="G200" s="194" t="s">
        <v>1883</v>
      </c>
      <c r="H200" s="195">
        <v>28</v>
      </c>
      <c r="I200" s="11"/>
      <c r="J200" s="196">
        <f>ROUND(I200*H200,1)</f>
        <v>0</v>
      </c>
      <c r="K200" s="193" t="s">
        <v>3</v>
      </c>
      <c r="L200" s="197"/>
      <c r="M200" s="198" t="s">
        <v>3</v>
      </c>
      <c r="N200" s="199" t="s">
        <v>45</v>
      </c>
      <c r="O200" s="200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R200" s="203" t="s">
        <v>420</v>
      </c>
      <c r="AT200" s="203" t="s">
        <v>783</v>
      </c>
      <c r="AU200" s="203" t="s">
        <v>84</v>
      </c>
      <c r="AY200" s="106" t="s">
        <v>158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06" t="s">
        <v>82</v>
      </c>
      <c r="BK200" s="204">
        <f>ROUND(I200*H200,1)</f>
        <v>0</v>
      </c>
      <c r="BL200" s="106" t="s">
        <v>283</v>
      </c>
      <c r="BM200" s="203" t="s">
        <v>1031</v>
      </c>
    </row>
    <row r="201" spans="1:47" s="118" customFormat="1" ht="12">
      <c r="A201" s="115"/>
      <c r="B201" s="116"/>
      <c r="C201" s="115"/>
      <c r="D201" s="205" t="s">
        <v>167</v>
      </c>
      <c r="E201" s="115"/>
      <c r="F201" s="206" t="s">
        <v>3293</v>
      </c>
      <c r="G201" s="115"/>
      <c r="H201" s="115"/>
      <c r="I201" s="7"/>
      <c r="J201" s="115"/>
      <c r="K201" s="115"/>
      <c r="L201" s="116"/>
      <c r="M201" s="207"/>
      <c r="N201" s="208"/>
      <c r="O201" s="200"/>
      <c r="P201" s="200"/>
      <c r="Q201" s="200"/>
      <c r="R201" s="200"/>
      <c r="S201" s="200"/>
      <c r="T201" s="209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T201" s="106" t="s">
        <v>167</v>
      </c>
      <c r="AU201" s="106" t="s">
        <v>84</v>
      </c>
    </row>
    <row r="202" spans="1:65" s="118" customFormat="1" ht="16.5" customHeight="1">
      <c r="A202" s="115"/>
      <c r="B202" s="116"/>
      <c r="C202" s="191" t="s">
        <v>601</v>
      </c>
      <c r="D202" s="191" t="s">
        <v>783</v>
      </c>
      <c r="E202" s="192" t="s">
        <v>3294</v>
      </c>
      <c r="F202" s="193" t="s">
        <v>3295</v>
      </c>
      <c r="G202" s="194" t="s">
        <v>1883</v>
      </c>
      <c r="H202" s="195">
        <v>28</v>
      </c>
      <c r="I202" s="11"/>
      <c r="J202" s="196">
        <f>ROUND(I202*H202,1)</f>
        <v>0</v>
      </c>
      <c r="K202" s="193" t="s">
        <v>3</v>
      </c>
      <c r="L202" s="197"/>
      <c r="M202" s="198" t="s">
        <v>3</v>
      </c>
      <c r="N202" s="199" t="s">
        <v>45</v>
      </c>
      <c r="O202" s="200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R202" s="203" t="s">
        <v>420</v>
      </c>
      <c r="AT202" s="203" t="s">
        <v>783</v>
      </c>
      <c r="AU202" s="203" t="s">
        <v>84</v>
      </c>
      <c r="AY202" s="106" t="s">
        <v>158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06" t="s">
        <v>82</v>
      </c>
      <c r="BK202" s="204">
        <f>ROUND(I202*H202,1)</f>
        <v>0</v>
      </c>
      <c r="BL202" s="106" t="s">
        <v>283</v>
      </c>
      <c r="BM202" s="203" t="s">
        <v>1047</v>
      </c>
    </row>
    <row r="203" spans="1:47" s="118" customFormat="1" ht="12">
      <c r="A203" s="115"/>
      <c r="B203" s="116"/>
      <c r="C203" s="115"/>
      <c r="D203" s="205" t="s">
        <v>167</v>
      </c>
      <c r="E203" s="115"/>
      <c r="F203" s="206" t="s">
        <v>3295</v>
      </c>
      <c r="G203" s="115"/>
      <c r="H203" s="115"/>
      <c r="I203" s="7"/>
      <c r="J203" s="115"/>
      <c r="K203" s="115"/>
      <c r="L203" s="116"/>
      <c r="M203" s="207"/>
      <c r="N203" s="208"/>
      <c r="O203" s="200"/>
      <c r="P203" s="200"/>
      <c r="Q203" s="200"/>
      <c r="R203" s="200"/>
      <c r="S203" s="200"/>
      <c r="T203" s="209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T203" s="106" t="s">
        <v>167</v>
      </c>
      <c r="AU203" s="106" t="s">
        <v>84</v>
      </c>
    </row>
    <row r="204" spans="2:63" s="180" customFormat="1" ht="22.9" customHeight="1">
      <c r="B204" s="181"/>
      <c r="D204" s="182" t="s">
        <v>73</v>
      </c>
      <c r="E204" s="212" t="s">
        <v>3296</v>
      </c>
      <c r="F204" s="212" t="s">
        <v>3297</v>
      </c>
      <c r="I204" s="5"/>
      <c r="J204" s="213">
        <f>BK204</f>
        <v>0</v>
      </c>
      <c r="L204" s="181"/>
      <c r="M204" s="185"/>
      <c r="N204" s="186"/>
      <c r="O204" s="186"/>
      <c r="P204" s="187">
        <f>SUM(P205:P258)</f>
        <v>0</v>
      </c>
      <c r="Q204" s="186"/>
      <c r="R204" s="187">
        <f>SUM(R205:R258)</f>
        <v>0</v>
      </c>
      <c r="S204" s="186"/>
      <c r="T204" s="188">
        <f>SUM(T205:T258)</f>
        <v>0</v>
      </c>
      <c r="AR204" s="182" t="s">
        <v>82</v>
      </c>
      <c r="AT204" s="189" t="s">
        <v>73</v>
      </c>
      <c r="AU204" s="189" t="s">
        <v>82</v>
      </c>
      <c r="AY204" s="182" t="s">
        <v>158</v>
      </c>
      <c r="BK204" s="190">
        <f>SUM(BK205:BK258)</f>
        <v>0</v>
      </c>
    </row>
    <row r="205" spans="1:65" s="118" customFormat="1" ht="21.75" customHeight="1">
      <c r="A205" s="115"/>
      <c r="B205" s="116"/>
      <c r="C205" s="191" t="s">
        <v>608</v>
      </c>
      <c r="D205" s="191" t="s">
        <v>783</v>
      </c>
      <c r="E205" s="192" t="s">
        <v>3298</v>
      </c>
      <c r="F205" s="210" t="s">
        <v>3612</v>
      </c>
      <c r="G205" s="194" t="s">
        <v>1883</v>
      </c>
      <c r="H205" s="195">
        <v>3</v>
      </c>
      <c r="I205" s="11"/>
      <c r="J205" s="196">
        <f>ROUND(I205*H205,1)</f>
        <v>0</v>
      </c>
      <c r="K205" s="193" t="s">
        <v>3</v>
      </c>
      <c r="L205" s="197"/>
      <c r="M205" s="198" t="s">
        <v>3</v>
      </c>
      <c r="N205" s="199" t="s">
        <v>45</v>
      </c>
      <c r="O205" s="200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R205" s="203" t="s">
        <v>420</v>
      </c>
      <c r="AT205" s="203" t="s">
        <v>783</v>
      </c>
      <c r="AU205" s="203" t="s">
        <v>84</v>
      </c>
      <c r="AY205" s="106" t="s">
        <v>158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06" t="s">
        <v>82</v>
      </c>
      <c r="BK205" s="204">
        <f>ROUND(I205*H205,1)</f>
        <v>0</v>
      </c>
      <c r="BL205" s="106" t="s">
        <v>283</v>
      </c>
      <c r="BM205" s="203" t="s">
        <v>1065</v>
      </c>
    </row>
    <row r="206" spans="1:47" s="118" customFormat="1" ht="12">
      <c r="A206" s="115"/>
      <c r="B206" s="116"/>
      <c r="C206" s="115"/>
      <c r="D206" s="205" t="s">
        <v>167</v>
      </c>
      <c r="E206" s="115"/>
      <c r="F206" s="211" t="s">
        <v>3612</v>
      </c>
      <c r="G206" s="115"/>
      <c r="H206" s="115"/>
      <c r="I206" s="7"/>
      <c r="J206" s="115"/>
      <c r="K206" s="115"/>
      <c r="L206" s="116"/>
      <c r="M206" s="207"/>
      <c r="N206" s="208"/>
      <c r="O206" s="200"/>
      <c r="P206" s="200"/>
      <c r="Q206" s="200"/>
      <c r="R206" s="200"/>
      <c r="S206" s="200"/>
      <c r="T206" s="209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T206" s="106" t="s">
        <v>167</v>
      </c>
      <c r="AU206" s="106" t="s">
        <v>84</v>
      </c>
    </row>
    <row r="207" spans="1:65" s="118" customFormat="1" ht="21.75" customHeight="1">
      <c r="A207" s="115"/>
      <c r="B207" s="116"/>
      <c r="C207" s="191" t="s">
        <v>620</v>
      </c>
      <c r="D207" s="191" t="s">
        <v>783</v>
      </c>
      <c r="E207" s="192" t="s">
        <v>3299</v>
      </c>
      <c r="F207" s="210" t="s">
        <v>3613</v>
      </c>
      <c r="G207" s="194" t="s">
        <v>1883</v>
      </c>
      <c r="H207" s="195">
        <v>2</v>
      </c>
      <c r="I207" s="11"/>
      <c r="J207" s="196">
        <f>ROUND(I207*H207,1)</f>
        <v>0</v>
      </c>
      <c r="K207" s="193" t="s">
        <v>3</v>
      </c>
      <c r="L207" s="197"/>
      <c r="M207" s="198" t="s">
        <v>3</v>
      </c>
      <c r="N207" s="199" t="s">
        <v>45</v>
      </c>
      <c r="O207" s="20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R207" s="203" t="s">
        <v>420</v>
      </c>
      <c r="AT207" s="203" t="s">
        <v>783</v>
      </c>
      <c r="AU207" s="203" t="s">
        <v>84</v>
      </c>
      <c r="AY207" s="106" t="s">
        <v>158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06" t="s">
        <v>82</v>
      </c>
      <c r="BK207" s="204">
        <f>ROUND(I207*H207,1)</f>
        <v>0</v>
      </c>
      <c r="BL207" s="106" t="s">
        <v>283</v>
      </c>
      <c r="BM207" s="203" t="s">
        <v>1078</v>
      </c>
    </row>
    <row r="208" spans="1:47" s="118" customFormat="1" ht="12">
      <c r="A208" s="115"/>
      <c r="B208" s="116"/>
      <c r="C208" s="115"/>
      <c r="D208" s="205" t="s">
        <v>167</v>
      </c>
      <c r="E208" s="115"/>
      <c r="F208" s="211" t="s">
        <v>3614</v>
      </c>
      <c r="G208" s="115"/>
      <c r="H208" s="115"/>
      <c r="I208" s="7"/>
      <c r="J208" s="115"/>
      <c r="K208" s="115"/>
      <c r="L208" s="116"/>
      <c r="M208" s="207"/>
      <c r="N208" s="208"/>
      <c r="O208" s="200"/>
      <c r="P208" s="200"/>
      <c r="Q208" s="200"/>
      <c r="R208" s="200"/>
      <c r="S208" s="200"/>
      <c r="T208" s="209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T208" s="106" t="s">
        <v>167</v>
      </c>
      <c r="AU208" s="106" t="s">
        <v>84</v>
      </c>
    </row>
    <row r="209" spans="1:65" s="118" customFormat="1" ht="21.75" customHeight="1">
      <c r="A209" s="115"/>
      <c r="B209" s="116"/>
      <c r="C209" s="191" t="s">
        <v>629</v>
      </c>
      <c r="D209" s="191" t="s">
        <v>783</v>
      </c>
      <c r="E209" s="192" t="s">
        <v>3300</v>
      </c>
      <c r="F209" s="210" t="s">
        <v>3615</v>
      </c>
      <c r="G209" s="194" t="s">
        <v>1883</v>
      </c>
      <c r="H209" s="195">
        <v>1</v>
      </c>
      <c r="I209" s="11"/>
      <c r="J209" s="196">
        <f>ROUND(I209*H209,1)</f>
        <v>0</v>
      </c>
      <c r="K209" s="193" t="s">
        <v>3</v>
      </c>
      <c r="L209" s="197"/>
      <c r="M209" s="198" t="s">
        <v>3</v>
      </c>
      <c r="N209" s="199" t="s">
        <v>45</v>
      </c>
      <c r="O209" s="20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R209" s="203" t="s">
        <v>420</v>
      </c>
      <c r="AT209" s="203" t="s">
        <v>783</v>
      </c>
      <c r="AU209" s="203" t="s">
        <v>84</v>
      </c>
      <c r="AY209" s="106" t="s">
        <v>158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06" t="s">
        <v>82</v>
      </c>
      <c r="BK209" s="204">
        <f>ROUND(I209*H209,1)</f>
        <v>0</v>
      </c>
      <c r="BL209" s="106" t="s">
        <v>283</v>
      </c>
      <c r="BM209" s="203" t="s">
        <v>1092</v>
      </c>
    </row>
    <row r="210" spans="1:47" s="118" customFormat="1" ht="12">
      <c r="A210" s="115"/>
      <c r="B210" s="116"/>
      <c r="C210" s="115"/>
      <c r="D210" s="205" t="s">
        <v>167</v>
      </c>
      <c r="E210" s="115"/>
      <c r="F210" s="211" t="s">
        <v>3615</v>
      </c>
      <c r="G210" s="115"/>
      <c r="H210" s="115"/>
      <c r="I210" s="7"/>
      <c r="J210" s="115"/>
      <c r="K210" s="115"/>
      <c r="L210" s="116"/>
      <c r="M210" s="207"/>
      <c r="N210" s="208"/>
      <c r="O210" s="200"/>
      <c r="P210" s="200"/>
      <c r="Q210" s="200"/>
      <c r="R210" s="200"/>
      <c r="S210" s="200"/>
      <c r="T210" s="209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T210" s="106" t="s">
        <v>167</v>
      </c>
      <c r="AU210" s="106" t="s">
        <v>84</v>
      </c>
    </row>
    <row r="211" spans="1:65" s="118" customFormat="1" ht="16.5" customHeight="1">
      <c r="A211" s="115"/>
      <c r="B211" s="116"/>
      <c r="C211" s="191" t="s">
        <v>635</v>
      </c>
      <c r="D211" s="191" t="s">
        <v>783</v>
      </c>
      <c r="E211" s="192" t="s">
        <v>3301</v>
      </c>
      <c r="F211" s="210" t="s">
        <v>3616</v>
      </c>
      <c r="G211" s="194" t="s">
        <v>1883</v>
      </c>
      <c r="H211" s="195">
        <v>1</v>
      </c>
      <c r="I211" s="11"/>
      <c r="J211" s="196">
        <f>ROUND(I211*H211,1)</f>
        <v>0</v>
      </c>
      <c r="K211" s="193" t="s">
        <v>3</v>
      </c>
      <c r="L211" s="197"/>
      <c r="M211" s="198" t="s">
        <v>3</v>
      </c>
      <c r="N211" s="199" t="s">
        <v>45</v>
      </c>
      <c r="O211" s="200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R211" s="203" t="s">
        <v>420</v>
      </c>
      <c r="AT211" s="203" t="s">
        <v>783</v>
      </c>
      <c r="AU211" s="203" t="s">
        <v>84</v>
      </c>
      <c r="AY211" s="106" t="s">
        <v>158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06" t="s">
        <v>82</v>
      </c>
      <c r="BK211" s="204">
        <f>ROUND(I211*H211,1)</f>
        <v>0</v>
      </c>
      <c r="BL211" s="106" t="s">
        <v>283</v>
      </c>
      <c r="BM211" s="203" t="s">
        <v>1104</v>
      </c>
    </row>
    <row r="212" spans="1:47" s="118" customFormat="1" ht="12">
      <c r="A212" s="115"/>
      <c r="B212" s="116"/>
      <c r="C212" s="115"/>
      <c r="D212" s="205" t="s">
        <v>167</v>
      </c>
      <c r="E212" s="115"/>
      <c r="F212" s="211" t="s">
        <v>3617</v>
      </c>
      <c r="G212" s="115"/>
      <c r="H212" s="115"/>
      <c r="I212" s="7"/>
      <c r="J212" s="115"/>
      <c r="K212" s="115"/>
      <c r="L212" s="116"/>
      <c r="M212" s="207"/>
      <c r="N212" s="208"/>
      <c r="O212" s="200"/>
      <c r="P212" s="200"/>
      <c r="Q212" s="200"/>
      <c r="R212" s="200"/>
      <c r="S212" s="200"/>
      <c r="T212" s="209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T212" s="106" t="s">
        <v>167</v>
      </c>
      <c r="AU212" s="106" t="s">
        <v>84</v>
      </c>
    </row>
    <row r="213" spans="1:65" s="118" customFormat="1" ht="16.5" customHeight="1">
      <c r="A213" s="115"/>
      <c r="B213" s="116"/>
      <c r="C213" s="191" t="s">
        <v>642</v>
      </c>
      <c r="D213" s="191" t="s">
        <v>783</v>
      </c>
      <c r="E213" s="192" t="s">
        <v>3302</v>
      </c>
      <c r="F213" s="193" t="s">
        <v>3303</v>
      </c>
      <c r="G213" s="194" t="s">
        <v>1883</v>
      </c>
      <c r="H213" s="195">
        <v>4</v>
      </c>
      <c r="I213" s="11"/>
      <c r="J213" s="196">
        <f>ROUND(I213*H213,1)</f>
        <v>0</v>
      </c>
      <c r="K213" s="193" t="s">
        <v>3</v>
      </c>
      <c r="L213" s="197"/>
      <c r="M213" s="198" t="s">
        <v>3</v>
      </c>
      <c r="N213" s="199" t="s">
        <v>45</v>
      </c>
      <c r="O213" s="200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R213" s="203" t="s">
        <v>420</v>
      </c>
      <c r="AT213" s="203" t="s">
        <v>783</v>
      </c>
      <c r="AU213" s="203" t="s">
        <v>84</v>
      </c>
      <c r="AY213" s="106" t="s">
        <v>158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06" t="s">
        <v>82</v>
      </c>
      <c r="BK213" s="204">
        <f>ROUND(I213*H213,1)</f>
        <v>0</v>
      </c>
      <c r="BL213" s="106" t="s">
        <v>283</v>
      </c>
      <c r="BM213" s="203" t="s">
        <v>1122</v>
      </c>
    </row>
    <row r="214" spans="1:47" s="118" customFormat="1" ht="12">
      <c r="A214" s="115"/>
      <c r="B214" s="116"/>
      <c r="C214" s="115"/>
      <c r="D214" s="205" t="s">
        <v>167</v>
      </c>
      <c r="E214" s="115"/>
      <c r="F214" s="206" t="s">
        <v>3303</v>
      </c>
      <c r="G214" s="115"/>
      <c r="H214" s="115"/>
      <c r="I214" s="7"/>
      <c r="J214" s="115"/>
      <c r="K214" s="115"/>
      <c r="L214" s="116"/>
      <c r="M214" s="207"/>
      <c r="N214" s="208"/>
      <c r="O214" s="200"/>
      <c r="P214" s="200"/>
      <c r="Q214" s="200"/>
      <c r="R214" s="200"/>
      <c r="S214" s="200"/>
      <c r="T214" s="209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T214" s="106" t="s">
        <v>167</v>
      </c>
      <c r="AU214" s="106" t="s">
        <v>84</v>
      </c>
    </row>
    <row r="215" spans="1:65" s="118" customFormat="1" ht="16.5" customHeight="1">
      <c r="A215" s="115"/>
      <c r="B215" s="116"/>
      <c r="C215" s="191" t="s">
        <v>654</v>
      </c>
      <c r="D215" s="191" t="s">
        <v>783</v>
      </c>
      <c r="E215" s="192" t="s">
        <v>3304</v>
      </c>
      <c r="F215" s="193" t="s">
        <v>3305</v>
      </c>
      <c r="G215" s="194" t="s">
        <v>1883</v>
      </c>
      <c r="H215" s="195">
        <v>2</v>
      </c>
      <c r="I215" s="11"/>
      <c r="J215" s="196">
        <f>ROUND(I215*H215,1)</f>
        <v>0</v>
      </c>
      <c r="K215" s="193" t="s">
        <v>3</v>
      </c>
      <c r="L215" s="197"/>
      <c r="M215" s="198" t="s">
        <v>3</v>
      </c>
      <c r="N215" s="199" t="s">
        <v>45</v>
      </c>
      <c r="O215" s="20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R215" s="203" t="s">
        <v>420</v>
      </c>
      <c r="AT215" s="203" t="s">
        <v>783</v>
      </c>
      <c r="AU215" s="203" t="s">
        <v>84</v>
      </c>
      <c r="AY215" s="106" t="s">
        <v>158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06" t="s">
        <v>82</v>
      </c>
      <c r="BK215" s="204">
        <f>ROUND(I215*H215,1)</f>
        <v>0</v>
      </c>
      <c r="BL215" s="106" t="s">
        <v>283</v>
      </c>
      <c r="BM215" s="203" t="s">
        <v>1137</v>
      </c>
    </row>
    <row r="216" spans="1:47" s="118" customFormat="1" ht="12">
      <c r="A216" s="115"/>
      <c r="B216" s="116"/>
      <c r="C216" s="115"/>
      <c r="D216" s="205" t="s">
        <v>167</v>
      </c>
      <c r="E216" s="115"/>
      <c r="F216" s="206" t="s">
        <v>3305</v>
      </c>
      <c r="G216" s="115"/>
      <c r="H216" s="115"/>
      <c r="I216" s="7"/>
      <c r="J216" s="115"/>
      <c r="K216" s="115"/>
      <c r="L216" s="116"/>
      <c r="M216" s="207"/>
      <c r="N216" s="208"/>
      <c r="O216" s="200"/>
      <c r="P216" s="200"/>
      <c r="Q216" s="200"/>
      <c r="R216" s="200"/>
      <c r="S216" s="200"/>
      <c r="T216" s="209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T216" s="106" t="s">
        <v>167</v>
      </c>
      <c r="AU216" s="106" t="s">
        <v>84</v>
      </c>
    </row>
    <row r="217" spans="1:65" s="118" customFormat="1" ht="16.5" customHeight="1">
      <c r="A217" s="115"/>
      <c r="B217" s="116"/>
      <c r="C217" s="191" t="s">
        <v>662</v>
      </c>
      <c r="D217" s="191" t="s">
        <v>783</v>
      </c>
      <c r="E217" s="192" t="s">
        <v>3306</v>
      </c>
      <c r="F217" s="193" t="s">
        <v>3307</v>
      </c>
      <c r="G217" s="194" t="s">
        <v>1883</v>
      </c>
      <c r="H217" s="195">
        <v>20</v>
      </c>
      <c r="I217" s="11"/>
      <c r="J217" s="196">
        <f>ROUND(I217*H217,1)</f>
        <v>0</v>
      </c>
      <c r="K217" s="193" t="s">
        <v>3</v>
      </c>
      <c r="L217" s="197"/>
      <c r="M217" s="198" t="s">
        <v>3</v>
      </c>
      <c r="N217" s="199" t="s">
        <v>45</v>
      </c>
      <c r="O217" s="200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R217" s="203" t="s">
        <v>420</v>
      </c>
      <c r="AT217" s="203" t="s">
        <v>783</v>
      </c>
      <c r="AU217" s="203" t="s">
        <v>84</v>
      </c>
      <c r="AY217" s="106" t="s">
        <v>158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06" t="s">
        <v>82</v>
      </c>
      <c r="BK217" s="204">
        <f>ROUND(I217*H217,1)</f>
        <v>0</v>
      </c>
      <c r="BL217" s="106" t="s">
        <v>283</v>
      </c>
      <c r="BM217" s="203" t="s">
        <v>1151</v>
      </c>
    </row>
    <row r="218" spans="1:47" s="118" customFormat="1" ht="12">
      <c r="A218" s="115"/>
      <c r="B218" s="116"/>
      <c r="C218" s="115"/>
      <c r="D218" s="205" t="s">
        <v>167</v>
      </c>
      <c r="E218" s="115"/>
      <c r="F218" s="206" t="s">
        <v>3307</v>
      </c>
      <c r="G218" s="115"/>
      <c r="H218" s="115"/>
      <c r="I218" s="7"/>
      <c r="J218" s="115"/>
      <c r="K218" s="115"/>
      <c r="L218" s="116"/>
      <c r="M218" s="207"/>
      <c r="N218" s="208"/>
      <c r="O218" s="200"/>
      <c r="P218" s="200"/>
      <c r="Q218" s="200"/>
      <c r="R218" s="200"/>
      <c r="S218" s="200"/>
      <c r="T218" s="209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T218" s="106" t="s">
        <v>167</v>
      </c>
      <c r="AU218" s="106" t="s">
        <v>84</v>
      </c>
    </row>
    <row r="219" spans="1:65" s="118" customFormat="1" ht="24.2" customHeight="1">
      <c r="A219" s="115"/>
      <c r="B219" s="116"/>
      <c r="C219" s="191" t="s">
        <v>669</v>
      </c>
      <c r="D219" s="191" t="s">
        <v>783</v>
      </c>
      <c r="E219" s="192" t="s">
        <v>3308</v>
      </c>
      <c r="F219" s="193" t="s">
        <v>3309</v>
      </c>
      <c r="G219" s="194" t="s">
        <v>1883</v>
      </c>
      <c r="H219" s="195">
        <v>5</v>
      </c>
      <c r="I219" s="11"/>
      <c r="J219" s="196">
        <f>ROUND(I219*H219,1)</f>
        <v>0</v>
      </c>
      <c r="K219" s="193" t="s">
        <v>3</v>
      </c>
      <c r="L219" s="197"/>
      <c r="M219" s="198" t="s">
        <v>3</v>
      </c>
      <c r="N219" s="199" t="s">
        <v>45</v>
      </c>
      <c r="O219" s="200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R219" s="203" t="s">
        <v>420</v>
      </c>
      <c r="AT219" s="203" t="s">
        <v>783</v>
      </c>
      <c r="AU219" s="203" t="s">
        <v>84</v>
      </c>
      <c r="AY219" s="106" t="s">
        <v>158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06" t="s">
        <v>82</v>
      </c>
      <c r="BK219" s="204">
        <f>ROUND(I219*H219,1)</f>
        <v>0</v>
      </c>
      <c r="BL219" s="106" t="s">
        <v>283</v>
      </c>
      <c r="BM219" s="203" t="s">
        <v>1166</v>
      </c>
    </row>
    <row r="220" spans="1:47" s="118" customFormat="1" ht="12">
      <c r="A220" s="115"/>
      <c r="B220" s="116"/>
      <c r="C220" s="115"/>
      <c r="D220" s="205" t="s">
        <v>167</v>
      </c>
      <c r="E220" s="115"/>
      <c r="F220" s="206" t="s">
        <v>3309</v>
      </c>
      <c r="G220" s="115"/>
      <c r="H220" s="115"/>
      <c r="I220" s="7"/>
      <c r="J220" s="115"/>
      <c r="K220" s="115"/>
      <c r="L220" s="116"/>
      <c r="M220" s="207"/>
      <c r="N220" s="208"/>
      <c r="O220" s="200"/>
      <c r="P220" s="200"/>
      <c r="Q220" s="200"/>
      <c r="R220" s="200"/>
      <c r="S220" s="200"/>
      <c r="T220" s="209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T220" s="106" t="s">
        <v>167</v>
      </c>
      <c r="AU220" s="106" t="s">
        <v>84</v>
      </c>
    </row>
    <row r="221" spans="1:65" s="118" customFormat="1" ht="37.9" customHeight="1">
      <c r="A221" s="115"/>
      <c r="B221" s="116"/>
      <c r="C221" s="191" t="s">
        <v>677</v>
      </c>
      <c r="D221" s="191" t="s">
        <v>783</v>
      </c>
      <c r="E221" s="192" t="s">
        <v>3310</v>
      </c>
      <c r="F221" s="193" t="s">
        <v>3311</v>
      </c>
      <c r="G221" s="194" t="s">
        <v>1883</v>
      </c>
      <c r="H221" s="195">
        <v>0</v>
      </c>
      <c r="I221" s="11"/>
      <c r="J221" s="196">
        <f>ROUND(I221*H221,1)</f>
        <v>0</v>
      </c>
      <c r="K221" s="193" t="s">
        <v>3</v>
      </c>
      <c r="L221" s="197"/>
      <c r="M221" s="198" t="s">
        <v>3</v>
      </c>
      <c r="N221" s="199" t="s">
        <v>45</v>
      </c>
      <c r="O221" s="20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R221" s="203" t="s">
        <v>420</v>
      </c>
      <c r="AT221" s="203" t="s">
        <v>783</v>
      </c>
      <c r="AU221" s="203" t="s">
        <v>84</v>
      </c>
      <c r="AY221" s="106" t="s">
        <v>158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06" t="s">
        <v>82</v>
      </c>
      <c r="BK221" s="204">
        <f>ROUND(I221*H221,1)</f>
        <v>0</v>
      </c>
      <c r="BL221" s="106" t="s">
        <v>283</v>
      </c>
      <c r="BM221" s="203" t="s">
        <v>1181</v>
      </c>
    </row>
    <row r="222" spans="1:47" s="118" customFormat="1" ht="19.5">
      <c r="A222" s="115"/>
      <c r="B222" s="116"/>
      <c r="C222" s="115"/>
      <c r="D222" s="205" t="s">
        <v>167</v>
      </c>
      <c r="E222" s="115"/>
      <c r="F222" s="206" t="s">
        <v>3311</v>
      </c>
      <c r="G222" s="115"/>
      <c r="H222" s="115"/>
      <c r="I222" s="7"/>
      <c r="J222" s="115"/>
      <c r="K222" s="115"/>
      <c r="L222" s="116"/>
      <c r="M222" s="207"/>
      <c r="N222" s="208"/>
      <c r="O222" s="200"/>
      <c r="P222" s="200"/>
      <c r="Q222" s="200"/>
      <c r="R222" s="200"/>
      <c r="S222" s="200"/>
      <c r="T222" s="209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T222" s="106" t="s">
        <v>167</v>
      </c>
      <c r="AU222" s="106" t="s">
        <v>84</v>
      </c>
    </row>
    <row r="223" spans="1:65" s="118" customFormat="1" ht="37.9" customHeight="1">
      <c r="A223" s="115"/>
      <c r="B223" s="116"/>
      <c r="C223" s="191" t="s">
        <v>683</v>
      </c>
      <c r="D223" s="191" t="s">
        <v>783</v>
      </c>
      <c r="E223" s="192" t="s">
        <v>3312</v>
      </c>
      <c r="F223" s="193" t="s">
        <v>3313</v>
      </c>
      <c r="G223" s="194" t="s">
        <v>1883</v>
      </c>
      <c r="H223" s="195">
        <v>0</v>
      </c>
      <c r="I223" s="11"/>
      <c r="J223" s="196">
        <f>ROUND(I223*H223,1)</f>
        <v>0</v>
      </c>
      <c r="K223" s="193" t="s">
        <v>3</v>
      </c>
      <c r="L223" s="197"/>
      <c r="M223" s="198" t="s">
        <v>3</v>
      </c>
      <c r="N223" s="199" t="s">
        <v>45</v>
      </c>
      <c r="O223" s="200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R223" s="203" t="s">
        <v>420</v>
      </c>
      <c r="AT223" s="203" t="s">
        <v>783</v>
      </c>
      <c r="AU223" s="203" t="s">
        <v>84</v>
      </c>
      <c r="AY223" s="106" t="s">
        <v>158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06" t="s">
        <v>82</v>
      </c>
      <c r="BK223" s="204">
        <f>ROUND(I223*H223,1)</f>
        <v>0</v>
      </c>
      <c r="BL223" s="106" t="s">
        <v>283</v>
      </c>
      <c r="BM223" s="203" t="s">
        <v>1197</v>
      </c>
    </row>
    <row r="224" spans="1:47" s="118" customFormat="1" ht="19.5">
      <c r="A224" s="115"/>
      <c r="B224" s="116"/>
      <c r="C224" s="115"/>
      <c r="D224" s="205" t="s">
        <v>167</v>
      </c>
      <c r="E224" s="115"/>
      <c r="F224" s="206" t="s">
        <v>3313</v>
      </c>
      <c r="G224" s="115"/>
      <c r="H224" s="115"/>
      <c r="I224" s="7"/>
      <c r="J224" s="115"/>
      <c r="K224" s="115"/>
      <c r="L224" s="116"/>
      <c r="M224" s="207"/>
      <c r="N224" s="208"/>
      <c r="O224" s="200"/>
      <c r="P224" s="200"/>
      <c r="Q224" s="200"/>
      <c r="R224" s="200"/>
      <c r="S224" s="200"/>
      <c r="T224" s="209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T224" s="106" t="s">
        <v>167</v>
      </c>
      <c r="AU224" s="106" t="s">
        <v>84</v>
      </c>
    </row>
    <row r="225" spans="1:65" s="118" customFormat="1" ht="49.15" customHeight="1">
      <c r="A225" s="115"/>
      <c r="B225" s="116"/>
      <c r="C225" s="191" t="s">
        <v>691</v>
      </c>
      <c r="D225" s="191" t="s">
        <v>783</v>
      </c>
      <c r="E225" s="192" t="s">
        <v>3314</v>
      </c>
      <c r="F225" s="210" t="s">
        <v>3618</v>
      </c>
      <c r="G225" s="194" t="s">
        <v>1883</v>
      </c>
      <c r="H225" s="195">
        <v>30</v>
      </c>
      <c r="I225" s="11"/>
      <c r="J225" s="196">
        <f>ROUND(I225*H225,1)</f>
        <v>0</v>
      </c>
      <c r="K225" s="193" t="s">
        <v>3</v>
      </c>
      <c r="L225" s="197"/>
      <c r="M225" s="198" t="s">
        <v>3</v>
      </c>
      <c r="N225" s="199" t="s">
        <v>45</v>
      </c>
      <c r="O225" s="20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R225" s="203" t="s">
        <v>420</v>
      </c>
      <c r="AT225" s="203" t="s">
        <v>783</v>
      </c>
      <c r="AU225" s="203" t="s">
        <v>84</v>
      </c>
      <c r="AY225" s="106" t="s">
        <v>158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06" t="s">
        <v>82</v>
      </c>
      <c r="BK225" s="204">
        <f>ROUND(I225*H225,1)</f>
        <v>0</v>
      </c>
      <c r="BL225" s="106" t="s">
        <v>283</v>
      </c>
      <c r="BM225" s="203" t="s">
        <v>1210</v>
      </c>
    </row>
    <row r="226" spans="1:47" s="118" customFormat="1" ht="29.25">
      <c r="A226" s="115"/>
      <c r="B226" s="116"/>
      <c r="C226" s="115"/>
      <c r="D226" s="205" t="s">
        <v>167</v>
      </c>
      <c r="E226" s="115"/>
      <c r="F226" s="211" t="s">
        <v>3619</v>
      </c>
      <c r="G226" s="115"/>
      <c r="H226" s="115"/>
      <c r="I226" s="7"/>
      <c r="J226" s="115"/>
      <c r="K226" s="115"/>
      <c r="L226" s="116"/>
      <c r="M226" s="207"/>
      <c r="N226" s="208"/>
      <c r="O226" s="200"/>
      <c r="P226" s="200"/>
      <c r="Q226" s="200"/>
      <c r="R226" s="200"/>
      <c r="S226" s="200"/>
      <c r="T226" s="209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T226" s="106" t="s">
        <v>167</v>
      </c>
      <c r="AU226" s="106" t="s">
        <v>84</v>
      </c>
    </row>
    <row r="227" spans="1:65" s="118" customFormat="1" ht="24.2" customHeight="1">
      <c r="A227" s="115"/>
      <c r="B227" s="116"/>
      <c r="C227" s="191" t="s">
        <v>698</v>
      </c>
      <c r="D227" s="191" t="s">
        <v>783</v>
      </c>
      <c r="E227" s="192" t="s">
        <v>3315</v>
      </c>
      <c r="F227" s="193" t="s">
        <v>3316</v>
      </c>
      <c r="G227" s="194" t="s">
        <v>1883</v>
      </c>
      <c r="H227" s="195">
        <v>5</v>
      </c>
      <c r="I227" s="11"/>
      <c r="J227" s="196">
        <f>ROUND(I227*H227,1)</f>
        <v>0</v>
      </c>
      <c r="K227" s="193" t="s">
        <v>3</v>
      </c>
      <c r="L227" s="197"/>
      <c r="M227" s="198" t="s">
        <v>3</v>
      </c>
      <c r="N227" s="199" t="s">
        <v>45</v>
      </c>
      <c r="O227" s="200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R227" s="203" t="s">
        <v>420</v>
      </c>
      <c r="AT227" s="203" t="s">
        <v>783</v>
      </c>
      <c r="AU227" s="203" t="s">
        <v>84</v>
      </c>
      <c r="AY227" s="106" t="s">
        <v>158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06" t="s">
        <v>82</v>
      </c>
      <c r="BK227" s="204">
        <f>ROUND(I227*H227,1)</f>
        <v>0</v>
      </c>
      <c r="BL227" s="106" t="s">
        <v>283</v>
      </c>
      <c r="BM227" s="203" t="s">
        <v>1224</v>
      </c>
    </row>
    <row r="228" spans="1:47" s="118" customFormat="1" ht="12">
      <c r="A228" s="115"/>
      <c r="B228" s="116"/>
      <c r="C228" s="115"/>
      <c r="D228" s="205" t="s">
        <v>167</v>
      </c>
      <c r="E228" s="115"/>
      <c r="F228" s="206" t="s">
        <v>3316</v>
      </c>
      <c r="G228" s="115"/>
      <c r="H228" s="115"/>
      <c r="I228" s="7"/>
      <c r="J228" s="115"/>
      <c r="K228" s="115"/>
      <c r="L228" s="116"/>
      <c r="M228" s="207"/>
      <c r="N228" s="208"/>
      <c r="O228" s="200"/>
      <c r="P228" s="200"/>
      <c r="Q228" s="200"/>
      <c r="R228" s="200"/>
      <c r="S228" s="200"/>
      <c r="T228" s="209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T228" s="106" t="s">
        <v>167</v>
      </c>
      <c r="AU228" s="106" t="s">
        <v>84</v>
      </c>
    </row>
    <row r="229" spans="1:65" s="118" customFormat="1" ht="49.15" customHeight="1">
      <c r="A229" s="115"/>
      <c r="B229" s="116"/>
      <c r="C229" s="191" t="s">
        <v>709</v>
      </c>
      <c r="D229" s="191" t="s">
        <v>783</v>
      </c>
      <c r="E229" s="192" t="s">
        <v>3317</v>
      </c>
      <c r="F229" s="210" t="s">
        <v>3620</v>
      </c>
      <c r="G229" s="194" t="s">
        <v>1883</v>
      </c>
      <c r="H229" s="195">
        <v>20</v>
      </c>
      <c r="I229" s="11"/>
      <c r="J229" s="196">
        <f>ROUND(I229*H229,1)</f>
        <v>0</v>
      </c>
      <c r="K229" s="193" t="s">
        <v>3</v>
      </c>
      <c r="L229" s="197"/>
      <c r="M229" s="198" t="s">
        <v>3</v>
      </c>
      <c r="N229" s="199" t="s">
        <v>45</v>
      </c>
      <c r="O229" s="200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R229" s="203" t="s">
        <v>420</v>
      </c>
      <c r="AT229" s="203" t="s">
        <v>783</v>
      </c>
      <c r="AU229" s="203" t="s">
        <v>84</v>
      </c>
      <c r="AY229" s="106" t="s">
        <v>158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06" t="s">
        <v>82</v>
      </c>
      <c r="BK229" s="204">
        <f>ROUND(I229*H229,1)</f>
        <v>0</v>
      </c>
      <c r="BL229" s="106" t="s">
        <v>283</v>
      </c>
      <c r="BM229" s="203" t="s">
        <v>1236</v>
      </c>
    </row>
    <row r="230" spans="1:47" s="118" customFormat="1" ht="29.25">
      <c r="A230" s="115"/>
      <c r="B230" s="116"/>
      <c r="C230" s="115"/>
      <c r="D230" s="205" t="s">
        <v>167</v>
      </c>
      <c r="E230" s="115"/>
      <c r="F230" s="211" t="s">
        <v>3620</v>
      </c>
      <c r="G230" s="115"/>
      <c r="H230" s="115"/>
      <c r="I230" s="7"/>
      <c r="J230" s="115"/>
      <c r="K230" s="115"/>
      <c r="L230" s="116"/>
      <c r="M230" s="207"/>
      <c r="N230" s="208"/>
      <c r="O230" s="200"/>
      <c r="P230" s="200"/>
      <c r="Q230" s="200"/>
      <c r="R230" s="200"/>
      <c r="S230" s="200"/>
      <c r="T230" s="209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T230" s="106" t="s">
        <v>167</v>
      </c>
      <c r="AU230" s="106" t="s">
        <v>84</v>
      </c>
    </row>
    <row r="231" spans="1:65" s="118" customFormat="1" ht="49.15" customHeight="1">
      <c r="A231" s="115"/>
      <c r="B231" s="116"/>
      <c r="C231" s="191" t="s">
        <v>715</v>
      </c>
      <c r="D231" s="191" t="s">
        <v>783</v>
      </c>
      <c r="E231" s="192" t="s">
        <v>3318</v>
      </c>
      <c r="F231" s="210" t="s">
        <v>3621</v>
      </c>
      <c r="G231" s="194" t="s">
        <v>1883</v>
      </c>
      <c r="H231" s="195">
        <v>6</v>
      </c>
      <c r="I231" s="11"/>
      <c r="J231" s="196">
        <f>ROUND(I231*H231,1)</f>
        <v>0</v>
      </c>
      <c r="K231" s="193" t="s">
        <v>3</v>
      </c>
      <c r="L231" s="197"/>
      <c r="M231" s="198" t="s">
        <v>3</v>
      </c>
      <c r="N231" s="199" t="s">
        <v>45</v>
      </c>
      <c r="O231" s="200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R231" s="203" t="s">
        <v>420</v>
      </c>
      <c r="AT231" s="203" t="s">
        <v>783</v>
      </c>
      <c r="AU231" s="203" t="s">
        <v>84</v>
      </c>
      <c r="AY231" s="106" t="s">
        <v>158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06" t="s">
        <v>82</v>
      </c>
      <c r="BK231" s="204">
        <f>ROUND(I231*H231,1)</f>
        <v>0</v>
      </c>
      <c r="BL231" s="106" t="s">
        <v>283</v>
      </c>
      <c r="BM231" s="203" t="s">
        <v>1249</v>
      </c>
    </row>
    <row r="232" spans="1:47" s="118" customFormat="1" ht="19.5">
      <c r="A232" s="115"/>
      <c r="B232" s="116"/>
      <c r="C232" s="115"/>
      <c r="D232" s="205" t="s">
        <v>167</v>
      </c>
      <c r="E232" s="115"/>
      <c r="F232" s="211" t="s">
        <v>3621</v>
      </c>
      <c r="G232" s="115"/>
      <c r="H232" s="115"/>
      <c r="I232" s="7"/>
      <c r="J232" s="115"/>
      <c r="K232" s="115"/>
      <c r="L232" s="116"/>
      <c r="M232" s="207"/>
      <c r="N232" s="208"/>
      <c r="O232" s="200"/>
      <c r="P232" s="200"/>
      <c r="Q232" s="200"/>
      <c r="R232" s="200"/>
      <c r="S232" s="200"/>
      <c r="T232" s="209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T232" s="106" t="s">
        <v>167</v>
      </c>
      <c r="AU232" s="106" t="s">
        <v>84</v>
      </c>
    </row>
    <row r="233" spans="1:65" s="118" customFormat="1" ht="21.75" customHeight="1">
      <c r="A233" s="115"/>
      <c r="B233" s="116"/>
      <c r="C233" s="191" t="s">
        <v>734</v>
      </c>
      <c r="D233" s="191" t="s">
        <v>783</v>
      </c>
      <c r="E233" s="192" t="s">
        <v>3319</v>
      </c>
      <c r="F233" s="193" t="s">
        <v>3320</v>
      </c>
      <c r="G233" s="194" t="s">
        <v>1883</v>
      </c>
      <c r="H233" s="195">
        <v>6</v>
      </c>
      <c r="I233" s="11"/>
      <c r="J233" s="196">
        <f>ROUND(I233*H233,1)</f>
        <v>0</v>
      </c>
      <c r="K233" s="193" t="s">
        <v>3</v>
      </c>
      <c r="L233" s="197"/>
      <c r="M233" s="198" t="s">
        <v>3</v>
      </c>
      <c r="N233" s="199" t="s">
        <v>45</v>
      </c>
      <c r="O233" s="200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R233" s="203" t="s">
        <v>420</v>
      </c>
      <c r="AT233" s="203" t="s">
        <v>783</v>
      </c>
      <c r="AU233" s="203" t="s">
        <v>84</v>
      </c>
      <c r="AY233" s="106" t="s">
        <v>158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06" t="s">
        <v>82</v>
      </c>
      <c r="BK233" s="204">
        <f>ROUND(I233*H233,1)</f>
        <v>0</v>
      </c>
      <c r="BL233" s="106" t="s">
        <v>283</v>
      </c>
      <c r="BM233" s="203" t="s">
        <v>1266</v>
      </c>
    </row>
    <row r="234" spans="1:47" s="118" customFormat="1" ht="12">
      <c r="A234" s="115"/>
      <c r="B234" s="116"/>
      <c r="C234" s="115"/>
      <c r="D234" s="205" t="s">
        <v>167</v>
      </c>
      <c r="E234" s="115"/>
      <c r="F234" s="206" t="s">
        <v>3320</v>
      </c>
      <c r="G234" s="115"/>
      <c r="H234" s="115"/>
      <c r="I234" s="7"/>
      <c r="J234" s="115"/>
      <c r="K234" s="115"/>
      <c r="L234" s="116"/>
      <c r="M234" s="207"/>
      <c r="N234" s="208"/>
      <c r="O234" s="200"/>
      <c r="P234" s="200"/>
      <c r="Q234" s="200"/>
      <c r="R234" s="200"/>
      <c r="S234" s="200"/>
      <c r="T234" s="209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T234" s="106" t="s">
        <v>167</v>
      </c>
      <c r="AU234" s="106" t="s">
        <v>84</v>
      </c>
    </row>
    <row r="235" spans="1:65" s="118" customFormat="1" ht="49.15" customHeight="1">
      <c r="A235" s="115"/>
      <c r="B235" s="116"/>
      <c r="C235" s="191" t="s">
        <v>748</v>
      </c>
      <c r="D235" s="191" t="s">
        <v>783</v>
      </c>
      <c r="E235" s="192" t="s">
        <v>3321</v>
      </c>
      <c r="F235" s="210" t="s">
        <v>3622</v>
      </c>
      <c r="G235" s="194" t="s">
        <v>1883</v>
      </c>
      <c r="H235" s="195">
        <v>10</v>
      </c>
      <c r="I235" s="11"/>
      <c r="J235" s="196">
        <f>ROUND(I235*H235,1)</f>
        <v>0</v>
      </c>
      <c r="K235" s="193" t="s">
        <v>3</v>
      </c>
      <c r="L235" s="197"/>
      <c r="M235" s="198" t="s">
        <v>3</v>
      </c>
      <c r="N235" s="199" t="s">
        <v>45</v>
      </c>
      <c r="O235" s="200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R235" s="203" t="s">
        <v>420</v>
      </c>
      <c r="AT235" s="203" t="s">
        <v>783</v>
      </c>
      <c r="AU235" s="203" t="s">
        <v>84</v>
      </c>
      <c r="AY235" s="106" t="s">
        <v>158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06" t="s">
        <v>82</v>
      </c>
      <c r="BK235" s="204">
        <f>ROUND(I235*H235,1)</f>
        <v>0</v>
      </c>
      <c r="BL235" s="106" t="s">
        <v>283</v>
      </c>
      <c r="BM235" s="203" t="s">
        <v>1280</v>
      </c>
    </row>
    <row r="236" spans="1:47" s="118" customFormat="1" ht="19.5">
      <c r="A236" s="115"/>
      <c r="B236" s="116"/>
      <c r="C236" s="115"/>
      <c r="D236" s="205" t="s">
        <v>167</v>
      </c>
      <c r="E236" s="115"/>
      <c r="F236" s="211" t="s">
        <v>3623</v>
      </c>
      <c r="G236" s="115"/>
      <c r="H236" s="115"/>
      <c r="I236" s="7"/>
      <c r="J236" s="115"/>
      <c r="K236" s="115"/>
      <c r="L236" s="116"/>
      <c r="M236" s="207"/>
      <c r="N236" s="208"/>
      <c r="O236" s="200"/>
      <c r="P236" s="200"/>
      <c r="Q236" s="200"/>
      <c r="R236" s="200"/>
      <c r="S236" s="200"/>
      <c r="T236" s="209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T236" s="106" t="s">
        <v>167</v>
      </c>
      <c r="AU236" s="106" t="s">
        <v>84</v>
      </c>
    </row>
    <row r="237" spans="1:65" s="118" customFormat="1" ht="49.15" customHeight="1">
      <c r="A237" s="115"/>
      <c r="B237" s="116"/>
      <c r="C237" s="191" t="s">
        <v>754</v>
      </c>
      <c r="D237" s="191" t="s">
        <v>783</v>
      </c>
      <c r="E237" s="192" t="s">
        <v>3322</v>
      </c>
      <c r="F237" s="210" t="s">
        <v>3624</v>
      </c>
      <c r="G237" s="194" t="s">
        <v>1883</v>
      </c>
      <c r="H237" s="195">
        <v>11</v>
      </c>
      <c r="I237" s="11"/>
      <c r="J237" s="196">
        <f>ROUND(I237*H237,1)</f>
        <v>0</v>
      </c>
      <c r="K237" s="193" t="s">
        <v>3</v>
      </c>
      <c r="L237" s="197"/>
      <c r="M237" s="198" t="s">
        <v>3</v>
      </c>
      <c r="N237" s="199" t="s">
        <v>45</v>
      </c>
      <c r="O237" s="200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R237" s="203" t="s">
        <v>420</v>
      </c>
      <c r="AT237" s="203" t="s">
        <v>783</v>
      </c>
      <c r="AU237" s="203" t="s">
        <v>84</v>
      </c>
      <c r="AY237" s="106" t="s">
        <v>158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06" t="s">
        <v>82</v>
      </c>
      <c r="BK237" s="204">
        <f>ROUND(I237*H237,1)</f>
        <v>0</v>
      </c>
      <c r="BL237" s="106" t="s">
        <v>283</v>
      </c>
      <c r="BM237" s="203" t="s">
        <v>1295</v>
      </c>
    </row>
    <row r="238" spans="1:47" s="118" customFormat="1" ht="29.25">
      <c r="A238" s="115"/>
      <c r="B238" s="116"/>
      <c r="C238" s="115"/>
      <c r="D238" s="205" t="s">
        <v>167</v>
      </c>
      <c r="E238" s="115"/>
      <c r="F238" s="211" t="s">
        <v>3624</v>
      </c>
      <c r="G238" s="115"/>
      <c r="H238" s="115"/>
      <c r="I238" s="7"/>
      <c r="J238" s="115"/>
      <c r="K238" s="115"/>
      <c r="L238" s="116"/>
      <c r="M238" s="207"/>
      <c r="N238" s="208"/>
      <c r="O238" s="200"/>
      <c r="P238" s="200"/>
      <c r="Q238" s="200"/>
      <c r="R238" s="200"/>
      <c r="S238" s="200"/>
      <c r="T238" s="209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T238" s="106" t="s">
        <v>167</v>
      </c>
      <c r="AU238" s="106" t="s">
        <v>84</v>
      </c>
    </row>
    <row r="239" spans="1:65" s="118" customFormat="1" ht="44.25" customHeight="1">
      <c r="A239" s="115"/>
      <c r="B239" s="116"/>
      <c r="C239" s="191" t="s">
        <v>760</v>
      </c>
      <c r="D239" s="191" t="s">
        <v>783</v>
      </c>
      <c r="E239" s="192" t="s">
        <v>3323</v>
      </c>
      <c r="F239" s="210" t="s">
        <v>3625</v>
      </c>
      <c r="G239" s="194" t="s">
        <v>1883</v>
      </c>
      <c r="H239" s="195">
        <v>2</v>
      </c>
      <c r="I239" s="11"/>
      <c r="J239" s="196">
        <f>ROUND(I239*H239,1)</f>
        <v>0</v>
      </c>
      <c r="K239" s="193" t="s">
        <v>3</v>
      </c>
      <c r="L239" s="197"/>
      <c r="M239" s="198" t="s">
        <v>3</v>
      </c>
      <c r="N239" s="199" t="s">
        <v>45</v>
      </c>
      <c r="O239" s="200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R239" s="203" t="s">
        <v>420</v>
      </c>
      <c r="AT239" s="203" t="s">
        <v>783</v>
      </c>
      <c r="AU239" s="203" t="s">
        <v>84</v>
      </c>
      <c r="AY239" s="106" t="s">
        <v>158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06" t="s">
        <v>82</v>
      </c>
      <c r="BK239" s="204">
        <f>ROUND(I239*H239,1)</f>
        <v>0</v>
      </c>
      <c r="BL239" s="106" t="s">
        <v>283</v>
      </c>
      <c r="BM239" s="203" t="s">
        <v>1310</v>
      </c>
    </row>
    <row r="240" spans="1:47" s="118" customFormat="1" ht="19.5">
      <c r="A240" s="115"/>
      <c r="B240" s="116"/>
      <c r="C240" s="115"/>
      <c r="D240" s="205" t="s">
        <v>167</v>
      </c>
      <c r="E240" s="115"/>
      <c r="F240" s="211" t="s">
        <v>3626</v>
      </c>
      <c r="G240" s="115"/>
      <c r="H240" s="115"/>
      <c r="I240" s="7"/>
      <c r="J240" s="115"/>
      <c r="K240" s="115"/>
      <c r="L240" s="116"/>
      <c r="M240" s="207"/>
      <c r="N240" s="208"/>
      <c r="O240" s="200"/>
      <c r="P240" s="200"/>
      <c r="Q240" s="200"/>
      <c r="R240" s="200"/>
      <c r="S240" s="200"/>
      <c r="T240" s="209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T240" s="106" t="s">
        <v>167</v>
      </c>
      <c r="AU240" s="106" t="s">
        <v>84</v>
      </c>
    </row>
    <row r="241" spans="1:65" s="118" customFormat="1" ht="49.15" customHeight="1">
      <c r="A241" s="115"/>
      <c r="B241" s="116"/>
      <c r="C241" s="191" t="s">
        <v>767</v>
      </c>
      <c r="D241" s="191" t="s">
        <v>783</v>
      </c>
      <c r="E241" s="192" t="s">
        <v>3324</v>
      </c>
      <c r="F241" s="210" t="s">
        <v>3627</v>
      </c>
      <c r="G241" s="194" t="s">
        <v>1883</v>
      </c>
      <c r="H241" s="195">
        <v>4</v>
      </c>
      <c r="I241" s="11"/>
      <c r="J241" s="196">
        <f>ROUND(I241*H241,1)</f>
        <v>0</v>
      </c>
      <c r="K241" s="193" t="s">
        <v>3</v>
      </c>
      <c r="L241" s="197"/>
      <c r="M241" s="198" t="s">
        <v>3</v>
      </c>
      <c r="N241" s="199" t="s">
        <v>45</v>
      </c>
      <c r="O241" s="200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R241" s="203" t="s">
        <v>420</v>
      </c>
      <c r="AT241" s="203" t="s">
        <v>783</v>
      </c>
      <c r="AU241" s="203" t="s">
        <v>84</v>
      </c>
      <c r="AY241" s="106" t="s">
        <v>158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06" t="s">
        <v>82</v>
      </c>
      <c r="BK241" s="204">
        <f>ROUND(I241*H241,1)</f>
        <v>0</v>
      </c>
      <c r="BL241" s="106" t="s">
        <v>283</v>
      </c>
      <c r="BM241" s="203" t="s">
        <v>1327</v>
      </c>
    </row>
    <row r="242" spans="1:47" s="118" customFormat="1" ht="29.25">
      <c r="A242" s="115"/>
      <c r="B242" s="116"/>
      <c r="C242" s="115"/>
      <c r="D242" s="205" t="s">
        <v>167</v>
      </c>
      <c r="E242" s="115"/>
      <c r="F242" s="211" t="s">
        <v>3627</v>
      </c>
      <c r="G242" s="115"/>
      <c r="H242" s="115"/>
      <c r="I242" s="7"/>
      <c r="J242" s="115"/>
      <c r="K242" s="115"/>
      <c r="L242" s="116"/>
      <c r="M242" s="207"/>
      <c r="N242" s="208"/>
      <c r="O242" s="200"/>
      <c r="P242" s="200"/>
      <c r="Q242" s="200"/>
      <c r="R242" s="200"/>
      <c r="S242" s="200"/>
      <c r="T242" s="209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T242" s="106" t="s">
        <v>167</v>
      </c>
      <c r="AU242" s="106" t="s">
        <v>84</v>
      </c>
    </row>
    <row r="243" spans="1:65" s="118" customFormat="1" ht="37.9" customHeight="1">
      <c r="A243" s="115"/>
      <c r="B243" s="116"/>
      <c r="C243" s="191" t="s">
        <v>774</v>
      </c>
      <c r="D243" s="191" t="s">
        <v>783</v>
      </c>
      <c r="E243" s="192" t="s">
        <v>3325</v>
      </c>
      <c r="F243" s="193" t="s">
        <v>3326</v>
      </c>
      <c r="G243" s="194" t="s">
        <v>1883</v>
      </c>
      <c r="H243" s="195">
        <v>0</v>
      </c>
      <c r="I243" s="11"/>
      <c r="J243" s="196">
        <f>ROUND(I243*H243,1)</f>
        <v>0</v>
      </c>
      <c r="K243" s="193" t="s">
        <v>3</v>
      </c>
      <c r="L243" s="197"/>
      <c r="M243" s="198" t="s">
        <v>3</v>
      </c>
      <c r="N243" s="199" t="s">
        <v>45</v>
      </c>
      <c r="O243" s="200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R243" s="203" t="s">
        <v>420</v>
      </c>
      <c r="AT243" s="203" t="s">
        <v>783</v>
      </c>
      <c r="AU243" s="203" t="s">
        <v>84</v>
      </c>
      <c r="AY243" s="106" t="s">
        <v>158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06" t="s">
        <v>82</v>
      </c>
      <c r="BK243" s="204">
        <f>ROUND(I243*H243,1)</f>
        <v>0</v>
      </c>
      <c r="BL243" s="106" t="s">
        <v>283</v>
      </c>
      <c r="BM243" s="203" t="s">
        <v>1348</v>
      </c>
    </row>
    <row r="244" spans="1:47" s="118" customFormat="1" ht="19.5">
      <c r="A244" s="115"/>
      <c r="B244" s="116"/>
      <c r="C244" s="115"/>
      <c r="D244" s="205" t="s">
        <v>167</v>
      </c>
      <c r="E244" s="115"/>
      <c r="F244" s="206" t="s">
        <v>3326</v>
      </c>
      <c r="G244" s="115"/>
      <c r="H244" s="115"/>
      <c r="I244" s="7"/>
      <c r="J244" s="115"/>
      <c r="K244" s="115"/>
      <c r="L244" s="116"/>
      <c r="M244" s="207"/>
      <c r="N244" s="208"/>
      <c r="O244" s="200"/>
      <c r="P244" s="200"/>
      <c r="Q244" s="200"/>
      <c r="R244" s="200"/>
      <c r="S244" s="200"/>
      <c r="T244" s="209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T244" s="106" t="s">
        <v>167</v>
      </c>
      <c r="AU244" s="106" t="s">
        <v>84</v>
      </c>
    </row>
    <row r="245" spans="1:65" s="118" customFormat="1" ht="37.9" customHeight="1">
      <c r="A245" s="115"/>
      <c r="B245" s="116"/>
      <c r="C245" s="191" t="s">
        <v>782</v>
      </c>
      <c r="D245" s="191" t="s">
        <v>783</v>
      </c>
      <c r="E245" s="192" t="s">
        <v>3327</v>
      </c>
      <c r="F245" s="193" t="s">
        <v>3328</v>
      </c>
      <c r="G245" s="194" t="s">
        <v>1883</v>
      </c>
      <c r="H245" s="195">
        <v>0</v>
      </c>
      <c r="I245" s="11"/>
      <c r="J245" s="196">
        <f>ROUND(I245*H245,1)</f>
        <v>0</v>
      </c>
      <c r="K245" s="193" t="s">
        <v>3</v>
      </c>
      <c r="L245" s="197"/>
      <c r="M245" s="198" t="s">
        <v>3</v>
      </c>
      <c r="N245" s="199" t="s">
        <v>45</v>
      </c>
      <c r="O245" s="200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R245" s="203" t="s">
        <v>420</v>
      </c>
      <c r="AT245" s="203" t="s">
        <v>783</v>
      </c>
      <c r="AU245" s="203" t="s">
        <v>84</v>
      </c>
      <c r="AY245" s="106" t="s">
        <v>158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06" t="s">
        <v>82</v>
      </c>
      <c r="BK245" s="204">
        <f>ROUND(I245*H245,1)</f>
        <v>0</v>
      </c>
      <c r="BL245" s="106" t="s">
        <v>283</v>
      </c>
      <c r="BM245" s="203" t="s">
        <v>1364</v>
      </c>
    </row>
    <row r="246" spans="1:47" s="118" customFormat="1" ht="19.5">
      <c r="A246" s="115"/>
      <c r="B246" s="116"/>
      <c r="C246" s="115"/>
      <c r="D246" s="205" t="s">
        <v>167</v>
      </c>
      <c r="E246" s="115"/>
      <c r="F246" s="206" t="s">
        <v>3328</v>
      </c>
      <c r="G246" s="115"/>
      <c r="H246" s="115"/>
      <c r="I246" s="7"/>
      <c r="J246" s="115"/>
      <c r="K246" s="115"/>
      <c r="L246" s="116"/>
      <c r="M246" s="207"/>
      <c r="N246" s="208"/>
      <c r="O246" s="200"/>
      <c r="P246" s="200"/>
      <c r="Q246" s="200"/>
      <c r="R246" s="200"/>
      <c r="S246" s="200"/>
      <c r="T246" s="209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T246" s="106" t="s">
        <v>167</v>
      </c>
      <c r="AU246" s="106" t="s">
        <v>84</v>
      </c>
    </row>
    <row r="247" spans="1:65" s="118" customFormat="1" ht="37.9" customHeight="1">
      <c r="A247" s="115"/>
      <c r="B247" s="116"/>
      <c r="C247" s="191" t="s">
        <v>788</v>
      </c>
      <c r="D247" s="191" t="s">
        <v>783</v>
      </c>
      <c r="E247" s="192" t="s">
        <v>3329</v>
      </c>
      <c r="F247" s="193" t="s">
        <v>3330</v>
      </c>
      <c r="G247" s="194" t="s">
        <v>1883</v>
      </c>
      <c r="H247" s="195">
        <v>5</v>
      </c>
      <c r="I247" s="11"/>
      <c r="J247" s="196">
        <f>ROUND(I247*H247,1)</f>
        <v>0</v>
      </c>
      <c r="K247" s="193" t="s">
        <v>3</v>
      </c>
      <c r="L247" s="197"/>
      <c r="M247" s="198" t="s">
        <v>3</v>
      </c>
      <c r="N247" s="199" t="s">
        <v>45</v>
      </c>
      <c r="O247" s="200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R247" s="203" t="s">
        <v>420</v>
      </c>
      <c r="AT247" s="203" t="s">
        <v>783</v>
      </c>
      <c r="AU247" s="203" t="s">
        <v>84</v>
      </c>
      <c r="AY247" s="106" t="s">
        <v>158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06" t="s">
        <v>82</v>
      </c>
      <c r="BK247" s="204">
        <f>ROUND(I247*H247,1)</f>
        <v>0</v>
      </c>
      <c r="BL247" s="106" t="s">
        <v>283</v>
      </c>
      <c r="BM247" s="203" t="s">
        <v>1376</v>
      </c>
    </row>
    <row r="248" spans="1:47" s="118" customFormat="1" ht="19.5">
      <c r="A248" s="115"/>
      <c r="B248" s="116"/>
      <c r="C248" s="115"/>
      <c r="D248" s="205" t="s">
        <v>167</v>
      </c>
      <c r="E248" s="115"/>
      <c r="F248" s="206" t="s">
        <v>3330</v>
      </c>
      <c r="G248" s="115"/>
      <c r="H248" s="115"/>
      <c r="I248" s="7"/>
      <c r="J248" s="115"/>
      <c r="K248" s="115"/>
      <c r="L248" s="116"/>
      <c r="M248" s="207"/>
      <c r="N248" s="208"/>
      <c r="O248" s="200"/>
      <c r="P248" s="200"/>
      <c r="Q248" s="200"/>
      <c r="R248" s="200"/>
      <c r="S248" s="200"/>
      <c r="T248" s="209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T248" s="106" t="s">
        <v>167</v>
      </c>
      <c r="AU248" s="106" t="s">
        <v>84</v>
      </c>
    </row>
    <row r="249" spans="1:65" s="118" customFormat="1" ht="49.15" customHeight="1">
      <c r="A249" s="115"/>
      <c r="B249" s="116"/>
      <c r="C249" s="191" t="s">
        <v>795</v>
      </c>
      <c r="D249" s="191" t="s">
        <v>783</v>
      </c>
      <c r="E249" s="192" t="s">
        <v>3331</v>
      </c>
      <c r="F249" s="210" t="s">
        <v>3628</v>
      </c>
      <c r="G249" s="194" t="s">
        <v>1883</v>
      </c>
      <c r="H249" s="195">
        <v>5</v>
      </c>
      <c r="I249" s="11"/>
      <c r="J249" s="196">
        <f>ROUND(I249*H249,1)</f>
        <v>0</v>
      </c>
      <c r="K249" s="193" t="s">
        <v>3</v>
      </c>
      <c r="L249" s="197"/>
      <c r="M249" s="198" t="s">
        <v>3</v>
      </c>
      <c r="N249" s="199" t="s">
        <v>45</v>
      </c>
      <c r="O249" s="200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R249" s="203" t="s">
        <v>420</v>
      </c>
      <c r="AT249" s="203" t="s">
        <v>783</v>
      </c>
      <c r="AU249" s="203" t="s">
        <v>84</v>
      </c>
      <c r="AY249" s="106" t="s">
        <v>158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06" t="s">
        <v>82</v>
      </c>
      <c r="BK249" s="204">
        <f>ROUND(I249*H249,1)</f>
        <v>0</v>
      </c>
      <c r="BL249" s="106" t="s">
        <v>283</v>
      </c>
      <c r="BM249" s="203" t="s">
        <v>1392</v>
      </c>
    </row>
    <row r="250" spans="1:47" s="118" customFormat="1" ht="19.5">
      <c r="A250" s="115"/>
      <c r="B250" s="116"/>
      <c r="C250" s="115"/>
      <c r="D250" s="205" t="s">
        <v>167</v>
      </c>
      <c r="E250" s="115"/>
      <c r="F250" s="211" t="s">
        <v>3628</v>
      </c>
      <c r="G250" s="115"/>
      <c r="H250" s="115"/>
      <c r="I250" s="7"/>
      <c r="J250" s="115"/>
      <c r="K250" s="115"/>
      <c r="L250" s="116"/>
      <c r="M250" s="207"/>
      <c r="N250" s="208"/>
      <c r="O250" s="200"/>
      <c r="P250" s="200"/>
      <c r="Q250" s="200"/>
      <c r="R250" s="200"/>
      <c r="S250" s="200"/>
      <c r="T250" s="209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T250" s="106" t="s">
        <v>167</v>
      </c>
      <c r="AU250" s="106" t="s">
        <v>84</v>
      </c>
    </row>
    <row r="251" spans="1:65" s="118" customFormat="1" ht="24.2" customHeight="1">
      <c r="A251" s="115"/>
      <c r="B251" s="116"/>
      <c r="C251" s="191" t="s">
        <v>798</v>
      </c>
      <c r="D251" s="191" t="s">
        <v>783</v>
      </c>
      <c r="E251" s="192" t="s">
        <v>3332</v>
      </c>
      <c r="F251" s="193" t="s">
        <v>3333</v>
      </c>
      <c r="G251" s="194" t="s">
        <v>1883</v>
      </c>
      <c r="H251" s="195">
        <v>1</v>
      </c>
      <c r="I251" s="11"/>
      <c r="J251" s="196">
        <f>ROUND(I251*H251,1)</f>
        <v>0</v>
      </c>
      <c r="K251" s="193" t="s">
        <v>3</v>
      </c>
      <c r="L251" s="197"/>
      <c r="M251" s="198" t="s">
        <v>3</v>
      </c>
      <c r="N251" s="199" t="s">
        <v>45</v>
      </c>
      <c r="O251" s="200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R251" s="203" t="s">
        <v>420</v>
      </c>
      <c r="AT251" s="203" t="s">
        <v>783</v>
      </c>
      <c r="AU251" s="203" t="s">
        <v>84</v>
      </c>
      <c r="AY251" s="106" t="s">
        <v>158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06" t="s">
        <v>82</v>
      </c>
      <c r="BK251" s="204">
        <f>ROUND(I251*H251,1)</f>
        <v>0</v>
      </c>
      <c r="BL251" s="106" t="s">
        <v>283</v>
      </c>
      <c r="BM251" s="203" t="s">
        <v>1404</v>
      </c>
    </row>
    <row r="252" spans="1:47" s="118" customFormat="1" ht="19.5">
      <c r="A252" s="115"/>
      <c r="B252" s="116"/>
      <c r="C252" s="115"/>
      <c r="D252" s="205" t="s">
        <v>167</v>
      </c>
      <c r="E252" s="115"/>
      <c r="F252" s="206" t="s">
        <v>3333</v>
      </c>
      <c r="G252" s="115"/>
      <c r="H252" s="115"/>
      <c r="I252" s="7"/>
      <c r="J252" s="115"/>
      <c r="K252" s="115"/>
      <c r="L252" s="116"/>
      <c r="M252" s="207"/>
      <c r="N252" s="208"/>
      <c r="O252" s="200"/>
      <c r="P252" s="200"/>
      <c r="Q252" s="200"/>
      <c r="R252" s="200"/>
      <c r="S252" s="200"/>
      <c r="T252" s="209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T252" s="106" t="s">
        <v>167</v>
      </c>
      <c r="AU252" s="106" t="s">
        <v>84</v>
      </c>
    </row>
    <row r="253" spans="1:65" s="118" customFormat="1" ht="16.5" customHeight="1">
      <c r="A253" s="115"/>
      <c r="B253" s="116"/>
      <c r="C253" s="214" t="s">
        <v>804</v>
      </c>
      <c r="D253" s="214" t="s">
        <v>160</v>
      </c>
      <c r="E253" s="215" t="s">
        <v>3334</v>
      </c>
      <c r="F253" s="216" t="s">
        <v>3335</v>
      </c>
      <c r="G253" s="217" t="s">
        <v>1401</v>
      </c>
      <c r="H253" s="218">
        <v>1</v>
      </c>
      <c r="I253" s="6"/>
      <c r="J253" s="219">
        <f>ROUND(I253*H253,1)</f>
        <v>0</v>
      </c>
      <c r="K253" s="216" t="s">
        <v>3</v>
      </c>
      <c r="L253" s="116"/>
      <c r="M253" s="220" t="s">
        <v>3</v>
      </c>
      <c r="N253" s="221" t="s">
        <v>45</v>
      </c>
      <c r="O253" s="200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R253" s="203" t="s">
        <v>283</v>
      </c>
      <c r="AT253" s="203" t="s">
        <v>160</v>
      </c>
      <c r="AU253" s="203" t="s">
        <v>84</v>
      </c>
      <c r="AY253" s="106" t="s">
        <v>158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06" t="s">
        <v>82</v>
      </c>
      <c r="BK253" s="204">
        <f>ROUND(I253*H253,1)</f>
        <v>0</v>
      </c>
      <c r="BL253" s="106" t="s">
        <v>283</v>
      </c>
      <c r="BM253" s="203" t="s">
        <v>1427</v>
      </c>
    </row>
    <row r="254" spans="1:47" s="118" customFormat="1" ht="12">
      <c r="A254" s="115"/>
      <c r="B254" s="116"/>
      <c r="C254" s="115"/>
      <c r="D254" s="205" t="s">
        <v>167</v>
      </c>
      <c r="E254" s="115"/>
      <c r="F254" s="206" t="s">
        <v>3335</v>
      </c>
      <c r="G254" s="115"/>
      <c r="H254" s="115"/>
      <c r="I254" s="7"/>
      <c r="J254" s="115"/>
      <c r="K254" s="115"/>
      <c r="L254" s="116"/>
      <c r="M254" s="207"/>
      <c r="N254" s="208"/>
      <c r="O254" s="200"/>
      <c r="P254" s="200"/>
      <c r="Q254" s="200"/>
      <c r="R254" s="200"/>
      <c r="S254" s="200"/>
      <c r="T254" s="209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T254" s="106" t="s">
        <v>167</v>
      </c>
      <c r="AU254" s="106" t="s">
        <v>84</v>
      </c>
    </row>
    <row r="255" spans="1:65" s="118" customFormat="1" ht="16.5" customHeight="1">
      <c r="A255" s="115"/>
      <c r="B255" s="116"/>
      <c r="C255" s="214" t="s">
        <v>809</v>
      </c>
      <c r="D255" s="214" t="s">
        <v>160</v>
      </c>
      <c r="E255" s="215" t="s">
        <v>3336</v>
      </c>
      <c r="F255" s="216" t="s">
        <v>3337</v>
      </c>
      <c r="G255" s="217" t="s">
        <v>1401</v>
      </c>
      <c r="H255" s="218">
        <v>1</v>
      </c>
      <c r="I255" s="6"/>
      <c r="J255" s="219">
        <f>ROUND(I255*H255,1)</f>
        <v>0</v>
      </c>
      <c r="K255" s="216" t="s">
        <v>3</v>
      </c>
      <c r="L255" s="116"/>
      <c r="M255" s="220" t="s">
        <v>3</v>
      </c>
      <c r="N255" s="221" t="s">
        <v>45</v>
      </c>
      <c r="O255" s="200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R255" s="203" t="s">
        <v>283</v>
      </c>
      <c r="AT255" s="203" t="s">
        <v>160</v>
      </c>
      <c r="AU255" s="203" t="s">
        <v>84</v>
      </c>
      <c r="AY255" s="106" t="s">
        <v>158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06" t="s">
        <v>82</v>
      </c>
      <c r="BK255" s="204">
        <f>ROUND(I255*H255,1)</f>
        <v>0</v>
      </c>
      <c r="BL255" s="106" t="s">
        <v>283</v>
      </c>
      <c r="BM255" s="203" t="s">
        <v>1442</v>
      </c>
    </row>
    <row r="256" spans="1:47" s="118" customFormat="1" ht="12">
      <c r="A256" s="115"/>
      <c r="B256" s="116"/>
      <c r="C256" s="115"/>
      <c r="D256" s="205" t="s">
        <v>167</v>
      </c>
      <c r="E256" s="115"/>
      <c r="F256" s="206" t="s">
        <v>3338</v>
      </c>
      <c r="G256" s="115"/>
      <c r="H256" s="115"/>
      <c r="I256" s="7"/>
      <c r="J256" s="115"/>
      <c r="K256" s="115"/>
      <c r="L256" s="116"/>
      <c r="M256" s="207"/>
      <c r="N256" s="208"/>
      <c r="O256" s="200"/>
      <c r="P256" s="200"/>
      <c r="Q256" s="200"/>
      <c r="R256" s="200"/>
      <c r="S256" s="200"/>
      <c r="T256" s="209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T256" s="106" t="s">
        <v>167</v>
      </c>
      <c r="AU256" s="106" t="s">
        <v>84</v>
      </c>
    </row>
    <row r="257" spans="1:65" s="118" customFormat="1" ht="16.5" customHeight="1">
      <c r="A257" s="115"/>
      <c r="B257" s="116"/>
      <c r="C257" s="214" t="s">
        <v>826</v>
      </c>
      <c r="D257" s="214" t="s">
        <v>160</v>
      </c>
      <c r="E257" s="215" t="s">
        <v>3339</v>
      </c>
      <c r="F257" s="216" t="s">
        <v>3340</v>
      </c>
      <c r="G257" s="217" t="s">
        <v>1401</v>
      </c>
      <c r="H257" s="218">
        <v>1</v>
      </c>
      <c r="I257" s="6"/>
      <c r="J257" s="219">
        <f>ROUND(I257*H257,1)</f>
        <v>0</v>
      </c>
      <c r="K257" s="216" t="s">
        <v>3</v>
      </c>
      <c r="L257" s="116"/>
      <c r="M257" s="220" t="s">
        <v>3</v>
      </c>
      <c r="N257" s="221" t="s">
        <v>45</v>
      </c>
      <c r="O257" s="200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R257" s="203" t="s">
        <v>283</v>
      </c>
      <c r="AT257" s="203" t="s">
        <v>160</v>
      </c>
      <c r="AU257" s="203" t="s">
        <v>84</v>
      </c>
      <c r="AY257" s="106" t="s">
        <v>158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06" t="s">
        <v>82</v>
      </c>
      <c r="BK257" s="204">
        <f>ROUND(I257*H257,1)</f>
        <v>0</v>
      </c>
      <c r="BL257" s="106" t="s">
        <v>283</v>
      </c>
      <c r="BM257" s="203" t="s">
        <v>1454</v>
      </c>
    </row>
    <row r="258" spans="1:47" s="118" customFormat="1" ht="12">
      <c r="A258" s="115"/>
      <c r="B258" s="116"/>
      <c r="C258" s="115"/>
      <c r="D258" s="205" t="s">
        <v>167</v>
      </c>
      <c r="E258" s="115"/>
      <c r="F258" s="206" t="s">
        <v>3340</v>
      </c>
      <c r="G258" s="115"/>
      <c r="H258" s="115"/>
      <c r="I258" s="7"/>
      <c r="J258" s="115"/>
      <c r="K258" s="115"/>
      <c r="L258" s="116"/>
      <c r="M258" s="207"/>
      <c r="N258" s="208"/>
      <c r="O258" s="200"/>
      <c r="P258" s="200"/>
      <c r="Q258" s="200"/>
      <c r="R258" s="200"/>
      <c r="S258" s="200"/>
      <c r="T258" s="209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T258" s="106" t="s">
        <v>167</v>
      </c>
      <c r="AU258" s="106" t="s">
        <v>84</v>
      </c>
    </row>
    <row r="259" spans="2:63" s="180" customFormat="1" ht="25.9" customHeight="1">
      <c r="B259" s="181"/>
      <c r="D259" s="182" t="s">
        <v>73</v>
      </c>
      <c r="E259" s="183" t="s">
        <v>2558</v>
      </c>
      <c r="F259" s="183" t="s">
        <v>3341</v>
      </c>
      <c r="I259" s="5"/>
      <c r="J259" s="184">
        <f>BK259</f>
        <v>0</v>
      </c>
      <c r="L259" s="181"/>
      <c r="M259" s="185"/>
      <c r="N259" s="186"/>
      <c r="O259" s="186"/>
      <c r="P259" s="187">
        <f>SUM(P260:P269)</f>
        <v>0</v>
      </c>
      <c r="Q259" s="186"/>
      <c r="R259" s="187">
        <f>SUM(R260:R269)</f>
        <v>0</v>
      </c>
      <c r="S259" s="186"/>
      <c r="T259" s="188">
        <f>SUM(T260:T269)</f>
        <v>0</v>
      </c>
      <c r="AR259" s="182" t="s">
        <v>82</v>
      </c>
      <c r="AT259" s="189" t="s">
        <v>73</v>
      </c>
      <c r="AU259" s="189" t="s">
        <v>74</v>
      </c>
      <c r="AY259" s="182" t="s">
        <v>158</v>
      </c>
      <c r="BK259" s="190">
        <f>SUM(BK260:BK269)</f>
        <v>0</v>
      </c>
    </row>
    <row r="260" spans="1:65" s="118" customFormat="1" ht="16.5" customHeight="1">
      <c r="A260" s="115"/>
      <c r="B260" s="116"/>
      <c r="C260" s="214" t="s">
        <v>831</v>
      </c>
      <c r="D260" s="214" t="s">
        <v>160</v>
      </c>
      <c r="E260" s="215" t="s">
        <v>3342</v>
      </c>
      <c r="F260" s="216" t="s">
        <v>3343</v>
      </c>
      <c r="G260" s="217" t="s">
        <v>1401</v>
      </c>
      <c r="H260" s="218">
        <v>1</v>
      </c>
      <c r="I260" s="6"/>
      <c r="J260" s="219">
        <f>ROUND(I260*H260,1)</f>
        <v>0</v>
      </c>
      <c r="K260" s="216" t="s">
        <v>3</v>
      </c>
      <c r="L260" s="116"/>
      <c r="M260" s="220" t="s">
        <v>3</v>
      </c>
      <c r="N260" s="221" t="s">
        <v>45</v>
      </c>
      <c r="O260" s="200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R260" s="203" t="s">
        <v>283</v>
      </c>
      <c r="AT260" s="203" t="s">
        <v>160</v>
      </c>
      <c r="AU260" s="203" t="s">
        <v>82</v>
      </c>
      <c r="AY260" s="106" t="s">
        <v>158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06" t="s">
        <v>82</v>
      </c>
      <c r="BK260" s="204">
        <f>ROUND(I260*H260,1)</f>
        <v>0</v>
      </c>
      <c r="BL260" s="106" t="s">
        <v>283</v>
      </c>
      <c r="BM260" s="203" t="s">
        <v>1466</v>
      </c>
    </row>
    <row r="261" spans="1:47" s="118" customFormat="1" ht="12">
      <c r="A261" s="115"/>
      <c r="B261" s="116"/>
      <c r="C261" s="115"/>
      <c r="D261" s="205" t="s">
        <v>167</v>
      </c>
      <c r="E261" s="115"/>
      <c r="F261" s="206" t="s">
        <v>3343</v>
      </c>
      <c r="G261" s="115"/>
      <c r="H261" s="115"/>
      <c r="I261" s="7"/>
      <c r="J261" s="115"/>
      <c r="K261" s="115"/>
      <c r="L261" s="116"/>
      <c r="M261" s="207"/>
      <c r="N261" s="208"/>
      <c r="O261" s="200"/>
      <c r="P261" s="200"/>
      <c r="Q261" s="200"/>
      <c r="R261" s="200"/>
      <c r="S261" s="200"/>
      <c r="T261" s="209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T261" s="106" t="s">
        <v>167</v>
      </c>
      <c r="AU261" s="106" t="s">
        <v>82</v>
      </c>
    </row>
    <row r="262" spans="1:65" s="118" customFormat="1" ht="16.5" customHeight="1">
      <c r="A262" s="115"/>
      <c r="B262" s="116"/>
      <c r="C262" s="214" t="s">
        <v>852</v>
      </c>
      <c r="D262" s="214" t="s">
        <v>160</v>
      </c>
      <c r="E262" s="215" t="s">
        <v>3344</v>
      </c>
      <c r="F262" s="216" t="s">
        <v>3345</v>
      </c>
      <c r="G262" s="217" t="s">
        <v>2111</v>
      </c>
      <c r="H262" s="218">
        <v>1</v>
      </c>
      <c r="I262" s="6"/>
      <c r="J262" s="219">
        <f>ROUND(I262*H262,1)</f>
        <v>0</v>
      </c>
      <c r="K262" s="216" t="s">
        <v>3</v>
      </c>
      <c r="L262" s="116"/>
      <c r="M262" s="220" t="s">
        <v>3</v>
      </c>
      <c r="N262" s="221" t="s">
        <v>45</v>
      </c>
      <c r="O262" s="200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R262" s="203" t="s">
        <v>283</v>
      </c>
      <c r="AT262" s="203" t="s">
        <v>160</v>
      </c>
      <c r="AU262" s="203" t="s">
        <v>82</v>
      </c>
      <c r="AY262" s="106" t="s">
        <v>158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06" t="s">
        <v>82</v>
      </c>
      <c r="BK262" s="204">
        <f>ROUND(I262*H262,1)</f>
        <v>0</v>
      </c>
      <c r="BL262" s="106" t="s">
        <v>283</v>
      </c>
      <c r="BM262" s="203" t="s">
        <v>1479</v>
      </c>
    </row>
    <row r="263" spans="1:47" s="118" customFormat="1" ht="12">
      <c r="A263" s="115"/>
      <c r="B263" s="116"/>
      <c r="C263" s="115"/>
      <c r="D263" s="205" t="s">
        <v>167</v>
      </c>
      <c r="E263" s="115"/>
      <c r="F263" s="206" t="s">
        <v>3345</v>
      </c>
      <c r="G263" s="115"/>
      <c r="H263" s="115"/>
      <c r="I263" s="7"/>
      <c r="J263" s="115"/>
      <c r="K263" s="115"/>
      <c r="L263" s="116"/>
      <c r="M263" s="207"/>
      <c r="N263" s="208"/>
      <c r="O263" s="200"/>
      <c r="P263" s="200"/>
      <c r="Q263" s="200"/>
      <c r="R263" s="200"/>
      <c r="S263" s="200"/>
      <c r="T263" s="209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T263" s="106" t="s">
        <v>167</v>
      </c>
      <c r="AU263" s="106" t="s">
        <v>82</v>
      </c>
    </row>
    <row r="264" spans="1:65" s="118" customFormat="1" ht="16.5" customHeight="1">
      <c r="A264" s="115"/>
      <c r="B264" s="116"/>
      <c r="C264" s="214" t="s">
        <v>858</v>
      </c>
      <c r="D264" s="214" t="s">
        <v>160</v>
      </c>
      <c r="E264" s="215" t="s">
        <v>3346</v>
      </c>
      <c r="F264" s="216" t="s">
        <v>3347</v>
      </c>
      <c r="G264" s="217" t="s">
        <v>1401</v>
      </c>
      <c r="H264" s="218">
        <v>1</v>
      </c>
      <c r="I264" s="6"/>
      <c r="J264" s="219">
        <f>ROUND(I264*H264,1)</f>
        <v>0</v>
      </c>
      <c r="K264" s="216" t="s">
        <v>3</v>
      </c>
      <c r="L264" s="116"/>
      <c r="M264" s="220" t="s">
        <v>3</v>
      </c>
      <c r="N264" s="221" t="s">
        <v>45</v>
      </c>
      <c r="O264" s="20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R264" s="203" t="s">
        <v>283</v>
      </c>
      <c r="AT264" s="203" t="s">
        <v>160</v>
      </c>
      <c r="AU264" s="203" t="s">
        <v>82</v>
      </c>
      <c r="AY264" s="106" t="s">
        <v>158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06" t="s">
        <v>82</v>
      </c>
      <c r="BK264" s="204">
        <f>ROUND(I264*H264,1)</f>
        <v>0</v>
      </c>
      <c r="BL264" s="106" t="s">
        <v>283</v>
      </c>
      <c r="BM264" s="203" t="s">
        <v>1495</v>
      </c>
    </row>
    <row r="265" spans="1:47" s="118" customFormat="1" ht="12">
      <c r="A265" s="115"/>
      <c r="B265" s="116"/>
      <c r="C265" s="115"/>
      <c r="D265" s="205" t="s">
        <v>167</v>
      </c>
      <c r="E265" s="115"/>
      <c r="F265" s="206" t="s">
        <v>3348</v>
      </c>
      <c r="G265" s="115"/>
      <c r="H265" s="115"/>
      <c r="I265" s="7"/>
      <c r="J265" s="115"/>
      <c r="K265" s="115"/>
      <c r="L265" s="116"/>
      <c r="M265" s="207"/>
      <c r="N265" s="208"/>
      <c r="O265" s="200"/>
      <c r="P265" s="200"/>
      <c r="Q265" s="200"/>
      <c r="R265" s="200"/>
      <c r="S265" s="200"/>
      <c r="T265" s="209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T265" s="106" t="s">
        <v>167</v>
      </c>
      <c r="AU265" s="106" t="s">
        <v>82</v>
      </c>
    </row>
    <row r="266" spans="1:65" s="118" customFormat="1" ht="16.5" customHeight="1">
      <c r="A266" s="115"/>
      <c r="B266" s="116"/>
      <c r="C266" s="214" t="s">
        <v>865</v>
      </c>
      <c r="D266" s="214" t="s">
        <v>160</v>
      </c>
      <c r="E266" s="215" t="s">
        <v>3349</v>
      </c>
      <c r="F266" s="216" t="s">
        <v>3350</v>
      </c>
      <c r="G266" s="217" t="s">
        <v>1401</v>
      </c>
      <c r="H266" s="218">
        <v>1</v>
      </c>
      <c r="I266" s="6"/>
      <c r="J266" s="219">
        <f>ROUND(I266*H266,1)</f>
        <v>0</v>
      </c>
      <c r="K266" s="216" t="s">
        <v>3</v>
      </c>
      <c r="L266" s="116"/>
      <c r="M266" s="220" t="s">
        <v>3</v>
      </c>
      <c r="N266" s="221" t="s">
        <v>45</v>
      </c>
      <c r="O266" s="200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R266" s="203" t="s">
        <v>283</v>
      </c>
      <c r="AT266" s="203" t="s">
        <v>160</v>
      </c>
      <c r="AU266" s="203" t="s">
        <v>82</v>
      </c>
      <c r="AY266" s="106" t="s">
        <v>158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06" t="s">
        <v>82</v>
      </c>
      <c r="BK266" s="204">
        <f>ROUND(I266*H266,1)</f>
        <v>0</v>
      </c>
      <c r="BL266" s="106" t="s">
        <v>283</v>
      </c>
      <c r="BM266" s="203" t="s">
        <v>1506</v>
      </c>
    </row>
    <row r="267" spans="1:47" s="118" customFormat="1" ht="12">
      <c r="A267" s="115"/>
      <c r="B267" s="116"/>
      <c r="C267" s="115"/>
      <c r="D267" s="205" t="s">
        <v>167</v>
      </c>
      <c r="E267" s="115"/>
      <c r="F267" s="206" t="s">
        <v>3350</v>
      </c>
      <c r="G267" s="115"/>
      <c r="H267" s="115"/>
      <c r="I267" s="7"/>
      <c r="J267" s="115"/>
      <c r="K267" s="115"/>
      <c r="L267" s="116"/>
      <c r="M267" s="207"/>
      <c r="N267" s="208"/>
      <c r="O267" s="200"/>
      <c r="P267" s="200"/>
      <c r="Q267" s="200"/>
      <c r="R267" s="200"/>
      <c r="S267" s="200"/>
      <c r="T267" s="209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T267" s="106" t="s">
        <v>167</v>
      </c>
      <c r="AU267" s="106" t="s">
        <v>82</v>
      </c>
    </row>
    <row r="268" spans="1:65" s="118" customFormat="1" ht="16.5" customHeight="1">
      <c r="A268" s="115"/>
      <c r="B268" s="116"/>
      <c r="C268" s="214" t="s">
        <v>873</v>
      </c>
      <c r="D268" s="214" t="s">
        <v>160</v>
      </c>
      <c r="E268" s="215" t="s">
        <v>3351</v>
      </c>
      <c r="F268" s="216" t="s">
        <v>3352</v>
      </c>
      <c r="G268" s="217" t="s">
        <v>2111</v>
      </c>
      <c r="H268" s="218">
        <v>1</v>
      </c>
      <c r="I268" s="6"/>
      <c r="J268" s="219">
        <f>ROUND(I268*H268,1)</f>
        <v>0</v>
      </c>
      <c r="K268" s="216" t="s">
        <v>3</v>
      </c>
      <c r="L268" s="116"/>
      <c r="M268" s="220" t="s">
        <v>3</v>
      </c>
      <c r="N268" s="221" t="s">
        <v>45</v>
      </c>
      <c r="O268" s="200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R268" s="203" t="s">
        <v>283</v>
      </c>
      <c r="AT268" s="203" t="s">
        <v>160</v>
      </c>
      <c r="AU268" s="203" t="s">
        <v>82</v>
      </c>
      <c r="AY268" s="106" t="s">
        <v>158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06" t="s">
        <v>82</v>
      </c>
      <c r="BK268" s="204">
        <f>ROUND(I268*H268,1)</f>
        <v>0</v>
      </c>
      <c r="BL268" s="106" t="s">
        <v>283</v>
      </c>
      <c r="BM268" s="203" t="s">
        <v>1517</v>
      </c>
    </row>
    <row r="269" spans="1:47" s="118" customFormat="1" ht="12">
      <c r="A269" s="115"/>
      <c r="B269" s="116"/>
      <c r="C269" s="115"/>
      <c r="D269" s="205" t="s">
        <v>167</v>
      </c>
      <c r="E269" s="115"/>
      <c r="F269" s="206" t="s">
        <v>3352</v>
      </c>
      <c r="G269" s="115"/>
      <c r="H269" s="115"/>
      <c r="I269" s="115"/>
      <c r="J269" s="115"/>
      <c r="K269" s="115"/>
      <c r="L269" s="116"/>
      <c r="M269" s="222"/>
      <c r="N269" s="223"/>
      <c r="O269" s="224"/>
      <c r="P269" s="224"/>
      <c r="Q269" s="224"/>
      <c r="R269" s="224"/>
      <c r="S269" s="224"/>
      <c r="T269" s="22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T269" s="106" t="s">
        <v>167</v>
      </c>
      <c r="AU269" s="106" t="s">
        <v>82</v>
      </c>
    </row>
    <row r="270" spans="1:31" s="118" customFormat="1" ht="6.95" customHeight="1">
      <c r="A270" s="115"/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  <c r="L270" s="116"/>
      <c r="M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</row>
  </sheetData>
  <sheetProtection algorithmName="SHA-512" hashValue="7RxH+Mpo/8fCKy1jI5lh7/pq3j92lfjIHXaeBk4YmDcBfvltKEqga74br/YyWdUEHpgb8SFSEPUBY3fDbGWKuQ==" saltValue="Ls7WAhOOAIPm14XLXz44Jw==" spinCount="100000" sheet="1" objects="1" scenarios="1"/>
  <autoFilter ref="C86:K26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88"/>
  <sheetViews>
    <sheetView showGridLines="0" workbookViewId="0" topLeftCell="A68">
      <selection activeCell="I86" activeCellId="2" sqref="I82 I84 I8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103" customFormat="1" ht="12"/>
    <row r="2" spans="12:46" s="103" customFormat="1" ht="36.95" customHeight="1">
      <c r="L2" s="104" t="s">
        <v>6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AT2" s="106" t="s">
        <v>99</v>
      </c>
    </row>
    <row r="3" spans="2:46" s="103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84</v>
      </c>
    </row>
    <row r="4" spans="2:46" s="103" customFormat="1" ht="24.95" customHeight="1">
      <c r="B4" s="109"/>
      <c r="D4" s="110" t="s">
        <v>108</v>
      </c>
      <c r="L4" s="109"/>
      <c r="M4" s="111" t="s">
        <v>11</v>
      </c>
      <c r="AT4" s="106" t="s">
        <v>4</v>
      </c>
    </row>
    <row r="5" spans="2:12" s="103" customFormat="1" ht="6.95" customHeight="1">
      <c r="B5" s="109"/>
      <c r="L5" s="109"/>
    </row>
    <row r="6" spans="2:12" s="103" customFormat="1" ht="12" customHeight="1">
      <c r="B6" s="109"/>
      <c r="D6" s="112" t="s">
        <v>17</v>
      </c>
      <c r="L6" s="109"/>
    </row>
    <row r="7" spans="2:12" s="103" customFormat="1" ht="16.5" customHeight="1">
      <c r="B7" s="109"/>
      <c r="E7" s="113" t="str">
        <f>'Rekapitulace stavby'!K6</f>
        <v>Arecheopark</v>
      </c>
      <c r="F7" s="114"/>
      <c r="G7" s="114"/>
      <c r="H7" s="114"/>
      <c r="L7" s="109"/>
    </row>
    <row r="8" spans="1:31" s="118" customFormat="1" ht="12" customHeight="1">
      <c r="A8" s="115"/>
      <c r="B8" s="116"/>
      <c r="C8" s="115"/>
      <c r="D8" s="112" t="s">
        <v>109</v>
      </c>
      <c r="E8" s="115"/>
      <c r="F8" s="115"/>
      <c r="G8" s="115"/>
      <c r="H8" s="115"/>
      <c r="I8" s="115"/>
      <c r="J8" s="115"/>
      <c r="K8" s="115"/>
      <c r="L8" s="117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118" customFormat="1" ht="16.5" customHeight="1">
      <c r="A9" s="115"/>
      <c r="B9" s="116"/>
      <c r="C9" s="115"/>
      <c r="D9" s="115"/>
      <c r="E9" s="119" t="s">
        <v>3353</v>
      </c>
      <c r="F9" s="120"/>
      <c r="G9" s="120"/>
      <c r="H9" s="120"/>
      <c r="I9" s="115"/>
      <c r="J9" s="115"/>
      <c r="K9" s="115"/>
      <c r="L9" s="117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118" customFormat="1" ht="12">
      <c r="A10" s="11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7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s="118" customFormat="1" ht="12" customHeight="1">
      <c r="A11" s="115"/>
      <c r="B11" s="116"/>
      <c r="C11" s="115"/>
      <c r="D11" s="112" t="s">
        <v>19</v>
      </c>
      <c r="E11" s="115"/>
      <c r="F11" s="121" t="s">
        <v>3</v>
      </c>
      <c r="G11" s="115"/>
      <c r="H11" s="115"/>
      <c r="I11" s="112" t="s">
        <v>21</v>
      </c>
      <c r="J11" s="121" t="s">
        <v>3</v>
      </c>
      <c r="K11" s="115"/>
      <c r="L11" s="117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18" customFormat="1" ht="12" customHeight="1">
      <c r="A12" s="115"/>
      <c r="B12" s="116"/>
      <c r="C12" s="115"/>
      <c r="D12" s="112" t="s">
        <v>22</v>
      </c>
      <c r="E12" s="115"/>
      <c r="F12" s="121" t="s">
        <v>23</v>
      </c>
      <c r="G12" s="115"/>
      <c r="H12" s="115"/>
      <c r="I12" s="112" t="s">
        <v>24</v>
      </c>
      <c r="J12" s="122" t="str">
        <f>'Rekapitulace stavby'!AN8</f>
        <v>27. 6. 2023</v>
      </c>
      <c r="K12" s="115"/>
      <c r="L12" s="117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118" customFormat="1" ht="10.9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118" customFormat="1" ht="12" customHeight="1">
      <c r="A14" s="115"/>
      <c r="B14" s="116"/>
      <c r="C14" s="115"/>
      <c r="D14" s="112" t="s">
        <v>26</v>
      </c>
      <c r="E14" s="115"/>
      <c r="F14" s="115"/>
      <c r="G14" s="115"/>
      <c r="H14" s="115"/>
      <c r="I14" s="112" t="s">
        <v>27</v>
      </c>
      <c r="J14" s="121" t="s">
        <v>3</v>
      </c>
      <c r="K14" s="115"/>
      <c r="L14" s="117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118" customFormat="1" ht="18" customHeight="1">
      <c r="A15" s="115"/>
      <c r="B15" s="116"/>
      <c r="C15" s="115"/>
      <c r="D15" s="115"/>
      <c r="E15" s="121" t="s">
        <v>28</v>
      </c>
      <c r="F15" s="115"/>
      <c r="G15" s="115"/>
      <c r="H15" s="115"/>
      <c r="I15" s="112" t="s">
        <v>29</v>
      </c>
      <c r="J15" s="121" t="s">
        <v>3</v>
      </c>
      <c r="K15" s="115"/>
      <c r="L15" s="117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s="118" customFormat="1" ht="6.9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8" customFormat="1" ht="12" customHeight="1">
      <c r="A17" s="115"/>
      <c r="B17" s="116"/>
      <c r="C17" s="115"/>
      <c r="D17" s="112" t="s">
        <v>30</v>
      </c>
      <c r="E17" s="115"/>
      <c r="F17" s="115"/>
      <c r="G17" s="115"/>
      <c r="H17" s="115"/>
      <c r="I17" s="112" t="s">
        <v>27</v>
      </c>
      <c r="J17" s="123" t="str">
        <f>'Rekapitulace stavby'!AN13</f>
        <v>Vyplň údaj</v>
      </c>
      <c r="K17" s="115"/>
      <c r="L17" s="117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8" customFormat="1" ht="18" customHeight="1">
      <c r="A18" s="115"/>
      <c r="B18" s="116"/>
      <c r="C18" s="115"/>
      <c r="D18" s="115"/>
      <c r="E18" s="124" t="str">
        <f>'Rekapitulace stavby'!E14</f>
        <v>Vyplň údaj</v>
      </c>
      <c r="F18" s="125"/>
      <c r="G18" s="125"/>
      <c r="H18" s="125"/>
      <c r="I18" s="112" t="s">
        <v>29</v>
      </c>
      <c r="J18" s="123" t="str">
        <f>'Rekapitulace stavby'!AN14</f>
        <v>Vyplň údaj</v>
      </c>
      <c r="K18" s="115"/>
      <c r="L18" s="11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8" customFormat="1" ht="6.95" customHeight="1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7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8" customFormat="1" ht="12" customHeight="1">
      <c r="A20" s="115"/>
      <c r="B20" s="116"/>
      <c r="C20" s="115"/>
      <c r="D20" s="112" t="s">
        <v>32</v>
      </c>
      <c r="E20" s="115"/>
      <c r="F20" s="115"/>
      <c r="G20" s="115"/>
      <c r="H20" s="115"/>
      <c r="I20" s="112" t="s">
        <v>27</v>
      </c>
      <c r="J20" s="121" t="s">
        <v>33</v>
      </c>
      <c r="K20" s="115"/>
      <c r="L20" s="117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8" customFormat="1" ht="18" customHeight="1">
      <c r="A21" s="115"/>
      <c r="B21" s="116"/>
      <c r="C21" s="115"/>
      <c r="D21" s="115"/>
      <c r="E21" s="121" t="s">
        <v>34</v>
      </c>
      <c r="F21" s="115"/>
      <c r="G21" s="115"/>
      <c r="H21" s="115"/>
      <c r="I21" s="112" t="s">
        <v>29</v>
      </c>
      <c r="J21" s="121" t="s">
        <v>35</v>
      </c>
      <c r="K21" s="115"/>
      <c r="L21" s="117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8" customFormat="1" ht="6.95" customHeight="1">
      <c r="A22" s="115"/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8" customFormat="1" ht="12" customHeight="1">
      <c r="A23" s="115"/>
      <c r="B23" s="116"/>
      <c r="C23" s="115"/>
      <c r="D23" s="112" t="s">
        <v>37</v>
      </c>
      <c r="E23" s="115"/>
      <c r="F23" s="115"/>
      <c r="G23" s="115"/>
      <c r="H23" s="115"/>
      <c r="I23" s="112" t="s">
        <v>27</v>
      </c>
      <c r="J23" s="121" t="s">
        <v>33</v>
      </c>
      <c r="K23" s="115"/>
      <c r="L23" s="11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8" customFormat="1" ht="18" customHeight="1">
      <c r="A24" s="115"/>
      <c r="B24" s="116"/>
      <c r="C24" s="115"/>
      <c r="D24" s="115"/>
      <c r="E24" s="121" t="s">
        <v>34</v>
      </c>
      <c r="F24" s="115"/>
      <c r="G24" s="115"/>
      <c r="H24" s="115"/>
      <c r="I24" s="112" t="s">
        <v>29</v>
      </c>
      <c r="J24" s="121" t="s">
        <v>35</v>
      </c>
      <c r="K24" s="115"/>
      <c r="L24" s="11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8" customFormat="1" ht="6.95" customHeight="1">
      <c r="A25" s="115"/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8" customFormat="1" ht="12" customHeight="1">
      <c r="A26" s="115"/>
      <c r="B26" s="116"/>
      <c r="C26" s="115"/>
      <c r="D26" s="112" t="s">
        <v>38</v>
      </c>
      <c r="E26" s="115"/>
      <c r="F26" s="115"/>
      <c r="G26" s="115"/>
      <c r="H26" s="115"/>
      <c r="I26" s="115"/>
      <c r="J26" s="115"/>
      <c r="K26" s="115"/>
      <c r="L26" s="117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30" customFormat="1" ht="16.5" customHeight="1">
      <c r="A27" s="126"/>
      <c r="B27" s="127"/>
      <c r="C27" s="126"/>
      <c r="D27" s="126"/>
      <c r="E27" s="128" t="s">
        <v>3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18" customFormat="1" ht="6.95" customHeight="1">
      <c r="A28" s="115"/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11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8" customFormat="1" ht="6.95" customHeight="1">
      <c r="A29" s="115"/>
      <c r="B29" s="116"/>
      <c r="C29" s="115"/>
      <c r="D29" s="131"/>
      <c r="E29" s="131"/>
      <c r="F29" s="131"/>
      <c r="G29" s="131"/>
      <c r="H29" s="131"/>
      <c r="I29" s="131"/>
      <c r="J29" s="131"/>
      <c r="K29" s="131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8" customFormat="1" ht="25.35" customHeight="1">
      <c r="A30" s="115"/>
      <c r="B30" s="116"/>
      <c r="C30" s="115"/>
      <c r="D30" s="132" t="s">
        <v>40</v>
      </c>
      <c r="E30" s="115"/>
      <c r="F30" s="115"/>
      <c r="G30" s="115"/>
      <c r="H30" s="115"/>
      <c r="I30" s="115"/>
      <c r="J30" s="133">
        <f>ROUND(J80,1)</f>
        <v>0</v>
      </c>
      <c r="K30" s="115"/>
      <c r="L30" s="117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8" customFormat="1" ht="6.95" customHeight="1">
      <c r="A31" s="115"/>
      <c r="B31" s="116"/>
      <c r="C31" s="115"/>
      <c r="D31" s="131"/>
      <c r="E31" s="131"/>
      <c r="F31" s="131"/>
      <c r="G31" s="131"/>
      <c r="H31" s="131"/>
      <c r="I31" s="131"/>
      <c r="J31" s="131"/>
      <c r="K31" s="131"/>
      <c r="L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8" customFormat="1" ht="14.45" customHeight="1">
      <c r="A32" s="115"/>
      <c r="B32" s="116"/>
      <c r="C32" s="115"/>
      <c r="D32" s="115"/>
      <c r="E32" s="115"/>
      <c r="F32" s="134" t="s">
        <v>42</v>
      </c>
      <c r="G32" s="115"/>
      <c r="H32" s="115"/>
      <c r="I32" s="134" t="s">
        <v>41</v>
      </c>
      <c r="J32" s="134" t="s">
        <v>43</v>
      </c>
      <c r="K32" s="115"/>
      <c r="L32" s="117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8" customFormat="1" ht="14.45" customHeight="1">
      <c r="A33" s="115"/>
      <c r="B33" s="116"/>
      <c r="C33" s="115"/>
      <c r="D33" s="135" t="s">
        <v>44</v>
      </c>
      <c r="E33" s="112" t="s">
        <v>45</v>
      </c>
      <c r="F33" s="136">
        <f>ROUND((SUM(BE80:BE87)),1)</f>
        <v>0</v>
      </c>
      <c r="G33" s="115"/>
      <c r="H33" s="115"/>
      <c r="I33" s="137">
        <v>0.21</v>
      </c>
      <c r="J33" s="136">
        <f>ROUND(((SUM(BE80:BE87))*I33),1)</f>
        <v>0</v>
      </c>
      <c r="K33" s="115"/>
      <c r="L33" s="117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8" customFormat="1" ht="14.45" customHeight="1">
      <c r="A34" s="115"/>
      <c r="B34" s="116"/>
      <c r="C34" s="115"/>
      <c r="D34" s="115"/>
      <c r="E34" s="112" t="s">
        <v>46</v>
      </c>
      <c r="F34" s="136">
        <f>ROUND((SUM(BF80:BF87)),1)</f>
        <v>0</v>
      </c>
      <c r="G34" s="115"/>
      <c r="H34" s="115"/>
      <c r="I34" s="137">
        <v>0.15</v>
      </c>
      <c r="J34" s="136">
        <f>ROUND(((SUM(BF80:BF87))*I34),1)</f>
        <v>0</v>
      </c>
      <c r="K34" s="115"/>
      <c r="L34" s="117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8" customFormat="1" ht="14.45" customHeight="1" hidden="1">
      <c r="A35" s="115"/>
      <c r="B35" s="116"/>
      <c r="C35" s="115"/>
      <c r="D35" s="115"/>
      <c r="E35" s="112" t="s">
        <v>47</v>
      </c>
      <c r="F35" s="136">
        <f>ROUND((SUM(BG80:BG87)),1)</f>
        <v>0</v>
      </c>
      <c r="G35" s="115"/>
      <c r="H35" s="115"/>
      <c r="I35" s="137">
        <v>0.21</v>
      </c>
      <c r="J35" s="136">
        <f>0</f>
        <v>0</v>
      </c>
      <c r="K35" s="115"/>
      <c r="L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8" customFormat="1" ht="14.45" customHeight="1" hidden="1">
      <c r="A36" s="115"/>
      <c r="B36" s="116"/>
      <c r="C36" s="115"/>
      <c r="D36" s="115"/>
      <c r="E36" s="112" t="s">
        <v>48</v>
      </c>
      <c r="F36" s="136">
        <f>ROUND((SUM(BH80:BH87)),1)</f>
        <v>0</v>
      </c>
      <c r="G36" s="115"/>
      <c r="H36" s="115"/>
      <c r="I36" s="137">
        <v>0.15</v>
      </c>
      <c r="J36" s="136">
        <f>0</f>
        <v>0</v>
      </c>
      <c r="K36" s="115"/>
      <c r="L36" s="117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8" customFormat="1" ht="14.45" customHeight="1" hidden="1">
      <c r="A37" s="115"/>
      <c r="B37" s="116"/>
      <c r="C37" s="115"/>
      <c r="D37" s="115"/>
      <c r="E37" s="112" t="s">
        <v>49</v>
      </c>
      <c r="F37" s="136">
        <f>ROUND((SUM(BI80:BI87)),1)</f>
        <v>0</v>
      </c>
      <c r="G37" s="115"/>
      <c r="H37" s="115"/>
      <c r="I37" s="137">
        <v>0</v>
      </c>
      <c r="J37" s="136">
        <f>0</f>
        <v>0</v>
      </c>
      <c r="K37" s="115"/>
      <c r="L37" s="117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8" customFormat="1" ht="6.95" customHeight="1">
      <c r="A38" s="115"/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7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8" customFormat="1" ht="25.35" customHeight="1">
      <c r="A39" s="115"/>
      <c r="B39" s="116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0"/>
      <c r="J39" s="143">
        <f>SUM(J30:J37)</f>
        <v>0</v>
      </c>
      <c r="K39" s="144"/>
      <c r="L39" s="117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8" customFormat="1" ht="14.45" customHeight="1">
      <c r="A40" s="115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17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="103" customFormat="1" ht="12"/>
    <row r="42" s="103" customFormat="1" ht="12"/>
    <row r="43" s="103" customFormat="1" ht="12"/>
    <row r="44" spans="1:31" s="118" customFormat="1" ht="6.95" customHeight="1">
      <c r="A44" s="115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17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18" customFormat="1" ht="24.95" customHeight="1">
      <c r="A45" s="115"/>
      <c r="B45" s="116"/>
      <c r="C45" s="110" t="s">
        <v>111</v>
      </c>
      <c r="D45" s="115"/>
      <c r="E45" s="115"/>
      <c r="F45" s="115"/>
      <c r="G45" s="115"/>
      <c r="H45" s="115"/>
      <c r="I45" s="115"/>
      <c r="J45" s="115"/>
      <c r="K45" s="115"/>
      <c r="L45" s="117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18" customFormat="1" ht="6.95" customHeight="1">
      <c r="A46" s="115"/>
      <c r="B46" s="116"/>
      <c r="C46" s="115"/>
      <c r="D46" s="115"/>
      <c r="E46" s="115"/>
      <c r="F46" s="115"/>
      <c r="G46" s="115"/>
      <c r="H46" s="115"/>
      <c r="I46" s="115"/>
      <c r="J46" s="115"/>
      <c r="K46" s="115"/>
      <c r="L46" s="11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18" customFormat="1" ht="12" customHeight="1">
      <c r="A47" s="115"/>
      <c r="B47" s="116"/>
      <c r="C47" s="112" t="s">
        <v>17</v>
      </c>
      <c r="D47" s="115"/>
      <c r="E47" s="115"/>
      <c r="F47" s="115"/>
      <c r="G47" s="115"/>
      <c r="H47" s="115"/>
      <c r="I47" s="115"/>
      <c r="J47" s="115"/>
      <c r="K47" s="115"/>
      <c r="L47" s="117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18" customFormat="1" ht="16.5" customHeight="1">
      <c r="A48" s="115"/>
      <c r="B48" s="116"/>
      <c r="C48" s="115"/>
      <c r="D48" s="115"/>
      <c r="E48" s="113" t="str">
        <f>E7</f>
        <v>Arecheopark</v>
      </c>
      <c r="F48" s="114"/>
      <c r="G48" s="114"/>
      <c r="H48" s="114"/>
      <c r="I48" s="115"/>
      <c r="J48" s="115"/>
      <c r="K48" s="115"/>
      <c r="L48" s="117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18" customFormat="1" ht="12" customHeight="1">
      <c r="A49" s="115"/>
      <c r="B49" s="116"/>
      <c r="C49" s="112" t="s">
        <v>109</v>
      </c>
      <c r="D49" s="115"/>
      <c r="E49" s="115"/>
      <c r="F49" s="115"/>
      <c r="G49" s="115"/>
      <c r="H49" s="115"/>
      <c r="I49" s="115"/>
      <c r="J49" s="115"/>
      <c r="K49" s="115"/>
      <c r="L49" s="117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18" customFormat="1" ht="16.5" customHeight="1">
      <c r="A50" s="115"/>
      <c r="B50" s="116"/>
      <c r="C50" s="115"/>
      <c r="D50" s="115"/>
      <c r="E50" s="119" t="str">
        <f>E9</f>
        <v>VON - Vedlejší o ostatní náklady</v>
      </c>
      <c r="F50" s="120"/>
      <c r="G50" s="120"/>
      <c r="H50" s="120"/>
      <c r="I50" s="115"/>
      <c r="J50" s="115"/>
      <c r="K50" s="115"/>
      <c r="L50" s="117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18" customFormat="1" ht="6.95" customHeight="1">
      <c r="A51" s="115"/>
      <c r="B51" s="116"/>
      <c r="C51" s="115"/>
      <c r="D51" s="115"/>
      <c r="E51" s="115"/>
      <c r="F51" s="115"/>
      <c r="G51" s="115"/>
      <c r="H51" s="115"/>
      <c r="I51" s="115"/>
      <c r="J51" s="115"/>
      <c r="K51" s="115"/>
      <c r="L51" s="117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s="118" customFormat="1" ht="12" customHeight="1">
      <c r="A52" s="115"/>
      <c r="B52" s="116"/>
      <c r="C52" s="112" t="s">
        <v>22</v>
      </c>
      <c r="D52" s="115"/>
      <c r="E52" s="115"/>
      <c r="F52" s="121" t="str">
        <f>F12</f>
        <v xml:space="preserve">Všestary </v>
      </c>
      <c r="G52" s="115"/>
      <c r="H52" s="115"/>
      <c r="I52" s="112" t="s">
        <v>24</v>
      </c>
      <c r="J52" s="122" t="str">
        <f>IF(J12="","",J12)</f>
        <v>27. 6. 2023</v>
      </c>
      <c r="K52" s="115"/>
      <c r="L52" s="117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18" customFormat="1" ht="6.9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7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s="118" customFormat="1" ht="15.2" customHeight="1">
      <c r="A54" s="115"/>
      <c r="B54" s="116"/>
      <c r="C54" s="112" t="s">
        <v>26</v>
      </c>
      <c r="D54" s="115"/>
      <c r="E54" s="115"/>
      <c r="F54" s="121" t="str">
        <f>E15</f>
        <v>Královéhradecký kraj, Pivovarské nám. 1245, HK</v>
      </c>
      <c r="G54" s="115"/>
      <c r="H54" s="115"/>
      <c r="I54" s="112" t="s">
        <v>32</v>
      </c>
      <c r="J54" s="149" t="str">
        <f>E21</f>
        <v>ARCHaPLAN s.r.o.</v>
      </c>
      <c r="K54" s="115"/>
      <c r="L54" s="117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:31" s="118" customFormat="1" ht="15.2" customHeight="1">
      <c r="A55" s="115"/>
      <c r="B55" s="116"/>
      <c r="C55" s="112" t="s">
        <v>30</v>
      </c>
      <c r="D55" s="115"/>
      <c r="E55" s="115"/>
      <c r="F55" s="121" t="str">
        <f>IF(E18="","",E18)</f>
        <v>Vyplň údaj</v>
      </c>
      <c r="G55" s="115"/>
      <c r="H55" s="115"/>
      <c r="I55" s="112" t="s">
        <v>37</v>
      </c>
      <c r="J55" s="149" t="str">
        <f>E24</f>
        <v>ARCHaPLAN s.r.o.</v>
      </c>
      <c r="K55" s="115"/>
      <c r="L55" s="117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s="118" customFormat="1" ht="10.3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7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:31" s="118" customFormat="1" ht="29.25" customHeight="1">
      <c r="A57" s="115"/>
      <c r="B57" s="116"/>
      <c r="C57" s="150" t="s">
        <v>112</v>
      </c>
      <c r="D57" s="138"/>
      <c r="E57" s="138"/>
      <c r="F57" s="138"/>
      <c r="G57" s="138"/>
      <c r="H57" s="138"/>
      <c r="I57" s="138"/>
      <c r="J57" s="151" t="s">
        <v>113</v>
      </c>
      <c r="K57" s="138"/>
      <c r="L57" s="11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1" s="118" customFormat="1" ht="10.3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47" s="118" customFormat="1" ht="22.9" customHeight="1">
      <c r="A59" s="115"/>
      <c r="B59" s="116"/>
      <c r="C59" s="152" t="s">
        <v>72</v>
      </c>
      <c r="D59" s="115"/>
      <c r="E59" s="115"/>
      <c r="F59" s="115"/>
      <c r="G59" s="115"/>
      <c r="H59" s="115"/>
      <c r="I59" s="115"/>
      <c r="J59" s="133">
        <f>J80</f>
        <v>0</v>
      </c>
      <c r="K59" s="115"/>
      <c r="L59" s="117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U59" s="106" t="s">
        <v>114</v>
      </c>
    </row>
    <row r="60" spans="2:12" s="153" customFormat="1" ht="24.95" customHeight="1">
      <c r="B60" s="154"/>
      <c r="D60" s="155" t="s">
        <v>2497</v>
      </c>
      <c r="E60" s="156"/>
      <c r="F60" s="156"/>
      <c r="G60" s="156"/>
      <c r="H60" s="156"/>
      <c r="I60" s="156"/>
      <c r="J60" s="157">
        <f>J81</f>
        <v>0</v>
      </c>
      <c r="L60" s="154"/>
    </row>
    <row r="61" spans="1:31" s="118" customFormat="1" ht="21.75" customHeight="1">
      <c r="A61" s="115"/>
      <c r="B61" s="116"/>
      <c r="C61" s="115"/>
      <c r="D61" s="115"/>
      <c r="E61" s="115"/>
      <c r="F61" s="115"/>
      <c r="G61" s="115"/>
      <c r="H61" s="115"/>
      <c r="I61" s="115"/>
      <c r="J61" s="115"/>
      <c r="K61" s="115"/>
      <c r="L61" s="117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</row>
    <row r="62" spans="1:31" s="118" customFormat="1" ht="6.95" customHeight="1">
      <c r="A62" s="115"/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17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</row>
    <row r="63" s="103" customFormat="1" ht="12"/>
    <row r="64" s="103" customFormat="1" ht="12"/>
    <row r="65" s="103" customFormat="1" ht="12"/>
    <row r="66" spans="1:31" s="118" customFormat="1" ht="6.95" customHeight="1">
      <c r="A66" s="115"/>
      <c r="B66" s="147"/>
      <c r="C66" s="148"/>
      <c r="D66" s="148"/>
      <c r="E66" s="148"/>
      <c r="F66" s="148"/>
      <c r="G66" s="148"/>
      <c r="H66" s="148"/>
      <c r="I66" s="148"/>
      <c r="J66" s="148"/>
      <c r="K66" s="148"/>
      <c r="L66" s="117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</row>
    <row r="67" spans="1:31" s="118" customFormat="1" ht="24.95" customHeight="1">
      <c r="A67" s="115"/>
      <c r="B67" s="116"/>
      <c r="C67" s="110" t="s">
        <v>143</v>
      </c>
      <c r="D67" s="115"/>
      <c r="E67" s="115"/>
      <c r="F67" s="115"/>
      <c r="G67" s="115"/>
      <c r="H67" s="115"/>
      <c r="I67" s="115"/>
      <c r="J67" s="115"/>
      <c r="K67" s="115"/>
      <c r="L67" s="117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</row>
    <row r="68" spans="1:31" s="118" customFormat="1" ht="6.95" customHeight="1">
      <c r="A68" s="115"/>
      <c r="B68" s="116"/>
      <c r="C68" s="115"/>
      <c r="D68" s="115"/>
      <c r="E68" s="115"/>
      <c r="F68" s="115"/>
      <c r="G68" s="115"/>
      <c r="H68" s="115"/>
      <c r="I68" s="115"/>
      <c r="J68" s="115"/>
      <c r="K68" s="115"/>
      <c r="L68" s="117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</row>
    <row r="69" spans="1:31" s="118" customFormat="1" ht="12" customHeight="1">
      <c r="A69" s="115"/>
      <c r="B69" s="116"/>
      <c r="C69" s="112" t="s">
        <v>17</v>
      </c>
      <c r="D69" s="115"/>
      <c r="E69" s="115"/>
      <c r="F69" s="115"/>
      <c r="G69" s="115"/>
      <c r="H69" s="115"/>
      <c r="I69" s="115"/>
      <c r="J69" s="115"/>
      <c r="K69" s="115"/>
      <c r="L69" s="117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</row>
    <row r="70" spans="1:31" s="118" customFormat="1" ht="16.5" customHeight="1">
      <c r="A70" s="115"/>
      <c r="B70" s="116"/>
      <c r="C70" s="115"/>
      <c r="D70" s="115"/>
      <c r="E70" s="113" t="str">
        <f>E7</f>
        <v>Arecheopark</v>
      </c>
      <c r="F70" s="114"/>
      <c r="G70" s="114"/>
      <c r="H70" s="114"/>
      <c r="I70" s="115"/>
      <c r="J70" s="115"/>
      <c r="K70" s="115"/>
      <c r="L70" s="117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pans="1:31" s="118" customFormat="1" ht="12" customHeight="1">
      <c r="A71" s="115"/>
      <c r="B71" s="116"/>
      <c r="C71" s="112" t="s">
        <v>109</v>
      </c>
      <c r="D71" s="115"/>
      <c r="E71" s="115"/>
      <c r="F71" s="115"/>
      <c r="G71" s="115"/>
      <c r="H71" s="115"/>
      <c r="I71" s="115"/>
      <c r="J71" s="115"/>
      <c r="K71" s="115"/>
      <c r="L71" s="117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pans="1:31" s="118" customFormat="1" ht="16.5" customHeight="1">
      <c r="A72" s="115"/>
      <c r="B72" s="116"/>
      <c r="C72" s="115"/>
      <c r="D72" s="115"/>
      <c r="E72" s="119" t="str">
        <f>E9</f>
        <v>VON - Vedlejší o ostatní náklady</v>
      </c>
      <c r="F72" s="120"/>
      <c r="G72" s="120"/>
      <c r="H72" s="120"/>
      <c r="I72" s="115"/>
      <c r="J72" s="115"/>
      <c r="K72" s="115"/>
      <c r="L72" s="117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</row>
    <row r="73" spans="1:31" s="118" customFormat="1" ht="6.95" customHeight="1">
      <c r="A73" s="115"/>
      <c r="B73" s="116"/>
      <c r="C73" s="115"/>
      <c r="D73" s="115"/>
      <c r="E73" s="115"/>
      <c r="F73" s="115"/>
      <c r="G73" s="115"/>
      <c r="H73" s="115"/>
      <c r="I73" s="115"/>
      <c r="J73" s="115"/>
      <c r="K73" s="115"/>
      <c r="L73" s="117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</row>
    <row r="74" spans="1:31" s="118" customFormat="1" ht="12" customHeight="1">
      <c r="A74" s="115"/>
      <c r="B74" s="116"/>
      <c r="C74" s="112" t="s">
        <v>22</v>
      </c>
      <c r="D74" s="115"/>
      <c r="E74" s="115"/>
      <c r="F74" s="121" t="str">
        <f>F12</f>
        <v xml:space="preserve">Všestary </v>
      </c>
      <c r="G74" s="115"/>
      <c r="H74" s="115"/>
      <c r="I74" s="112" t="s">
        <v>24</v>
      </c>
      <c r="J74" s="122" t="str">
        <f>IF(J12="","",J12)</f>
        <v>27. 6. 2023</v>
      </c>
      <c r="K74" s="115"/>
      <c r="L74" s="117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</row>
    <row r="75" spans="1:31" s="118" customFormat="1" ht="6.95" customHeight="1">
      <c r="A75" s="115"/>
      <c r="B75" s="116"/>
      <c r="C75" s="115"/>
      <c r="D75" s="115"/>
      <c r="E75" s="115"/>
      <c r="F75" s="115"/>
      <c r="G75" s="115"/>
      <c r="H75" s="115"/>
      <c r="I75" s="115"/>
      <c r="J75" s="115"/>
      <c r="K75" s="115"/>
      <c r="L75" s="117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18" customFormat="1" ht="15.2" customHeight="1">
      <c r="A76" s="115"/>
      <c r="B76" s="116"/>
      <c r="C76" s="112" t="s">
        <v>26</v>
      </c>
      <c r="D76" s="115"/>
      <c r="E76" s="115"/>
      <c r="F76" s="121" t="str">
        <f>E15</f>
        <v>Královéhradecký kraj, Pivovarské nám. 1245, HK</v>
      </c>
      <c r="G76" s="115"/>
      <c r="H76" s="115"/>
      <c r="I76" s="112" t="s">
        <v>32</v>
      </c>
      <c r="J76" s="149" t="str">
        <f>E21</f>
        <v>ARCHaPLAN s.r.o.</v>
      </c>
      <c r="K76" s="115"/>
      <c r="L76" s="117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18" customFormat="1" ht="15.2" customHeight="1">
      <c r="A77" s="115"/>
      <c r="B77" s="116"/>
      <c r="C77" s="112" t="s">
        <v>30</v>
      </c>
      <c r="D77" s="115"/>
      <c r="E77" s="115"/>
      <c r="F77" s="121" t="str">
        <f>IF(E18="","",E18)</f>
        <v>Vyplň údaj</v>
      </c>
      <c r="G77" s="115"/>
      <c r="H77" s="115"/>
      <c r="I77" s="112" t="s">
        <v>37</v>
      </c>
      <c r="J77" s="149" t="str">
        <f>E24</f>
        <v>ARCHaPLAN s.r.o.</v>
      </c>
      <c r="K77" s="115"/>
      <c r="L77" s="117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18" customFormat="1" ht="10.35" customHeight="1">
      <c r="A78" s="115"/>
      <c r="B78" s="116"/>
      <c r="C78" s="115"/>
      <c r="D78" s="115"/>
      <c r="E78" s="115"/>
      <c r="F78" s="115"/>
      <c r="G78" s="115"/>
      <c r="H78" s="115"/>
      <c r="I78" s="115"/>
      <c r="J78" s="115"/>
      <c r="K78" s="115"/>
      <c r="L78" s="117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72" customFormat="1" ht="29.25" customHeight="1">
      <c r="A79" s="163"/>
      <c r="B79" s="164"/>
      <c r="C79" s="165" t="s">
        <v>144</v>
      </c>
      <c r="D79" s="166" t="s">
        <v>59</v>
      </c>
      <c r="E79" s="166" t="s">
        <v>55</v>
      </c>
      <c r="F79" s="166" t="s">
        <v>56</v>
      </c>
      <c r="G79" s="166" t="s">
        <v>145</v>
      </c>
      <c r="H79" s="166" t="s">
        <v>146</v>
      </c>
      <c r="I79" s="166" t="s">
        <v>147</v>
      </c>
      <c r="J79" s="166" t="s">
        <v>113</v>
      </c>
      <c r="K79" s="167" t="s">
        <v>148</v>
      </c>
      <c r="L79" s="168"/>
      <c r="M79" s="169" t="s">
        <v>3</v>
      </c>
      <c r="N79" s="170" t="s">
        <v>44</v>
      </c>
      <c r="O79" s="170" t="s">
        <v>149</v>
      </c>
      <c r="P79" s="170" t="s">
        <v>150</v>
      </c>
      <c r="Q79" s="170" t="s">
        <v>151</v>
      </c>
      <c r="R79" s="170" t="s">
        <v>152</v>
      </c>
      <c r="S79" s="170" t="s">
        <v>153</v>
      </c>
      <c r="T79" s="171" t="s">
        <v>154</v>
      </c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</row>
    <row r="80" spans="1:63" s="118" customFormat="1" ht="22.9" customHeight="1">
      <c r="A80" s="115"/>
      <c r="B80" s="116"/>
      <c r="C80" s="173" t="s">
        <v>155</v>
      </c>
      <c r="D80" s="115"/>
      <c r="E80" s="115"/>
      <c r="F80" s="115"/>
      <c r="G80" s="115"/>
      <c r="H80" s="115"/>
      <c r="I80" s="115"/>
      <c r="J80" s="174">
        <f>BK80</f>
        <v>0</v>
      </c>
      <c r="K80" s="115"/>
      <c r="L80" s="116"/>
      <c r="M80" s="175"/>
      <c r="N80" s="176"/>
      <c r="O80" s="131"/>
      <c r="P80" s="177">
        <f>P81</f>
        <v>0</v>
      </c>
      <c r="Q80" s="131"/>
      <c r="R80" s="177">
        <f>R81</f>
        <v>0</v>
      </c>
      <c r="S80" s="131"/>
      <c r="T80" s="178">
        <f>T81</f>
        <v>0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T80" s="106" t="s">
        <v>73</v>
      </c>
      <c r="AU80" s="106" t="s">
        <v>114</v>
      </c>
      <c r="BK80" s="179">
        <f>BK81</f>
        <v>0</v>
      </c>
    </row>
    <row r="81" spans="2:63" s="180" customFormat="1" ht="25.9" customHeight="1">
      <c r="B81" s="181"/>
      <c r="D81" s="182" t="s">
        <v>73</v>
      </c>
      <c r="E81" s="183" t="s">
        <v>2646</v>
      </c>
      <c r="F81" s="183" t="s">
        <v>2647</v>
      </c>
      <c r="J81" s="184">
        <f>BK81</f>
        <v>0</v>
      </c>
      <c r="L81" s="181"/>
      <c r="M81" s="185"/>
      <c r="N81" s="186"/>
      <c r="O81" s="186"/>
      <c r="P81" s="187">
        <f>SUM(P82:P87)</f>
        <v>0</v>
      </c>
      <c r="Q81" s="186"/>
      <c r="R81" s="187">
        <f>SUM(R82:R87)</f>
        <v>0</v>
      </c>
      <c r="S81" s="186"/>
      <c r="T81" s="188">
        <f>SUM(T82:T87)</f>
        <v>0</v>
      </c>
      <c r="AR81" s="182" t="s">
        <v>196</v>
      </c>
      <c r="AT81" s="189" t="s">
        <v>73</v>
      </c>
      <c r="AU81" s="189" t="s">
        <v>74</v>
      </c>
      <c r="AY81" s="182" t="s">
        <v>158</v>
      </c>
      <c r="BK81" s="190">
        <f>SUM(BK82:BK87)</f>
        <v>0</v>
      </c>
    </row>
    <row r="82" spans="1:65" s="118" customFormat="1" ht="66.75" customHeight="1">
      <c r="A82" s="115"/>
      <c r="B82" s="116"/>
      <c r="C82" s="214" t="s">
        <v>82</v>
      </c>
      <c r="D82" s="214" t="s">
        <v>160</v>
      </c>
      <c r="E82" s="215" t="s">
        <v>97</v>
      </c>
      <c r="F82" s="216" t="s">
        <v>3354</v>
      </c>
      <c r="G82" s="217" t="s">
        <v>1401</v>
      </c>
      <c r="H82" s="218">
        <v>1</v>
      </c>
      <c r="I82" s="6"/>
      <c r="J82" s="219">
        <f>ROUND(I82*H82,1)</f>
        <v>0</v>
      </c>
      <c r="K82" s="216" t="s">
        <v>3</v>
      </c>
      <c r="L82" s="116"/>
      <c r="M82" s="220" t="s">
        <v>3</v>
      </c>
      <c r="N82" s="221" t="s">
        <v>45</v>
      </c>
      <c r="O82" s="200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R82" s="203" t="s">
        <v>2650</v>
      </c>
      <c r="AT82" s="203" t="s">
        <v>160</v>
      </c>
      <c r="AU82" s="203" t="s">
        <v>82</v>
      </c>
      <c r="AY82" s="106" t="s">
        <v>158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106" t="s">
        <v>82</v>
      </c>
      <c r="BK82" s="204">
        <f>ROUND(I82*H82,1)</f>
        <v>0</v>
      </c>
      <c r="BL82" s="106" t="s">
        <v>2650</v>
      </c>
      <c r="BM82" s="203" t="s">
        <v>3355</v>
      </c>
    </row>
    <row r="83" spans="1:47" s="118" customFormat="1" ht="78">
      <c r="A83" s="115"/>
      <c r="B83" s="116"/>
      <c r="C83" s="115"/>
      <c r="D83" s="205" t="s">
        <v>167</v>
      </c>
      <c r="E83" s="115"/>
      <c r="F83" s="206" t="s">
        <v>3356</v>
      </c>
      <c r="G83" s="115"/>
      <c r="H83" s="115"/>
      <c r="I83" s="115"/>
      <c r="J83" s="115"/>
      <c r="K83" s="115"/>
      <c r="L83" s="116"/>
      <c r="M83" s="207"/>
      <c r="N83" s="208"/>
      <c r="O83" s="200"/>
      <c r="P83" s="200"/>
      <c r="Q83" s="200"/>
      <c r="R83" s="200"/>
      <c r="S83" s="200"/>
      <c r="T83" s="209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T83" s="106" t="s">
        <v>167</v>
      </c>
      <c r="AU83" s="106" t="s">
        <v>82</v>
      </c>
    </row>
    <row r="84" spans="1:65" s="118" customFormat="1" ht="37.9" customHeight="1">
      <c r="A84" s="115"/>
      <c r="B84" s="116"/>
      <c r="C84" s="214" t="s">
        <v>84</v>
      </c>
      <c r="D84" s="214" t="s">
        <v>160</v>
      </c>
      <c r="E84" s="215" t="s">
        <v>3357</v>
      </c>
      <c r="F84" s="216" t="s">
        <v>3358</v>
      </c>
      <c r="G84" s="217" t="s">
        <v>1401</v>
      </c>
      <c r="H84" s="218">
        <v>1</v>
      </c>
      <c r="I84" s="6"/>
      <c r="J84" s="219">
        <f>ROUND(I84*H84,1)</f>
        <v>0</v>
      </c>
      <c r="K84" s="216" t="s">
        <v>3</v>
      </c>
      <c r="L84" s="116"/>
      <c r="M84" s="220" t="s">
        <v>3</v>
      </c>
      <c r="N84" s="221" t="s">
        <v>45</v>
      </c>
      <c r="O84" s="200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R84" s="203" t="s">
        <v>2650</v>
      </c>
      <c r="AT84" s="203" t="s">
        <v>160</v>
      </c>
      <c r="AU84" s="203" t="s">
        <v>82</v>
      </c>
      <c r="AY84" s="106" t="s">
        <v>158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106" t="s">
        <v>82</v>
      </c>
      <c r="BK84" s="204">
        <f>ROUND(I84*H84,1)</f>
        <v>0</v>
      </c>
      <c r="BL84" s="106" t="s">
        <v>2650</v>
      </c>
      <c r="BM84" s="203" t="s">
        <v>3359</v>
      </c>
    </row>
    <row r="85" spans="1:47" s="118" customFormat="1" ht="19.5">
      <c r="A85" s="115"/>
      <c r="B85" s="116"/>
      <c r="C85" s="115"/>
      <c r="D85" s="205" t="s">
        <v>167</v>
      </c>
      <c r="E85" s="115"/>
      <c r="F85" s="206" t="s">
        <v>3358</v>
      </c>
      <c r="G85" s="115"/>
      <c r="H85" s="115"/>
      <c r="I85" s="115"/>
      <c r="J85" s="115"/>
      <c r="K85" s="115"/>
      <c r="L85" s="116"/>
      <c r="M85" s="207"/>
      <c r="N85" s="208"/>
      <c r="O85" s="200"/>
      <c r="P85" s="200"/>
      <c r="Q85" s="200"/>
      <c r="R85" s="200"/>
      <c r="S85" s="200"/>
      <c r="T85" s="209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T85" s="106" t="s">
        <v>167</v>
      </c>
      <c r="AU85" s="106" t="s">
        <v>82</v>
      </c>
    </row>
    <row r="86" spans="1:65" s="118" customFormat="1" ht="24.2" customHeight="1">
      <c r="A86" s="115"/>
      <c r="B86" s="116"/>
      <c r="C86" s="214" t="s">
        <v>104</v>
      </c>
      <c r="D86" s="214" t="s">
        <v>160</v>
      </c>
      <c r="E86" s="215" t="s">
        <v>3360</v>
      </c>
      <c r="F86" s="216" t="s">
        <v>3361</v>
      </c>
      <c r="G86" s="217" t="s">
        <v>1883</v>
      </c>
      <c r="H86" s="218">
        <v>1</v>
      </c>
      <c r="I86" s="6"/>
      <c r="J86" s="219">
        <f>ROUND(I86*H86,1)</f>
        <v>0</v>
      </c>
      <c r="K86" s="216" t="s">
        <v>3</v>
      </c>
      <c r="L86" s="116"/>
      <c r="M86" s="220" t="s">
        <v>3</v>
      </c>
      <c r="N86" s="221" t="s">
        <v>45</v>
      </c>
      <c r="O86" s="200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R86" s="203" t="s">
        <v>2650</v>
      </c>
      <c r="AT86" s="203" t="s">
        <v>160</v>
      </c>
      <c r="AU86" s="203" t="s">
        <v>82</v>
      </c>
      <c r="AY86" s="106" t="s">
        <v>158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106" t="s">
        <v>82</v>
      </c>
      <c r="BK86" s="204">
        <f>ROUND(I86*H86,1)</f>
        <v>0</v>
      </c>
      <c r="BL86" s="106" t="s">
        <v>2650</v>
      </c>
      <c r="BM86" s="203" t="s">
        <v>3362</v>
      </c>
    </row>
    <row r="87" spans="1:47" s="118" customFormat="1" ht="19.5">
      <c r="A87" s="115"/>
      <c r="B87" s="116"/>
      <c r="C87" s="115"/>
      <c r="D87" s="205" t="s">
        <v>167</v>
      </c>
      <c r="E87" s="115"/>
      <c r="F87" s="206" t="s">
        <v>3361</v>
      </c>
      <c r="G87" s="115"/>
      <c r="H87" s="115"/>
      <c r="I87" s="115"/>
      <c r="J87" s="115"/>
      <c r="K87" s="115"/>
      <c r="L87" s="116"/>
      <c r="M87" s="222"/>
      <c r="N87" s="223"/>
      <c r="O87" s="224"/>
      <c r="P87" s="224"/>
      <c r="Q87" s="224"/>
      <c r="R87" s="224"/>
      <c r="S87" s="224"/>
      <c r="T87" s="22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T87" s="106" t="s">
        <v>167</v>
      </c>
      <c r="AU87" s="106" t="s">
        <v>82</v>
      </c>
    </row>
    <row r="88" spans="1:31" s="118" customFormat="1" ht="6.95" customHeight="1">
      <c r="A88" s="115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16"/>
      <c r="M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</sheetData>
  <sheetProtection algorithmName="SHA-512" hashValue="3CtTlBY8opj5VvbzvSRiQCVZSKIIIFdhVCwVlSj2WCsNHsqAtWWOawjK/zrsm+aXz2LDi7mL3JBxRgFus1yM/Q==" saltValue="Fr1IECXKf6jABt84FwyTLw==" spinCount="100000" sheet="1" objects="1" scenarios="1"/>
  <autoFilter ref="C79:K8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40"/>
  <sheetViews>
    <sheetView showGridLines="0" workbookViewId="0" topLeftCell="A1">
      <selection activeCell="D5" sqref="D5:F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03" customFormat="1" ht="11.25" customHeight="1"/>
    <row r="2" s="103" customFormat="1" ht="36.95" customHeight="1"/>
    <row r="3" spans="2:8" s="103" customFormat="1" ht="6.95" customHeight="1">
      <c r="B3" s="107"/>
      <c r="C3" s="108"/>
      <c r="D3" s="108"/>
      <c r="E3" s="108"/>
      <c r="F3" s="108"/>
      <c r="G3" s="108"/>
      <c r="H3" s="109"/>
    </row>
    <row r="4" spans="2:8" s="103" customFormat="1" ht="24.95" customHeight="1">
      <c r="B4" s="109"/>
      <c r="C4" s="110" t="s">
        <v>3363</v>
      </c>
      <c r="H4" s="109"/>
    </row>
    <row r="5" spans="2:8" s="103" customFormat="1" ht="12" customHeight="1">
      <c r="B5" s="109"/>
      <c r="C5" s="229" t="s">
        <v>14</v>
      </c>
      <c r="D5" s="128" t="s">
        <v>15</v>
      </c>
      <c r="E5" s="105"/>
      <c r="F5" s="105"/>
      <c r="H5" s="109"/>
    </row>
    <row r="6" spans="2:8" s="103" customFormat="1" ht="36.95" customHeight="1">
      <c r="B6" s="109"/>
      <c r="C6" s="231" t="s">
        <v>17</v>
      </c>
      <c r="D6" s="232" t="s">
        <v>18</v>
      </c>
      <c r="E6" s="105"/>
      <c r="F6" s="105"/>
      <c r="H6" s="109"/>
    </row>
    <row r="7" spans="2:8" s="103" customFormat="1" ht="16.5" customHeight="1">
      <c r="B7" s="109"/>
      <c r="C7" s="112" t="s">
        <v>24</v>
      </c>
      <c r="D7" s="122" t="str">
        <f>'Rekapitulace stavby'!AN8</f>
        <v>27. 6. 2023</v>
      </c>
      <c r="H7" s="109"/>
    </row>
    <row r="8" spans="1:8" s="118" customFormat="1" ht="10.9" customHeight="1">
      <c r="A8" s="115"/>
      <c r="B8" s="116"/>
      <c r="C8" s="115"/>
      <c r="D8" s="115"/>
      <c r="E8" s="115"/>
      <c r="F8" s="115"/>
      <c r="G8" s="115"/>
      <c r="H8" s="116"/>
    </row>
    <row r="9" spans="1:8" s="172" customFormat="1" ht="29.25" customHeight="1">
      <c r="A9" s="163"/>
      <c r="B9" s="164"/>
      <c r="C9" s="165" t="s">
        <v>55</v>
      </c>
      <c r="D9" s="166" t="s">
        <v>56</v>
      </c>
      <c r="E9" s="166" t="s">
        <v>145</v>
      </c>
      <c r="F9" s="167" t="s">
        <v>3364</v>
      </c>
      <c r="G9" s="163"/>
      <c r="H9" s="164"/>
    </row>
    <row r="10" spans="1:8" s="118" customFormat="1" ht="26.45" customHeight="1">
      <c r="A10" s="115"/>
      <c r="B10" s="116"/>
      <c r="C10" s="351" t="s">
        <v>3365</v>
      </c>
      <c r="D10" s="351" t="s">
        <v>80</v>
      </c>
      <c r="E10" s="115"/>
      <c r="F10" s="115"/>
      <c r="G10" s="115"/>
      <c r="H10" s="116"/>
    </row>
    <row r="11" spans="1:8" s="118" customFormat="1" ht="16.9" customHeight="1">
      <c r="A11" s="115"/>
      <c r="B11" s="116"/>
      <c r="C11" s="352" t="s">
        <v>100</v>
      </c>
      <c r="D11" s="353" t="s">
        <v>101</v>
      </c>
      <c r="E11" s="354" t="s">
        <v>102</v>
      </c>
      <c r="F11" s="355">
        <v>170.67</v>
      </c>
      <c r="G11" s="115"/>
      <c r="H11" s="116"/>
    </row>
    <row r="12" spans="1:8" s="118" customFormat="1" ht="16.9" customHeight="1">
      <c r="A12" s="115"/>
      <c r="B12" s="116"/>
      <c r="C12" s="356" t="s">
        <v>3</v>
      </c>
      <c r="D12" s="356" t="s">
        <v>3366</v>
      </c>
      <c r="E12" s="106" t="s">
        <v>3</v>
      </c>
      <c r="F12" s="357">
        <v>17.94</v>
      </c>
      <c r="G12" s="115"/>
      <c r="H12" s="116"/>
    </row>
    <row r="13" spans="1:8" s="118" customFormat="1" ht="16.9" customHeight="1">
      <c r="A13" s="115"/>
      <c r="B13" s="116"/>
      <c r="C13" s="356" t="s">
        <v>3</v>
      </c>
      <c r="D13" s="356" t="s">
        <v>3367</v>
      </c>
      <c r="E13" s="106" t="s">
        <v>3</v>
      </c>
      <c r="F13" s="357">
        <v>8.49</v>
      </c>
      <c r="G13" s="115"/>
      <c r="H13" s="116"/>
    </row>
    <row r="14" spans="1:8" s="118" customFormat="1" ht="16.9" customHeight="1">
      <c r="A14" s="115"/>
      <c r="B14" s="116"/>
      <c r="C14" s="356" t="s">
        <v>3</v>
      </c>
      <c r="D14" s="356" t="s">
        <v>3368</v>
      </c>
      <c r="E14" s="106" t="s">
        <v>3</v>
      </c>
      <c r="F14" s="357">
        <v>5.99</v>
      </c>
      <c r="G14" s="115"/>
      <c r="H14" s="116"/>
    </row>
    <row r="15" spans="1:8" s="118" customFormat="1" ht="16.9" customHeight="1">
      <c r="A15" s="115"/>
      <c r="B15" s="116"/>
      <c r="C15" s="356" t="s">
        <v>3</v>
      </c>
      <c r="D15" s="356" t="s">
        <v>3369</v>
      </c>
      <c r="E15" s="106" t="s">
        <v>3</v>
      </c>
      <c r="F15" s="357">
        <v>47.49</v>
      </c>
      <c r="G15" s="115"/>
      <c r="H15" s="116"/>
    </row>
    <row r="16" spans="1:8" s="118" customFormat="1" ht="16.9" customHeight="1">
      <c r="A16" s="115"/>
      <c r="B16" s="116"/>
      <c r="C16" s="356" t="s">
        <v>3</v>
      </c>
      <c r="D16" s="356" t="s">
        <v>3370</v>
      </c>
      <c r="E16" s="106" t="s">
        <v>3</v>
      </c>
      <c r="F16" s="357">
        <v>6.66</v>
      </c>
      <c r="G16" s="115"/>
      <c r="H16" s="116"/>
    </row>
    <row r="17" spans="1:8" s="118" customFormat="1" ht="16.9" customHeight="1">
      <c r="A17" s="115"/>
      <c r="B17" s="116"/>
      <c r="C17" s="356" t="s">
        <v>3</v>
      </c>
      <c r="D17" s="356" t="s">
        <v>3371</v>
      </c>
      <c r="E17" s="106" t="s">
        <v>3</v>
      </c>
      <c r="F17" s="357">
        <v>3.87</v>
      </c>
      <c r="G17" s="115"/>
      <c r="H17" s="116"/>
    </row>
    <row r="18" spans="1:8" s="118" customFormat="1" ht="16.9" customHeight="1">
      <c r="A18" s="115"/>
      <c r="B18" s="116"/>
      <c r="C18" s="356" t="s">
        <v>3</v>
      </c>
      <c r="D18" s="356" t="s">
        <v>3372</v>
      </c>
      <c r="E18" s="106" t="s">
        <v>3</v>
      </c>
      <c r="F18" s="357">
        <v>2.25</v>
      </c>
      <c r="G18" s="115"/>
      <c r="H18" s="116"/>
    </row>
    <row r="19" spans="1:8" s="118" customFormat="1" ht="16.9" customHeight="1">
      <c r="A19" s="115"/>
      <c r="B19" s="116"/>
      <c r="C19" s="356" t="s">
        <v>3</v>
      </c>
      <c r="D19" s="356" t="s">
        <v>2140</v>
      </c>
      <c r="E19" s="106" t="s">
        <v>3</v>
      </c>
      <c r="F19" s="357">
        <v>47.49</v>
      </c>
      <c r="G19" s="115"/>
      <c r="H19" s="116"/>
    </row>
    <row r="20" spans="1:8" s="118" customFormat="1" ht="16.9" customHeight="1">
      <c r="A20" s="115"/>
      <c r="B20" s="116"/>
      <c r="C20" s="356" t="s">
        <v>3</v>
      </c>
      <c r="D20" s="356" t="s">
        <v>3373</v>
      </c>
      <c r="E20" s="106" t="s">
        <v>3</v>
      </c>
      <c r="F20" s="357">
        <v>30.49</v>
      </c>
      <c r="G20" s="115"/>
      <c r="H20" s="116"/>
    </row>
    <row r="21" spans="1:8" s="118" customFormat="1" ht="16.9" customHeight="1">
      <c r="A21" s="115"/>
      <c r="B21" s="116"/>
      <c r="C21" s="356" t="s">
        <v>3</v>
      </c>
      <c r="D21" s="356" t="s">
        <v>938</v>
      </c>
      <c r="E21" s="106" t="s">
        <v>3</v>
      </c>
      <c r="F21" s="357">
        <v>170.67</v>
      </c>
      <c r="G21" s="115"/>
      <c r="H21" s="116"/>
    </row>
    <row r="22" spans="1:8" s="118" customFormat="1" ht="16.9" customHeight="1">
      <c r="A22" s="115"/>
      <c r="B22" s="116"/>
      <c r="C22" s="358" t="s">
        <v>3374</v>
      </c>
      <c r="D22" s="115"/>
      <c r="E22" s="115"/>
      <c r="F22" s="115"/>
      <c r="G22" s="115"/>
      <c r="H22" s="116"/>
    </row>
    <row r="23" spans="1:8" s="118" customFormat="1" ht="16.9" customHeight="1">
      <c r="A23" s="115"/>
      <c r="B23" s="116"/>
      <c r="C23" s="356" t="s">
        <v>895</v>
      </c>
      <c r="D23" s="356" t="s">
        <v>896</v>
      </c>
      <c r="E23" s="106" t="s">
        <v>102</v>
      </c>
      <c r="F23" s="357">
        <v>170.67</v>
      </c>
      <c r="G23" s="115"/>
      <c r="H23" s="116"/>
    </row>
    <row r="24" spans="1:8" s="118" customFormat="1" ht="16.9" customHeight="1">
      <c r="A24" s="115"/>
      <c r="B24" s="116"/>
      <c r="C24" s="356" t="s">
        <v>1435</v>
      </c>
      <c r="D24" s="356" t="s">
        <v>1436</v>
      </c>
      <c r="E24" s="106" t="s">
        <v>102</v>
      </c>
      <c r="F24" s="357">
        <v>166.648</v>
      </c>
      <c r="G24" s="115"/>
      <c r="H24" s="116"/>
    </row>
    <row r="25" spans="1:8" s="118" customFormat="1" ht="16.9" customHeight="1">
      <c r="A25" s="115"/>
      <c r="B25" s="116"/>
      <c r="C25" s="356" t="s">
        <v>1455</v>
      </c>
      <c r="D25" s="356" t="s">
        <v>1456</v>
      </c>
      <c r="E25" s="106" t="s">
        <v>102</v>
      </c>
      <c r="F25" s="357">
        <v>128.003</v>
      </c>
      <c r="G25" s="115"/>
      <c r="H25" s="116"/>
    </row>
    <row r="26" spans="1:8" s="118" customFormat="1" ht="16.9" customHeight="1">
      <c r="A26" s="115"/>
      <c r="B26" s="116"/>
      <c r="C26" s="356" t="s">
        <v>1511</v>
      </c>
      <c r="D26" s="356" t="s">
        <v>1512</v>
      </c>
      <c r="E26" s="106" t="s">
        <v>102</v>
      </c>
      <c r="F26" s="357">
        <v>294.65</v>
      </c>
      <c r="G26" s="115"/>
      <c r="H26" s="116"/>
    </row>
    <row r="27" spans="1:8" s="118" customFormat="1" ht="16.9" customHeight="1">
      <c r="A27" s="115"/>
      <c r="B27" s="116"/>
      <c r="C27" s="356" t="s">
        <v>1462</v>
      </c>
      <c r="D27" s="356" t="s">
        <v>1463</v>
      </c>
      <c r="E27" s="106" t="s">
        <v>102</v>
      </c>
      <c r="F27" s="357">
        <v>130.563</v>
      </c>
      <c r="G27" s="115"/>
      <c r="H27" s="116"/>
    </row>
    <row r="28" spans="1:8" s="118" customFormat="1" ht="16.9" customHeight="1">
      <c r="A28" s="115"/>
      <c r="B28" s="116"/>
      <c r="C28" s="356" t="s">
        <v>1443</v>
      </c>
      <c r="D28" s="356" t="s">
        <v>1444</v>
      </c>
      <c r="E28" s="106" t="s">
        <v>102</v>
      </c>
      <c r="F28" s="357">
        <v>154.936</v>
      </c>
      <c r="G28" s="115"/>
      <c r="H28" s="116"/>
    </row>
    <row r="29" spans="1:8" s="118" customFormat="1" ht="16.9" customHeight="1">
      <c r="A29" s="115"/>
      <c r="B29" s="116"/>
      <c r="C29" s="356" t="s">
        <v>1467</v>
      </c>
      <c r="D29" s="356" t="s">
        <v>1468</v>
      </c>
      <c r="E29" s="106" t="s">
        <v>102</v>
      </c>
      <c r="F29" s="357">
        <v>130.563</v>
      </c>
      <c r="G29" s="115"/>
      <c r="H29" s="116"/>
    </row>
    <row r="30" spans="1:8" s="118" customFormat="1" ht="16.9" customHeight="1">
      <c r="A30" s="115"/>
      <c r="B30" s="116"/>
      <c r="C30" s="352" t="s">
        <v>105</v>
      </c>
      <c r="D30" s="353" t="s">
        <v>106</v>
      </c>
      <c r="E30" s="354" t="s">
        <v>3</v>
      </c>
      <c r="F30" s="355">
        <v>109.23</v>
      </c>
      <c r="G30" s="115"/>
      <c r="H30" s="116"/>
    </row>
    <row r="31" spans="1:8" s="118" customFormat="1" ht="16.9" customHeight="1">
      <c r="A31" s="115"/>
      <c r="B31" s="116"/>
      <c r="C31" s="356" t="s">
        <v>3</v>
      </c>
      <c r="D31" s="356" t="s">
        <v>3375</v>
      </c>
      <c r="E31" s="106" t="s">
        <v>3</v>
      </c>
      <c r="F31" s="357">
        <v>67.37</v>
      </c>
      <c r="G31" s="115"/>
      <c r="H31" s="116"/>
    </row>
    <row r="32" spans="1:8" s="118" customFormat="1" ht="16.9" customHeight="1">
      <c r="A32" s="115"/>
      <c r="B32" s="116"/>
      <c r="C32" s="356" t="s">
        <v>3</v>
      </c>
      <c r="D32" s="356" t="s">
        <v>3376</v>
      </c>
      <c r="E32" s="106" t="s">
        <v>3</v>
      </c>
      <c r="F32" s="357">
        <v>41.86</v>
      </c>
      <c r="G32" s="115"/>
      <c r="H32" s="116"/>
    </row>
    <row r="33" spans="1:8" s="118" customFormat="1" ht="16.9" customHeight="1">
      <c r="A33" s="115"/>
      <c r="B33" s="116"/>
      <c r="C33" s="356" t="s">
        <v>3</v>
      </c>
      <c r="D33" s="356" t="s">
        <v>174</v>
      </c>
      <c r="E33" s="106" t="s">
        <v>3</v>
      </c>
      <c r="F33" s="357">
        <v>109.23</v>
      </c>
      <c r="G33" s="115"/>
      <c r="H33" s="116"/>
    </row>
    <row r="34" spans="1:8" s="118" customFormat="1" ht="16.9" customHeight="1">
      <c r="A34" s="115"/>
      <c r="B34" s="116"/>
      <c r="C34" s="358" t="s">
        <v>3374</v>
      </c>
      <c r="D34" s="115"/>
      <c r="E34" s="115"/>
      <c r="F34" s="115"/>
      <c r="G34" s="115"/>
      <c r="H34" s="116"/>
    </row>
    <row r="35" spans="1:8" s="118" customFormat="1" ht="16.9" customHeight="1">
      <c r="A35" s="115"/>
      <c r="B35" s="116"/>
      <c r="C35" s="356" t="s">
        <v>889</v>
      </c>
      <c r="D35" s="356" t="s">
        <v>890</v>
      </c>
      <c r="E35" s="106" t="s">
        <v>102</v>
      </c>
      <c r="F35" s="357">
        <v>109.23</v>
      </c>
      <c r="G35" s="115"/>
      <c r="H35" s="116"/>
    </row>
    <row r="36" spans="1:8" s="118" customFormat="1" ht="16.9" customHeight="1">
      <c r="A36" s="115"/>
      <c r="B36" s="116"/>
      <c r="C36" s="356" t="s">
        <v>1435</v>
      </c>
      <c r="D36" s="356" t="s">
        <v>1436</v>
      </c>
      <c r="E36" s="106" t="s">
        <v>102</v>
      </c>
      <c r="F36" s="357">
        <v>166.648</v>
      </c>
      <c r="G36" s="115"/>
      <c r="H36" s="116"/>
    </row>
    <row r="37" spans="1:8" s="118" customFormat="1" ht="16.9" customHeight="1">
      <c r="A37" s="115"/>
      <c r="B37" s="116"/>
      <c r="C37" s="356" t="s">
        <v>1511</v>
      </c>
      <c r="D37" s="356" t="s">
        <v>1512</v>
      </c>
      <c r="E37" s="106" t="s">
        <v>102</v>
      </c>
      <c r="F37" s="357">
        <v>294.65</v>
      </c>
      <c r="G37" s="115"/>
      <c r="H37" s="116"/>
    </row>
    <row r="38" spans="1:8" s="118" customFormat="1" ht="16.9" customHeight="1">
      <c r="A38" s="115"/>
      <c r="B38" s="116"/>
      <c r="C38" s="356" t="s">
        <v>1443</v>
      </c>
      <c r="D38" s="356" t="s">
        <v>1444</v>
      </c>
      <c r="E38" s="106" t="s">
        <v>102</v>
      </c>
      <c r="F38" s="357">
        <v>154.936</v>
      </c>
      <c r="G38" s="115"/>
      <c r="H38" s="116"/>
    </row>
    <row r="39" spans="1:8" s="118" customFormat="1" ht="7.35" customHeight="1">
      <c r="A39" s="115"/>
      <c r="B39" s="145"/>
      <c r="C39" s="146"/>
      <c r="D39" s="146"/>
      <c r="E39" s="146"/>
      <c r="F39" s="146"/>
      <c r="G39" s="146"/>
      <c r="H39" s="116"/>
    </row>
    <row r="40" spans="1:8" s="2" customFormat="1" ht="12">
      <c r="A40" s="4"/>
      <c r="B40" s="4"/>
      <c r="C40" s="4"/>
      <c r="D40" s="4"/>
      <c r="E40" s="4"/>
      <c r="F40" s="4"/>
      <c r="G40" s="4"/>
      <c r="H40" s="4"/>
    </row>
  </sheetData>
  <sheetProtection algorithmName="SHA-512" hashValue="k4gSkW+pUQa7UcRtodI17Bb5HcAlOQcIBLEAUkcRp8fRVomJt0ld5L0I1iovPHTaRKKa8l5z5u7B3Ja7s4GlBw==" saltValue="qGNJfYQ2MF/UOjjGnvTXFg==" spinCount="100000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>
      <selection activeCell="A1" sqref="A1:XFD218"/>
    </sheetView>
  </sheetViews>
  <sheetFormatPr defaultColWidth="9.140625" defaultRowHeight="12"/>
  <cols>
    <col min="1" max="1" width="8.28125" style="13" customWidth="1"/>
    <col min="2" max="2" width="1.7109375" style="13" customWidth="1"/>
    <col min="3" max="4" width="5.00390625" style="13" customWidth="1"/>
    <col min="5" max="5" width="11.7109375" style="13" customWidth="1"/>
    <col min="6" max="6" width="9.140625" style="13" customWidth="1"/>
    <col min="7" max="7" width="5.00390625" style="13" customWidth="1"/>
    <col min="8" max="8" width="77.8515625" style="13" customWidth="1"/>
    <col min="9" max="10" width="20.00390625" style="13" customWidth="1"/>
    <col min="11" max="11" width="1.7109375" style="13" customWidth="1"/>
  </cols>
  <sheetData>
    <row r="1" s="90" customFormat="1" ht="37.5" customHeight="1"/>
    <row r="2" spans="2:11" s="90" customFormat="1" ht="7.5" customHeight="1">
      <c r="B2" s="14"/>
      <c r="C2" s="15"/>
      <c r="D2" s="15"/>
      <c r="E2" s="15"/>
      <c r="F2" s="15"/>
      <c r="G2" s="15"/>
      <c r="H2" s="15"/>
      <c r="I2" s="15"/>
      <c r="J2" s="15"/>
      <c r="K2" s="16"/>
    </row>
    <row r="3" spans="2:11" s="3" customFormat="1" ht="45" customHeight="1">
      <c r="B3" s="17"/>
      <c r="C3" s="96" t="s">
        <v>3377</v>
      </c>
      <c r="D3" s="96"/>
      <c r="E3" s="96"/>
      <c r="F3" s="96"/>
      <c r="G3" s="96"/>
      <c r="H3" s="96"/>
      <c r="I3" s="96"/>
      <c r="J3" s="96"/>
      <c r="K3" s="18"/>
    </row>
    <row r="4" spans="2:11" s="90" customFormat="1" ht="25.5" customHeight="1">
      <c r="B4" s="19"/>
      <c r="C4" s="97" t="s">
        <v>3378</v>
      </c>
      <c r="D4" s="97"/>
      <c r="E4" s="97"/>
      <c r="F4" s="97"/>
      <c r="G4" s="97"/>
      <c r="H4" s="97"/>
      <c r="I4" s="97"/>
      <c r="J4" s="97"/>
      <c r="K4" s="20"/>
    </row>
    <row r="5" spans="2:11" s="90" customFormat="1" ht="5.25" customHeight="1">
      <c r="B5" s="19"/>
      <c r="C5" s="21"/>
      <c r="D5" s="21"/>
      <c r="E5" s="21"/>
      <c r="F5" s="21"/>
      <c r="G5" s="21"/>
      <c r="H5" s="21"/>
      <c r="I5" s="21"/>
      <c r="J5" s="21"/>
      <c r="K5" s="20"/>
    </row>
    <row r="6" spans="2:11" s="90" customFormat="1" ht="15" customHeight="1">
      <c r="B6" s="19"/>
      <c r="C6" s="95" t="s">
        <v>3379</v>
      </c>
      <c r="D6" s="95"/>
      <c r="E6" s="95"/>
      <c r="F6" s="95"/>
      <c r="G6" s="95"/>
      <c r="H6" s="95"/>
      <c r="I6" s="95"/>
      <c r="J6" s="95"/>
      <c r="K6" s="20"/>
    </row>
    <row r="7" spans="2:11" s="90" customFormat="1" ht="15" customHeight="1">
      <c r="B7" s="22"/>
      <c r="C7" s="95" t="s">
        <v>3380</v>
      </c>
      <c r="D7" s="95"/>
      <c r="E7" s="95"/>
      <c r="F7" s="95"/>
      <c r="G7" s="95"/>
      <c r="H7" s="95"/>
      <c r="I7" s="95"/>
      <c r="J7" s="95"/>
      <c r="K7" s="20"/>
    </row>
    <row r="8" spans="2:11" s="90" customFormat="1" ht="12.75" customHeight="1">
      <c r="B8" s="22"/>
      <c r="C8" s="94"/>
      <c r="D8" s="94"/>
      <c r="E8" s="94"/>
      <c r="F8" s="94"/>
      <c r="G8" s="94"/>
      <c r="H8" s="94"/>
      <c r="I8" s="94"/>
      <c r="J8" s="94"/>
      <c r="K8" s="20"/>
    </row>
    <row r="9" spans="2:11" s="90" customFormat="1" ht="15" customHeight="1">
      <c r="B9" s="22"/>
      <c r="C9" s="95" t="s">
        <v>3381</v>
      </c>
      <c r="D9" s="95"/>
      <c r="E9" s="95"/>
      <c r="F9" s="95"/>
      <c r="G9" s="95"/>
      <c r="H9" s="95"/>
      <c r="I9" s="95"/>
      <c r="J9" s="95"/>
      <c r="K9" s="20"/>
    </row>
    <row r="10" spans="2:11" s="90" customFormat="1" ht="15" customHeight="1">
      <c r="B10" s="22"/>
      <c r="C10" s="94"/>
      <c r="D10" s="95" t="s">
        <v>3382</v>
      </c>
      <c r="E10" s="95"/>
      <c r="F10" s="95"/>
      <c r="G10" s="95"/>
      <c r="H10" s="95"/>
      <c r="I10" s="95"/>
      <c r="J10" s="95"/>
      <c r="K10" s="20"/>
    </row>
    <row r="11" spans="2:11" s="90" customFormat="1" ht="15" customHeight="1">
      <c r="B11" s="22"/>
      <c r="C11" s="23"/>
      <c r="D11" s="95" t="s">
        <v>3383</v>
      </c>
      <c r="E11" s="95"/>
      <c r="F11" s="95"/>
      <c r="G11" s="95"/>
      <c r="H11" s="95"/>
      <c r="I11" s="95"/>
      <c r="J11" s="95"/>
      <c r="K11" s="20"/>
    </row>
    <row r="12" spans="2:11" s="90" customFormat="1" ht="15" customHeight="1">
      <c r="B12" s="22"/>
      <c r="C12" s="23"/>
      <c r="D12" s="94"/>
      <c r="E12" s="94"/>
      <c r="F12" s="94"/>
      <c r="G12" s="94"/>
      <c r="H12" s="94"/>
      <c r="I12" s="94"/>
      <c r="J12" s="94"/>
      <c r="K12" s="20"/>
    </row>
    <row r="13" spans="2:11" s="90" customFormat="1" ht="15" customHeight="1">
      <c r="B13" s="22"/>
      <c r="C13" s="23"/>
      <c r="D13" s="92" t="s">
        <v>3384</v>
      </c>
      <c r="E13" s="94"/>
      <c r="F13" s="94"/>
      <c r="G13" s="94"/>
      <c r="H13" s="94"/>
      <c r="I13" s="94"/>
      <c r="J13" s="94"/>
      <c r="K13" s="20"/>
    </row>
    <row r="14" spans="2:11" s="90" customFormat="1" ht="12.75" customHeight="1">
      <c r="B14" s="22"/>
      <c r="C14" s="23"/>
      <c r="D14" s="23"/>
      <c r="E14" s="23"/>
      <c r="F14" s="23"/>
      <c r="G14" s="23"/>
      <c r="H14" s="23"/>
      <c r="I14" s="23"/>
      <c r="J14" s="23"/>
      <c r="K14" s="20"/>
    </row>
    <row r="15" spans="2:11" s="90" customFormat="1" ht="15" customHeight="1">
      <c r="B15" s="22"/>
      <c r="C15" s="23"/>
      <c r="D15" s="95" t="s">
        <v>3385</v>
      </c>
      <c r="E15" s="95"/>
      <c r="F15" s="95"/>
      <c r="G15" s="95"/>
      <c r="H15" s="95"/>
      <c r="I15" s="95"/>
      <c r="J15" s="95"/>
      <c r="K15" s="20"/>
    </row>
    <row r="16" spans="2:11" s="90" customFormat="1" ht="15" customHeight="1">
      <c r="B16" s="22"/>
      <c r="C16" s="23"/>
      <c r="D16" s="95" t="s">
        <v>3386</v>
      </c>
      <c r="E16" s="95"/>
      <c r="F16" s="95"/>
      <c r="G16" s="95"/>
      <c r="H16" s="95"/>
      <c r="I16" s="95"/>
      <c r="J16" s="95"/>
      <c r="K16" s="20"/>
    </row>
    <row r="17" spans="2:11" s="90" customFormat="1" ht="15" customHeight="1">
      <c r="B17" s="22"/>
      <c r="C17" s="23"/>
      <c r="D17" s="95" t="s">
        <v>3387</v>
      </c>
      <c r="E17" s="95"/>
      <c r="F17" s="95"/>
      <c r="G17" s="95"/>
      <c r="H17" s="95"/>
      <c r="I17" s="95"/>
      <c r="J17" s="95"/>
      <c r="K17" s="20"/>
    </row>
    <row r="18" spans="2:11" s="90" customFormat="1" ht="15" customHeight="1">
      <c r="B18" s="22"/>
      <c r="C18" s="23"/>
      <c r="D18" s="23"/>
      <c r="E18" s="24" t="s">
        <v>81</v>
      </c>
      <c r="F18" s="359" t="s">
        <v>3388</v>
      </c>
      <c r="G18" s="95"/>
      <c r="H18" s="95"/>
      <c r="I18" s="95"/>
      <c r="J18" s="95"/>
      <c r="K18" s="20"/>
    </row>
    <row r="19" spans="2:11" s="90" customFormat="1" ht="15" customHeight="1">
      <c r="B19" s="22"/>
      <c r="C19" s="23"/>
      <c r="D19" s="23"/>
      <c r="E19" s="24" t="s">
        <v>3389</v>
      </c>
      <c r="F19" s="95" t="s">
        <v>3390</v>
      </c>
      <c r="G19" s="95"/>
      <c r="H19" s="95"/>
      <c r="I19" s="95"/>
      <c r="J19" s="95"/>
      <c r="K19" s="20"/>
    </row>
    <row r="20" spans="2:11" s="90" customFormat="1" ht="15" customHeight="1">
      <c r="B20" s="22"/>
      <c r="C20" s="23"/>
      <c r="D20" s="23"/>
      <c r="E20" s="24" t="s">
        <v>3391</v>
      </c>
      <c r="F20" s="95" t="s">
        <v>3392</v>
      </c>
      <c r="G20" s="95"/>
      <c r="H20" s="95"/>
      <c r="I20" s="95"/>
      <c r="J20" s="95"/>
      <c r="K20" s="20"/>
    </row>
    <row r="21" spans="2:11" s="90" customFormat="1" ht="15" customHeight="1">
      <c r="B21" s="22"/>
      <c r="C21" s="23"/>
      <c r="D21" s="23"/>
      <c r="E21" s="24" t="s">
        <v>97</v>
      </c>
      <c r="F21" s="95" t="s">
        <v>3393</v>
      </c>
      <c r="G21" s="95"/>
      <c r="H21" s="95"/>
      <c r="I21" s="95"/>
      <c r="J21" s="95"/>
      <c r="K21" s="20"/>
    </row>
    <row r="22" spans="2:11" s="90" customFormat="1" ht="15" customHeight="1">
      <c r="B22" s="22"/>
      <c r="C22" s="23"/>
      <c r="D22" s="23"/>
      <c r="E22" s="24" t="s">
        <v>3394</v>
      </c>
      <c r="F22" s="95" t="s">
        <v>3395</v>
      </c>
      <c r="G22" s="95"/>
      <c r="H22" s="95"/>
      <c r="I22" s="95"/>
      <c r="J22" s="95"/>
      <c r="K22" s="20"/>
    </row>
    <row r="23" spans="2:11" s="90" customFormat="1" ht="15" customHeight="1">
      <c r="B23" s="22"/>
      <c r="C23" s="23"/>
      <c r="D23" s="23"/>
      <c r="E23" s="24" t="s">
        <v>3396</v>
      </c>
      <c r="F23" s="95" t="s">
        <v>3397</v>
      </c>
      <c r="G23" s="95"/>
      <c r="H23" s="95"/>
      <c r="I23" s="95"/>
      <c r="J23" s="95"/>
      <c r="K23" s="20"/>
    </row>
    <row r="24" spans="2:11" s="90" customFormat="1" ht="12.75" customHeight="1">
      <c r="B24" s="22"/>
      <c r="C24" s="23"/>
      <c r="D24" s="23"/>
      <c r="E24" s="23"/>
      <c r="F24" s="23"/>
      <c r="G24" s="23"/>
      <c r="H24" s="23"/>
      <c r="I24" s="23"/>
      <c r="J24" s="23"/>
      <c r="K24" s="20"/>
    </row>
    <row r="25" spans="2:11" s="90" customFormat="1" ht="15" customHeight="1">
      <c r="B25" s="22"/>
      <c r="C25" s="95" t="s">
        <v>3398</v>
      </c>
      <c r="D25" s="95"/>
      <c r="E25" s="95"/>
      <c r="F25" s="95"/>
      <c r="G25" s="95"/>
      <c r="H25" s="95"/>
      <c r="I25" s="95"/>
      <c r="J25" s="95"/>
      <c r="K25" s="20"/>
    </row>
    <row r="26" spans="2:11" s="90" customFormat="1" ht="15" customHeight="1">
      <c r="B26" s="22"/>
      <c r="C26" s="95" t="s">
        <v>3399</v>
      </c>
      <c r="D26" s="95"/>
      <c r="E26" s="95"/>
      <c r="F26" s="95"/>
      <c r="G26" s="95"/>
      <c r="H26" s="95"/>
      <c r="I26" s="95"/>
      <c r="J26" s="95"/>
      <c r="K26" s="20"/>
    </row>
    <row r="27" spans="2:11" s="90" customFormat="1" ht="15" customHeight="1">
      <c r="B27" s="22"/>
      <c r="C27" s="94"/>
      <c r="D27" s="95" t="s">
        <v>3400</v>
      </c>
      <c r="E27" s="95"/>
      <c r="F27" s="95"/>
      <c r="G27" s="95"/>
      <c r="H27" s="95"/>
      <c r="I27" s="95"/>
      <c r="J27" s="95"/>
      <c r="K27" s="20"/>
    </row>
    <row r="28" spans="2:11" s="90" customFormat="1" ht="15" customHeight="1">
      <c r="B28" s="22"/>
      <c r="C28" s="23"/>
      <c r="D28" s="95" t="s">
        <v>3401</v>
      </c>
      <c r="E28" s="95"/>
      <c r="F28" s="95"/>
      <c r="G28" s="95"/>
      <c r="H28" s="95"/>
      <c r="I28" s="95"/>
      <c r="J28" s="95"/>
      <c r="K28" s="20"/>
    </row>
    <row r="29" spans="2:11" s="90" customFormat="1" ht="12.75" customHeight="1">
      <c r="B29" s="22"/>
      <c r="C29" s="23"/>
      <c r="D29" s="23"/>
      <c r="E29" s="23"/>
      <c r="F29" s="23"/>
      <c r="G29" s="23"/>
      <c r="H29" s="23"/>
      <c r="I29" s="23"/>
      <c r="J29" s="23"/>
      <c r="K29" s="20"/>
    </row>
    <row r="30" spans="2:11" s="90" customFormat="1" ht="15" customHeight="1">
      <c r="B30" s="22"/>
      <c r="C30" s="23"/>
      <c r="D30" s="95" t="s">
        <v>3402</v>
      </c>
      <c r="E30" s="95"/>
      <c r="F30" s="95"/>
      <c r="G30" s="95"/>
      <c r="H30" s="95"/>
      <c r="I30" s="95"/>
      <c r="J30" s="95"/>
      <c r="K30" s="20"/>
    </row>
    <row r="31" spans="2:11" s="90" customFormat="1" ht="15" customHeight="1">
      <c r="B31" s="22"/>
      <c r="C31" s="23"/>
      <c r="D31" s="95" t="s">
        <v>3403</v>
      </c>
      <c r="E31" s="95"/>
      <c r="F31" s="95"/>
      <c r="G31" s="95"/>
      <c r="H31" s="95"/>
      <c r="I31" s="95"/>
      <c r="J31" s="95"/>
      <c r="K31" s="20"/>
    </row>
    <row r="32" spans="2:11" s="90" customFormat="1" ht="12.75" customHeight="1">
      <c r="B32" s="22"/>
      <c r="C32" s="23"/>
      <c r="D32" s="23"/>
      <c r="E32" s="23"/>
      <c r="F32" s="23"/>
      <c r="G32" s="23"/>
      <c r="H32" s="23"/>
      <c r="I32" s="23"/>
      <c r="J32" s="23"/>
      <c r="K32" s="20"/>
    </row>
    <row r="33" spans="2:11" s="90" customFormat="1" ht="15" customHeight="1">
      <c r="B33" s="22"/>
      <c r="C33" s="23"/>
      <c r="D33" s="95" t="s">
        <v>3404</v>
      </c>
      <c r="E33" s="95"/>
      <c r="F33" s="95"/>
      <c r="G33" s="95"/>
      <c r="H33" s="95"/>
      <c r="I33" s="95"/>
      <c r="J33" s="95"/>
      <c r="K33" s="20"/>
    </row>
    <row r="34" spans="2:11" s="90" customFormat="1" ht="15" customHeight="1">
      <c r="B34" s="22"/>
      <c r="C34" s="23"/>
      <c r="D34" s="95" t="s">
        <v>3405</v>
      </c>
      <c r="E34" s="95"/>
      <c r="F34" s="95"/>
      <c r="G34" s="95"/>
      <c r="H34" s="95"/>
      <c r="I34" s="95"/>
      <c r="J34" s="95"/>
      <c r="K34" s="20"/>
    </row>
    <row r="35" spans="2:11" s="90" customFormat="1" ht="15" customHeight="1">
      <c r="B35" s="22"/>
      <c r="C35" s="23"/>
      <c r="D35" s="95" t="s">
        <v>3406</v>
      </c>
      <c r="E35" s="95"/>
      <c r="F35" s="95"/>
      <c r="G35" s="95"/>
      <c r="H35" s="95"/>
      <c r="I35" s="95"/>
      <c r="J35" s="95"/>
      <c r="K35" s="20"/>
    </row>
    <row r="36" spans="2:11" s="90" customFormat="1" ht="15" customHeight="1">
      <c r="B36" s="22"/>
      <c r="C36" s="23"/>
      <c r="D36" s="94"/>
      <c r="E36" s="92" t="s">
        <v>144</v>
      </c>
      <c r="F36" s="94"/>
      <c r="G36" s="95" t="s">
        <v>3407</v>
      </c>
      <c r="H36" s="95"/>
      <c r="I36" s="95"/>
      <c r="J36" s="95"/>
      <c r="K36" s="20"/>
    </row>
    <row r="37" spans="2:11" s="90" customFormat="1" ht="30.75" customHeight="1">
      <c r="B37" s="22"/>
      <c r="C37" s="23"/>
      <c r="D37" s="94"/>
      <c r="E37" s="92" t="s">
        <v>3408</v>
      </c>
      <c r="F37" s="94"/>
      <c r="G37" s="95" t="s">
        <v>3409</v>
      </c>
      <c r="H37" s="95"/>
      <c r="I37" s="95"/>
      <c r="J37" s="95"/>
      <c r="K37" s="20"/>
    </row>
    <row r="38" spans="2:11" s="90" customFormat="1" ht="15" customHeight="1">
      <c r="B38" s="22"/>
      <c r="C38" s="23"/>
      <c r="D38" s="94"/>
      <c r="E38" s="92" t="s">
        <v>55</v>
      </c>
      <c r="F38" s="94"/>
      <c r="G38" s="95" t="s">
        <v>3410</v>
      </c>
      <c r="H38" s="95"/>
      <c r="I38" s="95"/>
      <c r="J38" s="95"/>
      <c r="K38" s="20"/>
    </row>
    <row r="39" spans="2:11" s="90" customFormat="1" ht="15" customHeight="1">
      <c r="B39" s="22"/>
      <c r="C39" s="23"/>
      <c r="D39" s="94"/>
      <c r="E39" s="92" t="s">
        <v>56</v>
      </c>
      <c r="F39" s="94"/>
      <c r="G39" s="95" t="s">
        <v>3411</v>
      </c>
      <c r="H39" s="95"/>
      <c r="I39" s="95"/>
      <c r="J39" s="95"/>
      <c r="K39" s="20"/>
    </row>
    <row r="40" spans="2:11" s="90" customFormat="1" ht="15" customHeight="1">
      <c r="B40" s="22"/>
      <c r="C40" s="23"/>
      <c r="D40" s="94"/>
      <c r="E40" s="92" t="s">
        <v>145</v>
      </c>
      <c r="F40" s="94"/>
      <c r="G40" s="95" t="s">
        <v>3412</v>
      </c>
      <c r="H40" s="95"/>
      <c r="I40" s="95"/>
      <c r="J40" s="95"/>
      <c r="K40" s="20"/>
    </row>
    <row r="41" spans="2:11" s="90" customFormat="1" ht="15" customHeight="1">
      <c r="B41" s="22"/>
      <c r="C41" s="23"/>
      <c r="D41" s="94"/>
      <c r="E41" s="92" t="s">
        <v>146</v>
      </c>
      <c r="F41" s="94"/>
      <c r="G41" s="95" t="s">
        <v>3413</v>
      </c>
      <c r="H41" s="95"/>
      <c r="I41" s="95"/>
      <c r="J41" s="95"/>
      <c r="K41" s="20"/>
    </row>
    <row r="42" spans="2:11" s="90" customFormat="1" ht="15" customHeight="1">
      <c r="B42" s="22"/>
      <c r="C42" s="23"/>
      <c r="D42" s="94"/>
      <c r="E42" s="92" t="s">
        <v>3414</v>
      </c>
      <c r="F42" s="94"/>
      <c r="G42" s="95" t="s">
        <v>3415</v>
      </c>
      <c r="H42" s="95"/>
      <c r="I42" s="95"/>
      <c r="J42" s="95"/>
      <c r="K42" s="20"/>
    </row>
    <row r="43" spans="2:11" s="90" customFormat="1" ht="15" customHeight="1">
      <c r="B43" s="22"/>
      <c r="C43" s="23"/>
      <c r="D43" s="94"/>
      <c r="E43" s="92"/>
      <c r="F43" s="94"/>
      <c r="G43" s="95" t="s">
        <v>3416</v>
      </c>
      <c r="H43" s="95"/>
      <c r="I43" s="95"/>
      <c r="J43" s="95"/>
      <c r="K43" s="20"/>
    </row>
    <row r="44" spans="2:11" s="90" customFormat="1" ht="15" customHeight="1">
      <c r="B44" s="22"/>
      <c r="C44" s="23"/>
      <c r="D44" s="94"/>
      <c r="E44" s="92" t="s">
        <v>3417</v>
      </c>
      <c r="F44" s="94"/>
      <c r="G44" s="95" t="s">
        <v>3418</v>
      </c>
      <c r="H44" s="95"/>
      <c r="I44" s="95"/>
      <c r="J44" s="95"/>
      <c r="K44" s="20"/>
    </row>
    <row r="45" spans="2:11" s="90" customFormat="1" ht="15" customHeight="1">
      <c r="B45" s="22"/>
      <c r="C45" s="23"/>
      <c r="D45" s="94"/>
      <c r="E45" s="92" t="s">
        <v>148</v>
      </c>
      <c r="F45" s="94"/>
      <c r="G45" s="95" t="s">
        <v>3419</v>
      </c>
      <c r="H45" s="95"/>
      <c r="I45" s="95"/>
      <c r="J45" s="95"/>
      <c r="K45" s="20"/>
    </row>
    <row r="46" spans="2:11" s="90" customFormat="1" ht="12.75" customHeight="1">
      <c r="B46" s="22"/>
      <c r="C46" s="23"/>
      <c r="D46" s="94"/>
      <c r="E46" s="94"/>
      <c r="F46" s="94"/>
      <c r="G46" s="94"/>
      <c r="H46" s="94"/>
      <c r="I46" s="94"/>
      <c r="J46" s="94"/>
      <c r="K46" s="20"/>
    </row>
    <row r="47" spans="2:11" s="90" customFormat="1" ht="15" customHeight="1">
      <c r="B47" s="22"/>
      <c r="C47" s="23"/>
      <c r="D47" s="95" t="s">
        <v>3420</v>
      </c>
      <c r="E47" s="95"/>
      <c r="F47" s="95"/>
      <c r="G47" s="95"/>
      <c r="H47" s="95"/>
      <c r="I47" s="95"/>
      <c r="J47" s="95"/>
      <c r="K47" s="20"/>
    </row>
    <row r="48" spans="2:11" s="90" customFormat="1" ht="15" customHeight="1">
      <c r="B48" s="22"/>
      <c r="C48" s="23"/>
      <c r="D48" s="23"/>
      <c r="E48" s="95" t="s">
        <v>3421</v>
      </c>
      <c r="F48" s="95"/>
      <c r="G48" s="95"/>
      <c r="H48" s="95"/>
      <c r="I48" s="95"/>
      <c r="J48" s="95"/>
      <c r="K48" s="20"/>
    </row>
    <row r="49" spans="2:11" s="90" customFormat="1" ht="15" customHeight="1">
      <c r="B49" s="22"/>
      <c r="C49" s="23"/>
      <c r="D49" s="23"/>
      <c r="E49" s="95" t="s">
        <v>3422</v>
      </c>
      <c r="F49" s="95"/>
      <c r="G49" s="95"/>
      <c r="H49" s="95"/>
      <c r="I49" s="95"/>
      <c r="J49" s="95"/>
      <c r="K49" s="20"/>
    </row>
    <row r="50" spans="2:11" s="90" customFormat="1" ht="15" customHeight="1">
      <c r="B50" s="22"/>
      <c r="C50" s="23"/>
      <c r="D50" s="23"/>
      <c r="E50" s="95" t="s">
        <v>3423</v>
      </c>
      <c r="F50" s="95"/>
      <c r="G50" s="95"/>
      <c r="H50" s="95"/>
      <c r="I50" s="95"/>
      <c r="J50" s="95"/>
      <c r="K50" s="20"/>
    </row>
    <row r="51" spans="2:11" s="90" customFormat="1" ht="15" customHeight="1">
      <c r="B51" s="22"/>
      <c r="C51" s="23"/>
      <c r="D51" s="95" t="s">
        <v>3424</v>
      </c>
      <c r="E51" s="95"/>
      <c r="F51" s="95"/>
      <c r="G51" s="95"/>
      <c r="H51" s="95"/>
      <c r="I51" s="95"/>
      <c r="J51" s="95"/>
      <c r="K51" s="20"/>
    </row>
    <row r="52" spans="2:11" s="90" customFormat="1" ht="25.5" customHeight="1">
      <c r="B52" s="19"/>
      <c r="C52" s="97" t="s">
        <v>3425</v>
      </c>
      <c r="D52" s="97"/>
      <c r="E52" s="97"/>
      <c r="F52" s="97"/>
      <c r="G52" s="97"/>
      <c r="H52" s="97"/>
      <c r="I52" s="97"/>
      <c r="J52" s="97"/>
      <c r="K52" s="20"/>
    </row>
    <row r="53" spans="2:11" s="90" customFormat="1" ht="5.25" customHeight="1">
      <c r="B53" s="19"/>
      <c r="C53" s="21"/>
      <c r="D53" s="21"/>
      <c r="E53" s="21"/>
      <c r="F53" s="21"/>
      <c r="G53" s="21"/>
      <c r="H53" s="21"/>
      <c r="I53" s="21"/>
      <c r="J53" s="21"/>
      <c r="K53" s="20"/>
    </row>
    <row r="54" spans="2:11" s="90" customFormat="1" ht="15" customHeight="1">
      <c r="B54" s="19"/>
      <c r="C54" s="95" t="s">
        <v>3426</v>
      </c>
      <c r="D54" s="95"/>
      <c r="E54" s="95"/>
      <c r="F54" s="95"/>
      <c r="G54" s="95"/>
      <c r="H54" s="95"/>
      <c r="I54" s="95"/>
      <c r="J54" s="95"/>
      <c r="K54" s="20"/>
    </row>
    <row r="55" spans="2:11" s="90" customFormat="1" ht="15" customHeight="1">
      <c r="B55" s="19"/>
      <c r="C55" s="95" t="s">
        <v>3427</v>
      </c>
      <c r="D55" s="95"/>
      <c r="E55" s="95"/>
      <c r="F55" s="95"/>
      <c r="G55" s="95"/>
      <c r="H55" s="95"/>
      <c r="I55" s="95"/>
      <c r="J55" s="95"/>
      <c r="K55" s="20"/>
    </row>
    <row r="56" spans="2:11" s="90" customFormat="1" ht="12.75" customHeight="1">
      <c r="B56" s="19"/>
      <c r="C56" s="94"/>
      <c r="D56" s="94"/>
      <c r="E56" s="94"/>
      <c r="F56" s="94"/>
      <c r="G56" s="94"/>
      <c r="H56" s="94"/>
      <c r="I56" s="94"/>
      <c r="J56" s="94"/>
      <c r="K56" s="20"/>
    </row>
    <row r="57" spans="2:11" s="90" customFormat="1" ht="15" customHeight="1">
      <c r="B57" s="19"/>
      <c r="C57" s="95" t="s">
        <v>3428</v>
      </c>
      <c r="D57" s="95"/>
      <c r="E57" s="95"/>
      <c r="F57" s="95"/>
      <c r="G57" s="95"/>
      <c r="H57" s="95"/>
      <c r="I57" s="95"/>
      <c r="J57" s="95"/>
      <c r="K57" s="20"/>
    </row>
    <row r="58" spans="2:11" s="90" customFormat="1" ht="15" customHeight="1">
      <c r="B58" s="19"/>
      <c r="C58" s="23"/>
      <c r="D58" s="95" t="s">
        <v>3429</v>
      </c>
      <c r="E58" s="95"/>
      <c r="F58" s="95"/>
      <c r="G58" s="95"/>
      <c r="H58" s="95"/>
      <c r="I58" s="95"/>
      <c r="J58" s="95"/>
      <c r="K58" s="20"/>
    </row>
    <row r="59" spans="2:11" s="90" customFormat="1" ht="15" customHeight="1">
      <c r="B59" s="19"/>
      <c r="C59" s="23"/>
      <c r="D59" s="95" t="s">
        <v>3430</v>
      </c>
      <c r="E59" s="95"/>
      <c r="F59" s="95"/>
      <c r="G59" s="95"/>
      <c r="H59" s="95"/>
      <c r="I59" s="95"/>
      <c r="J59" s="95"/>
      <c r="K59" s="20"/>
    </row>
    <row r="60" spans="2:11" s="90" customFormat="1" ht="15" customHeight="1">
      <c r="B60" s="19"/>
      <c r="C60" s="23"/>
      <c r="D60" s="95" t="s">
        <v>3431</v>
      </c>
      <c r="E60" s="95"/>
      <c r="F60" s="95"/>
      <c r="G60" s="95"/>
      <c r="H60" s="95"/>
      <c r="I60" s="95"/>
      <c r="J60" s="95"/>
      <c r="K60" s="20"/>
    </row>
    <row r="61" spans="2:11" s="90" customFormat="1" ht="15" customHeight="1">
      <c r="B61" s="19"/>
      <c r="C61" s="23"/>
      <c r="D61" s="95" t="s">
        <v>3432</v>
      </c>
      <c r="E61" s="95"/>
      <c r="F61" s="95"/>
      <c r="G61" s="95"/>
      <c r="H61" s="95"/>
      <c r="I61" s="95"/>
      <c r="J61" s="95"/>
      <c r="K61" s="20"/>
    </row>
    <row r="62" spans="2:11" s="90" customFormat="1" ht="15" customHeight="1">
      <c r="B62" s="19"/>
      <c r="C62" s="23"/>
      <c r="D62" s="99" t="s">
        <v>3433</v>
      </c>
      <c r="E62" s="99"/>
      <c r="F62" s="99"/>
      <c r="G62" s="99"/>
      <c r="H62" s="99"/>
      <c r="I62" s="99"/>
      <c r="J62" s="99"/>
      <c r="K62" s="20"/>
    </row>
    <row r="63" spans="2:11" s="90" customFormat="1" ht="15" customHeight="1">
      <c r="B63" s="19"/>
      <c r="C63" s="23"/>
      <c r="D63" s="95" t="s">
        <v>3434</v>
      </c>
      <c r="E63" s="95"/>
      <c r="F63" s="95"/>
      <c r="G63" s="95"/>
      <c r="H63" s="95"/>
      <c r="I63" s="95"/>
      <c r="J63" s="95"/>
      <c r="K63" s="20"/>
    </row>
    <row r="64" spans="2:11" s="90" customFormat="1" ht="12.75" customHeight="1">
      <c r="B64" s="19"/>
      <c r="C64" s="23"/>
      <c r="D64" s="23"/>
      <c r="E64" s="25"/>
      <c r="F64" s="23"/>
      <c r="G64" s="23"/>
      <c r="H64" s="23"/>
      <c r="I64" s="23"/>
      <c r="J64" s="23"/>
      <c r="K64" s="20"/>
    </row>
    <row r="65" spans="2:11" s="90" customFormat="1" ht="15" customHeight="1">
      <c r="B65" s="19"/>
      <c r="C65" s="23"/>
      <c r="D65" s="95" t="s">
        <v>3435</v>
      </c>
      <c r="E65" s="95"/>
      <c r="F65" s="95"/>
      <c r="G65" s="95"/>
      <c r="H65" s="95"/>
      <c r="I65" s="95"/>
      <c r="J65" s="95"/>
      <c r="K65" s="20"/>
    </row>
    <row r="66" spans="2:11" s="90" customFormat="1" ht="15" customHeight="1">
      <c r="B66" s="19"/>
      <c r="C66" s="23"/>
      <c r="D66" s="99" t="s">
        <v>3436</v>
      </c>
      <c r="E66" s="99"/>
      <c r="F66" s="99"/>
      <c r="G66" s="99"/>
      <c r="H66" s="99"/>
      <c r="I66" s="99"/>
      <c r="J66" s="99"/>
      <c r="K66" s="20"/>
    </row>
    <row r="67" spans="2:11" s="90" customFormat="1" ht="15" customHeight="1">
      <c r="B67" s="19"/>
      <c r="C67" s="23"/>
      <c r="D67" s="95" t="s">
        <v>3437</v>
      </c>
      <c r="E67" s="95"/>
      <c r="F67" s="95"/>
      <c r="G67" s="95"/>
      <c r="H67" s="95"/>
      <c r="I67" s="95"/>
      <c r="J67" s="95"/>
      <c r="K67" s="20"/>
    </row>
    <row r="68" spans="2:11" s="90" customFormat="1" ht="15" customHeight="1">
      <c r="B68" s="19"/>
      <c r="C68" s="23"/>
      <c r="D68" s="95" t="s">
        <v>3438</v>
      </c>
      <c r="E68" s="95"/>
      <c r="F68" s="95"/>
      <c r="G68" s="95"/>
      <c r="H68" s="95"/>
      <c r="I68" s="95"/>
      <c r="J68" s="95"/>
      <c r="K68" s="20"/>
    </row>
    <row r="69" spans="2:11" s="90" customFormat="1" ht="15" customHeight="1">
      <c r="B69" s="19"/>
      <c r="C69" s="23"/>
      <c r="D69" s="95" t="s">
        <v>3439</v>
      </c>
      <c r="E69" s="95"/>
      <c r="F69" s="95"/>
      <c r="G69" s="95"/>
      <c r="H69" s="95"/>
      <c r="I69" s="95"/>
      <c r="J69" s="95"/>
      <c r="K69" s="20"/>
    </row>
    <row r="70" spans="2:11" s="90" customFormat="1" ht="15" customHeight="1">
      <c r="B70" s="19"/>
      <c r="C70" s="23"/>
      <c r="D70" s="95" t="s">
        <v>3440</v>
      </c>
      <c r="E70" s="95"/>
      <c r="F70" s="95"/>
      <c r="G70" s="95"/>
      <c r="H70" s="95"/>
      <c r="I70" s="95"/>
      <c r="J70" s="95"/>
      <c r="K70" s="20"/>
    </row>
    <row r="71" spans="2:11" s="90" customFormat="1" ht="12.75" customHeight="1">
      <c r="B71" s="26"/>
      <c r="C71" s="27"/>
      <c r="D71" s="27"/>
      <c r="E71" s="27"/>
      <c r="F71" s="27"/>
      <c r="G71" s="27"/>
      <c r="H71" s="27"/>
      <c r="I71" s="27"/>
      <c r="J71" s="27"/>
      <c r="K71" s="28"/>
    </row>
    <row r="72" spans="2:11" s="90" customFormat="1" ht="18.75" customHeight="1">
      <c r="B72" s="29"/>
      <c r="C72" s="29"/>
      <c r="D72" s="29"/>
      <c r="E72" s="29"/>
      <c r="F72" s="29"/>
      <c r="G72" s="29"/>
      <c r="H72" s="29"/>
      <c r="I72" s="29"/>
      <c r="J72" s="29"/>
      <c r="K72" s="30"/>
    </row>
    <row r="73" spans="2:11" s="90" customFormat="1" ht="18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s="90" customFormat="1" ht="7.5" customHeight="1">
      <c r="B74" s="31"/>
      <c r="C74" s="32"/>
      <c r="D74" s="32"/>
      <c r="E74" s="32"/>
      <c r="F74" s="32"/>
      <c r="G74" s="32"/>
      <c r="H74" s="32"/>
      <c r="I74" s="32"/>
      <c r="J74" s="32"/>
      <c r="K74" s="33"/>
    </row>
    <row r="75" spans="2:11" s="90" customFormat="1" ht="45" customHeight="1">
      <c r="B75" s="34"/>
      <c r="C75" s="98" t="s">
        <v>3441</v>
      </c>
      <c r="D75" s="98"/>
      <c r="E75" s="98"/>
      <c r="F75" s="98"/>
      <c r="G75" s="98"/>
      <c r="H75" s="98"/>
      <c r="I75" s="98"/>
      <c r="J75" s="98"/>
      <c r="K75" s="35"/>
    </row>
    <row r="76" spans="2:11" s="90" customFormat="1" ht="17.25" customHeight="1">
      <c r="B76" s="34"/>
      <c r="C76" s="36" t="s">
        <v>3442</v>
      </c>
      <c r="D76" s="36"/>
      <c r="E76" s="36"/>
      <c r="F76" s="36" t="s">
        <v>3443</v>
      </c>
      <c r="G76" s="37"/>
      <c r="H76" s="36" t="s">
        <v>56</v>
      </c>
      <c r="I76" s="36" t="s">
        <v>59</v>
      </c>
      <c r="J76" s="36" t="s">
        <v>3444</v>
      </c>
      <c r="K76" s="35"/>
    </row>
    <row r="77" spans="2:11" s="90" customFormat="1" ht="17.25" customHeight="1">
      <c r="B77" s="34"/>
      <c r="C77" s="38" t="s">
        <v>3445</v>
      </c>
      <c r="D77" s="38"/>
      <c r="E77" s="38"/>
      <c r="F77" s="39" t="s">
        <v>3446</v>
      </c>
      <c r="G77" s="40"/>
      <c r="H77" s="38"/>
      <c r="I77" s="38"/>
      <c r="J77" s="38" t="s">
        <v>3447</v>
      </c>
      <c r="K77" s="35"/>
    </row>
    <row r="78" spans="2:11" s="90" customFormat="1" ht="5.25" customHeight="1">
      <c r="B78" s="34"/>
      <c r="C78" s="41"/>
      <c r="D78" s="41"/>
      <c r="E78" s="41"/>
      <c r="F78" s="41"/>
      <c r="G78" s="42"/>
      <c r="H78" s="41"/>
      <c r="I78" s="41"/>
      <c r="J78" s="41"/>
      <c r="K78" s="35"/>
    </row>
    <row r="79" spans="2:11" s="90" customFormat="1" ht="15" customHeight="1">
      <c r="B79" s="34"/>
      <c r="C79" s="92" t="s">
        <v>55</v>
      </c>
      <c r="D79" s="43"/>
      <c r="E79" s="43"/>
      <c r="F79" s="44" t="s">
        <v>3448</v>
      </c>
      <c r="G79" s="45"/>
      <c r="H79" s="92" t="s">
        <v>3449</v>
      </c>
      <c r="I79" s="92" t="s">
        <v>3450</v>
      </c>
      <c r="J79" s="92">
        <v>20</v>
      </c>
      <c r="K79" s="35"/>
    </row>
    <row r="80" spans="2:11" s="90" customFormat="1" ht="15" customHeight="1">
      <c r="B80" s="34"/>
      <c r="C80" s="92" t="s">
        <v>3451</v>
      </c>
      <c r="D80" s="92"/>
      <c r="E80" s="92"/>
      <c r="F80" s="44" t="s">
        <v>3448</v>
      </c>
      <c r="G80" s="45"/>
      <c r="H80" s="92" t="s">
        <v>3452</v>
      </c>
      <c r="I80" s="92" t="s">
        <v>3450</v>
      </c>
      <c r="J80" s="92">
        <v>120</v>
      </c>
      <c r="K80" s="35"/>
    </row>
    <row r="81" spans="2:11" s="90" customFormat="1" ht="15" customHeight="1">
      <c r="B81" s="46"/>
      <c r="C81" s="92" t="s">
        <v>3453</v>
      </c>
      <c r="D81" s="92"/>
      <c r="E81" s="92"/>
      <c r="F81" s="44" t="s">
        <v>3454</v>
      </c>
      <c r="G81" s="45"/>
      <c r="H81" s="92" t="s">
        <v>3455</v>
      </c>
      <c r="I81" s="92" t="s">
        <v>3450</v>
      </c>
      <c r="J81" s="92">
        <v>50</v>
      </c>
      <c r="K81" s="35"/>
    </row>
    <row r="82" spans="2:11" s="90" customFormat="1" ht="15" customHeight="1">
      <c r="B82" s="46"/>
      <c r="C82" s="92" t="s">
        <v>3456</v>
      </c>
      <c r="D82" s="92"/>
      <c r="E82" s="92"/>
      <c r="F82" s="44" t="s">
        <v>3448</v>
      </c>
      <c r="G82" s="45"/>
      <c r="H82" s="92" t="s">
        <v>3457</v>
      </c>
      <c r="I82" s="92" t="s">
        <v>3458</v>
      </c>
      <c r="J82" s="92"/>
      <c r="K82" s="35"/>
    </row>
    <row r="83" spans="2:11" s="90" customFormat="1" ht="15" customHeight="1">
      <c r="B83" s="46"/>
      <c r="C83" s="47" t="s">
        <v>3459</v>
      </c>
      <c r="D83" s="47"/>
      <c r="E83" s="47"/>
      <c r="F83" s="48" t="s">
        <v>3454</v>
      </c>
      <c r="G83" s="47"/>
      <c r="H83" s="47" t="s">
        <v>3460</v>
      </c>
      <c r="I83" s="47" t="s">
        <v>3450</v>
      </c>
      <c r="J83" s="47">
        <v>15</v>
      </c>
      <c r="K83" s="35"/>
    </row>
    <row r="84" spans="2:11" s="90" customFormat="1" ht="15" customHeight="1">
      <c r="B84" s="46"/>
      <c r="C84" s="47" t="s">
        <v>3461</v>
      </c>
      <c r="D84" s="47"/>
      <c r="E84" s="47"/>
      <c r="F84" s="48" t="s">
        <v>3454</v>
      </c>
      <c r="G84" s="47"/>
      <c r="H84" s="47" t="s">
        <v>3462</v>
      </c>
      <c r="I84" s="47" t="s">
        <v>3450</v>
      </c>
      <c r="J84" s="47">
        <v>15</v>
      </c>
      <c r="K84" s="35"/>
    </row>
    <row r="85" spans="2:11" s="90" customFormat="1" ht="15" customHeight="1">
      <c r="B85" s="46"/>
      <c r="C85" s="47" t="s">
        <v>3463</v>
      </c>
      <c r="D85" s="47"/>
      <c r="E85" s="47"/>
      <c r="F85" s="48" t="s">
        <v>3454</v>
      </c>
      <c r="G85" s="47"/>
      <c r="H85" s="47" t="s">
        <v>3464</v>
      </c>
      <c r="I85" s="47" t="s">
        <v>3450</v>
      </c>
      <c r="J85" s="47">
        <v>20</v>
      </c>
      <c r="K85" s="35"/>
    </row>
    <row r="86" spans="2:11" s="90" customFormat="1" ht="15" customHeight="1">
      <c r="B86" s="46"/>
      <c r="C86" s="47" t="s">
        <v>3465</v>
      </c>
      <c r="D86" s="47"/>
      <c r="E86" s="47"/>
      <c r="F86" s="48" t="s">
        <v>3454</v>
      </c>
      <c r="G86" s="47"/>
      <c r="H86" s="47" t="s">
        <v>3466</v>
      </c>
      <c r="I86" s="47" t="s">
        <v>3450</v>
      </c>
      <c r="J86" s="47">
        <v>20</v>
      </c>
      <c r="K86" s="35"/>
    </row>
    <row r="87" spans="2:11" s="90" customFormat="1" ht="15" customHeight="1">
      <c r="B87" s="46"/>
      <c r="C87" s="92" t="s">
        <v>3467</v>
      </c>
      <c r="D87" s="92"/>
      <c r="E87" s="92"/>
      <c r="F87" s="44" t="s">
        <v>3454</v>
      </c>
      <c r="G87" s="45"/>
      <c r="H87" s="92" t="s">
        <v>3468</v>
      </c>
      <c r="I87" s="92" t="s">
        <v>3450</v>
      </c>
      <c r="J87" s="92">
        <v>50</v>
      </c>
      <c r="K87" s="35"/>
    </row>
    <row r="88" spans="2:11" s="90" customFormat="1" ht="15" customHeight="1">
      <c r="B88" s="46"/>
      <c r="C88" s="92" t="s">
        <v>3469</v>
      </c>
      <c r="D88" s="92"/>
      <c r="E88" s="92"/>
      <c r="F88" s="44" t="s">
        <v>3454</v>
      </c>
      <c r="G88" s="45"/>
      <c r="H88" s="92" t="s">
        <v>3470</v>
      </c>
      <c r="I88" s="92" t="s">
        <v>3450</v>
      </c>
      <c r="J88" s="92">
        <v>20</v>
      </c>
      <c r="K88" s="35"/>
    </row>
    <row r="89" spans="2:11" s="90" customFormat="1" ht="15" customHeight="1">
      <c r="B89" s="46"/>
      <c r="C89" s="92" t="s">
        <v>3471</v>
      </c>
      <c r="D89" s="92"/>
      <c r="E89" s="92"/>
      <c r="F89" s="44" t="s">
        <v>3454</v>
      </c>
      <c r="G89" s="45"/>
      <c r="H89" s="92" t="s">
        <v>3472</v>
      </c>
      <c r="I89" s="92" t="s">
        <v>3450</v>
      </c>
      <c r="J89" s="92">
        <v>20</v>
      </c>
      <c r="K89" s="35"/>
    </row>
    <row r="90" spans="2:11" s="90" customFormat="1" ht="15" customHeight="1">
      <c r="B90" s="46"/>
      <c r="C90" s="92" t="s">
        <v>3473</v>
      </c>
      <c r="D90" s="92"/>
      <c r="E90" s="92"/>
      <c r="F90" s="44" t="s">
        <v>3454</v>
      </c>
      <c r="G90" s="45"/>
      <c r="H90" s="92" t="s">
        <v>3474</v>
      </c>
      <c r="I90" s="92" t="s">
        <v>3450</v>
      </c>
      <c r="J90" s="92">
        <v>50</v>
      </c>
      <c r="K90" s="35"/>
    </row>
    <row r="91" spans="2:11" s="90" customFormat="1" ht="15" customHeight="1">
      <c r="B91" s="46"/>
      <c r="C91" s="92" t="s">
        <v>3475</v>
      </c>
      <c r="D91" s="92"/>
      <c r="E91" s="92"/>
      <c r="F91" s="44" t="s">
        <v>3454</v>
      </c>
      <c r="G91" s="45"/>
      <c r="H91" s="92" t="s">
        <v>3475</v>
      </c>
      <c r="I91" s="92" t="s">
        <v>3450</v>
      </c>
      <c r="J91" s="92">
        <v>50</v>
      </c>
      <c r="K91" s="35"/>
    </row>
    <row r="92" spans="2:11" s="90" customFormat="1" ht="15" customHeight="1">
      <c r="B92" s="46"/>
      <c r="C92" s="92" t="s">
        <v>3476</v>
      </c>
      <c r="D92" s="92"/>
      <c r="E92" s="92"/>
      <c r="F92" s="44" t="s">
        <v>3454</v>
      </c>
      <c r="G92" s="45"/>
      <c r="H92" s="92" t="s">
        <v>3477</v>
      </c>
      <c r="I92" s="92" t="s">
        <v>3450</v>
      </c>
      <c r="J92" s="92">
        <v>255</v>
      </c>
      <c r="K92" s="35"/>
    </row>
    <row r="93" spans="2:11" s="90" customFormat="1" ht="15" customHeight="1">
      <c r="B93" s="46"/>
      <c r="C93" s="92" t="s">
        <v>3478</v>
      </c>
      <c r="D93" s="92"/>
      <c r="E93" s="92"/>
      <c r="F93" s="44" t="s">
        <v>3448</v>
      </c>
      <c r="G93" s="45"/>
      <c r="H93" s="92" t="s">
        <v>3479</v>
      </c>
      <c r="I93" s="92" t="s">
        <v>3480</v>
      </c>
      <c r="J93" s="92"/>
      <c r="K93" s="35"/>
    </row>
    <row r="94" spans="2:11" s="90" customFormat="1" ht="15" customHeight="1">
      <c r="B94" s="46"/>
      <c r="C94" s="92" t="s">
        <v>3481</v>
      </c>
      <c r="D94" s="92"/>
      <c r="E94" s="92"/>
      <c r="F94" s="44" t="s">
        <v>3448</v>
      </c>
      <c r="G94" s="45"/>
      <c r="H94" s="92" t="s">
        <v>3482</v>
      </c>
      <c r="I94" s="92" t="s">
        <v>3483</v>
      </c>
      <c r="J94" s="92"/>
      <c r="K94" s="35"/>
    </row>
    <row r="95" spans="2:11" s="90" customFormat="1" ht="15" customHeight="1">
      <c r="B95" s="46"/>
      <c r="C95" s="92" t="s">
        <v>3484</v>
      </c>
      <c r="D95" s="92"/>
      <c r="E95" s="92"/>
      <c r="F95" s="44" t="s">
        <v>3448</v>
      </c>
      <c r="G95" s="45"/>
      <c r="H95" s="92" t="s">
        <v>3484</v>
      </c>
      <c r="I95" s="92" t="s">
        <v>3483</v>
      </c>
      <c r="J95" s="92"/>
      <c r="K95" s="35"/>
    </row>
    <row r="96" spans="2:11" s="90" customFormat="1" ht="15" customHeight="1">
      <c r="B96" s="46"/>
      <c r="C96" s="92" t="s">
        <v>40</v>
      </c>
      <c r="D96" s="92"/>
      <c r="E96" s="92"/>
      <c r="F96" s="44" t="s">
        <v>3448</v>
      </c>
      <c r="G96" s="45"/>
      <c r="H96" s="92" t="s">
        <v>3485</v>
      </c>
      <c r="I96" s="92" t="s">
        <v>3483</v>
      </c>
      <c r="J96" s="92"/>
      <c r="K96" s="35"/>
    </row>
    <row r="97" spans="2:11" s="90" customFormat="1" ht="15" customHeight="1">
      <c r="B97" s="46"/>
      <c r="C97" s="92" t="s">
        <v>50</v>
      </c>
      <c r="D97" s="92"/>
      <c r="E97" s="92"/>
      <c r="F97" s="44" t="s">
        <v>3448</v>
      </c>
      <c r="G97" s="45"/>
      <c r="H97" s="92" t="s">
        <v>3486</v>
      </c>
      <c r="I97" s="92" t="s">
        <v>3483</v>
      </c>
      <c r="J97" s="92"/>
      <c r="K97" s="35"/>
    </row>
    <row r="98" spans="2:11" s="90" customFormat="1" ht="15" customHeight="1">
      <c r="B98" s="49"/>
      <c r="C98" s="50"/>
      <c r="D98" s="50"/>
      <c r="E98" s="50"/>
      <c r="F98" s="50"/>
      <c r="G98" s="50"/>
      <c r="H98" s="50"/>
      <c r="I98" s="50"/>
      <c r="J98" s="50"/>
      <c r="K98" s="51"/>
    </row>
    <row r="99" spans="2:11" s="90" customFormat="1" ht="18.75" customHeight="1">
      <c r="B99" s="52"/>
      <c r="C99" s="53"/>
      <c r="D99" s="53"/>
      <c r="E99" s="53"/>
      <c r="F99" s="53"/>
      <c r="G99" s="53"/>
      <c r="H99" s="53"/>
      <c r="I99" s="53"/>
      <c r="J99" s="53"/>
      <c r="K99" s="52"/>
    </row>
    <row r="100" spans="2:11" s="90" customFormat="1" ht="18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s="90" customFormat="1" ht="7.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3"/>
    </row>
    <row r="102" spans="2:11" s="90" customFormat="1" ht="45" customHeight="1">
      <c r="B102" s="34"/>
      <c r="C102" s="98" t="s">
        <v>3487</v>
      </c>
      <c r="D102" s="98"/>
      <c r="E102" s="98"/>
      <c r="F102" s="98"/>
      <c r="G102" s="98"/>
      <c r="H102" s="98"/>
      <c r="I102" s="98"/>
      <c r="J102" s="98"/>
      <c r="K102" s="35"/>
    </row>
    <row r="103" spans="2:11" s="90" customFormat="1" ht="17.25" customHeight="1">
      <c r="B103" s="34"/>
      <c r="C103" s="36" t="s">
        <v>3442</v>
      </c>
      <c r="D103" s="36"/>
      <c r="E103" s="36"/>
      <c r="F103" s="36" t="s">
        <v>3443</v>
      </c>
      <c r="G103" s="37"/>
      <c r="H103" s="36" t="s">
        <v>56</v>
      </c>
      <c r="I103" s="36" t="s">
        <v>59</v>
      </c>
      <c r="J103" s="36" t="s">
        <v>3444</v>
      </c>
      <c r="K103" s="35"/>
    </row>
    <row r="104" spans="2:11" s="90" customFormat="1" ht="17.25" customHeight="1">
      <c r="B104" s="34"/>
      <c r="C104" s="38" t="s">
        <v>3445</v>
      </c>
      <c r="D104" s="38"/>
      <c r="E104" s="38"/>
      <c r="F104" s="39" t="s">
        <v>3446</v>
      </c>
      <c r="G104" s="40"/>
      <c r="H104" s="38"/>
      <c r="I104" s="38"/>
      <c r="J104" s="38" t="s">
        <v>3447</v>
      </c>
      <c r="K104" s="35"/>
    </row>
    <row r="105" spans="2:11" s="90" customFormat="1" ht="5.25" customHeight="1">
      <c r="B105" s="34"/>
      <c r="C105" s="36"/>
      <c r="D105" s="36"/>
      <c r="E105" s="36"/>
      <c r="F105" s="36"/>
      <c r="G105" s="54"/>
      <c r="H105" s="36"/>
      <c r="I105" s="36"/>
      <c r="J105" s="36"/>
      <c r="K105" s="35"/>
    </row>
    <row r="106" spans="2:11" s="90" customFormat="1" ht="15" customHeight="1">
      <c r="B106" s="34"/>
      <c r="C106" s="92" t="s">
        <v>55</v>
      </c>
      <c r="D106" s="43"/>
      <c r="E106" s="43"/>
      <c r="F106" s="44" t="s">
        <v>3448</v>
      </c>
      <c r="G106" s="92"/>
      <c r="H106" s="92" t="s">
        <v>3488</v>
      </c>
      <c r="I106" s="92" t="s">
        <v>3450</v>
      </c>
      <c r="J106" s="92">
        <v>20</v>
      </c>
      <c r="K106" s="35"/>
    </row>
    <row r="107" spans="2:11" s="90" customFormat="1" ht="15" customHeight="1">
      <c r="B107" s="34"/>
      <c r="C107" s="92" t="s">
        <v>3451</v>
      </c>
      <c r="D107" s="92"/>
      <c r="E107" s="92"/>
      <c r="F107" s="44" t="s">
        <v>3448</v>
      </c>
      <c r="G107" s="92"/>
      <c r="H107" s="92" t="s">
        <v>3488</v>
      </c>
      <c r="I107" s="92" t="s">
        <v>3450</v>
      </c>
      <c r="J107" s="92">
        <v>120</v>
      </c>
      <c r="K107" s="35"/>
    </row>
    <row r="108" spans="2:11" s="90" customFormat="1" ht="15" customHeight="1">
      <c r="B108" s="46"/>
      <c r="C108" s="92" t="s">
        <v>3453</v>
      </c>
      <c r="D108" s="92"/>
      <c r="E108" s="92"/>
      <c r="F108" s="44" t="s">
        <v>3454</v>
      </c>
      <c r="G108" s="92"/>
      <c r="H108" s="92" t="s">
        <v>3488</v>
      </c>
      <c r="I108" s="92" t="s">
        <v>3450</v>
      </c>
      <c r="J108" s="92">
        <v>50</v>
      </c>
      <c r="K108" s="35"/>
    </row>
    <row r="109" spans="2:11" s="90" customFormat="1" ht="15" customHeight="1">
      <c r="B109" s="46"/>
      <c r="C109" s="92" t="s">
        <v>3456</v>
      </c>
      <c r="D109" s="92"/>
      <c r="E109" s="92"/>
      <c r="F109" s="44" t="s">
        <v>3448</v>
      </c>
      <c r="G109" s="92"/>
      <c r="H109" s="92" t="s">
        <v>3488</v>
      </c>
      <c r="I109" s="92" t="s">
        <v>3458</v>
      </c>
      <c r="J109" s="92"/>
      <c r="K109" s="35"/>
    </row>
    <row r="110" spans="2:11" s="90" customFormat="1" ht="15" customHeight="1">
      <c r="B110" s="46"/>
      <c r="C110" s="92" t="s">
        <v>3467</v>
      </c>
      <c r="D110" s="92"/>
      <c r="E110" s="92"/>
      <c r="F110" s="44" t="s">
        <v>3454</v>
      </c>
      <c r="G110" s="92"/>
      <c r="H110" s="92" t="s">
        <v>3488</v>
      </c>
      <c r="I110" s="92" t="s">
        <v>3450</v>
      </c>
      <c r="J110" s="92">
        <v>50</v>
      </c>
      <c r="K110" s="35"/>
    </row>
    <row r="111" spans="2:11" s="90" customFormat="1" ht="15" customHeight="1">
      <c r="B111" s="46"/>
      <c r="C111" s="92" t="s">
        <v>3475</v>
      </c>
      <c r="D111" s="92"/>
      <c r="E111" s="92"/>
      <c r="F111" s="44" t="s">
        <v>3454</v>
      </c>
      <c r="G111" s="92"/>
      <c r="H111" s="92" t="s">
        <v>3488</v>
      </c>
      <c r="I111" s="92" t="s">
        <v>3450</v>
      </c>
      <c r="J111" s="92">
        <v>50</v>
      </c>
      <c r="K111" s="35"/>
    </row>
    <row r="112" spans="2:11" s="90" customFormat="1" ht="15" customHeight="1">
      <c r="B112" s="46"/>
      <c r="C112" s="92" t="s">
        <v>3473</v>
      </c>
      <c r="D112" s="92"/>
      <c r="E112" s="92"/>
      <c r="F112" s="44" t="s">
        <v>3454</v>
      </c>
      <c r="G112" s="92"/>
      <c r="H112" s="92" t="s">
        <v>3488</v>
      </c>
      <c r="I112" s="92" t="s">
        <v>3450</v>
      </c>
      <c r="J112" s="92">
        <v>50</v>
      </c>
      <c r="K112" s="35"/>
    </row>
    <row r="113" spans="2:11" s="90" customFormat="1" ht="15" customHeight="1">
      <c r="B113" s="46"/>
      <c r="C113" s="92" t="s">
        <v>55</v>
      </c>
      <c r="D113" s="92"/>
      <c r="E113" s="92"/>
      <c r="F113" s="44" t="s">
        <v>3448</v>
      </c>
      <c r="G113" s="92"/>
      <c r="H113" s="92" t="s">
        <v>3489</v>
      </c>
      <c r="I113" s="92" t="s">
        <v>3450</v>
      </c>
      <c r="J113" s="92">
        <v>20</v>
      </c>
      <c r="K113" s="35"/>
    </row>
    <row r="114" spans="2:11" s="90" customFormat="1" ht="15" customHeight="1">
      <c r="B114" s="46"/>
      <c r="C114" s="92" t="s">
        <v>3490</v>
      </c>
      <c r="D114" s="92"/>
      <c r="E114" s="92"/>
      <c r="F114" s="44" t="s">
        <v>3448</v>
      </c>
      <c r="G114" s="92"/>
      <c r="H114" s="92" t="s">
        <v>3491</v>
      </c>
      <c r="I114" s="92" t="s">
        <v>3450</v>
      </c>
      <c r="J114" s="92">
        <v>120</v>
      </c>
      <c r="K114" s="35"/>
    </row>
    <row r="115" spans="2:11" s="90" customFormat="1" ht="15" customHeight="1">
      <c r="B115" s="46"/>
      <c r="C115" s="92" t="s">
        <v>40</v>
      </c>
      <c r="D115" s="92"/>
      <c r="E115" s="92"/>
      <c r="F115" s="44" t="s">
        <v>3448</v>
      </c>
      <c r="G115" s="92"/>
      <c r="H115" s="92" t="s">
        <v>3492</v>
      </c>
      <c r="I115" s="92" t="s">
        <v>3483</v>
      </c>
      <c r="J115" s="92"/>
      <c r="K115" s="35"/>
    </row>
    <row r="116" spans="2:11" s="90" customFormat="1" ht="15" customHeight="1">
      <c r="B116" s="46"/>
      <c r="C116" s="92" t="s">
        <v>50</v>
      </c>
      <c r="D116" s="92"/>
      <c r="E116" s="92"/>
      <c r="F116" s="44" t="s">
        <v>3448</v>
      </c>
      <c r="G116" s="92"/>
      <c r="H116" s="92" t="s">
        <v>3493</v>
      </c>
      <c r="I116" s="92" t="s">
        <v>3483</v>
      </c>
      <c r="J116" s="92"/>
      <c r="K116" s="35"/>
    </row>
    <row r="117" spans="2:11" s="90" customFormat="1" ht="15" customHeight="1">
      <c r="B117" s="46"/>
      <c r="C117" s="92" t="s">
        <v>59</v>
      </c>
      <c r="D117" s="92"/>
      <c r="E117" s="92"/>
      <c r="F117" s="44" t="s">
        <v>3448</v>
      </c>
      <c r="G117" s="92"/>
      <c r="H117" s="92" t="s">
        <v>3494</v>
      </c>
      <c r="I117" s="92" t="s">
        <v>3495</v>
      </c>
      <c r="J117" s="92"/>
      <c r="K117" s="35"/>
    </row>
    <row r="118" spans="2:11" s="90" customFormat="1" ht="15" customHeight="1">
      <c r="B118" s="49"/>
      <c r="C118" s="55"/>
      <c r="D118" s="55"/>
      <c r="E118" s="55"/>
      <c r="F118" s="55"/>
      <c r="G118" s="55"/>
      <c r="H118" s="55"/>
      <c r="I118" s="55"/>
      <c r="J118" s="55"/>
      <c r="K118" s="51"/>
    </row>
    <row r="119" spans="2:11" s="90" customFormat="1" ht="18.75" customHeight="1">
      <c r="B119" s="56"/>
      <c r="C119" s="57"/>
      <c r="D119" s="57"/>
      <c r="E119" s="57"/>
      <c r="F119" s="58"/>
      <c r="G119" s="57"/>
      <c r="H119" s="57"/>
      <c r="I119" s="57"/>
      <c r="J119" s="57"/>
      <c r="K119" s="56"/>
    </row>
    <row r="120" spans="2:11" s="90" customFormat="1" ht="18.7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s="90" customFormat="1" ht="7.5" customHeight="1">
      <c r="B121" s="59"/>
      <c r="C121" s="60"/>
      <c r="D121" s="60"/>
      <c r="E121" s="60"/>
      <c r="F121" s="60"/>
      <c r="G121" s="60"/>
      <c r="H121" s="60"/>
      <c r="I121" s="60"/>
      <c r="J121" s="60"/>
      <c r="K121" s="61"/>
    </row>
    <row r="122" spans="2:11" s="90" customFormat="1" ht="45" customHeight="1">
      <c r="B122" s="62"/>
      <c r="C122" s="96" t="s">
        <v>3496</v>
      </c>
      <c r="D122" s="96"/>
      <c r="E122" s="96"/>
      <c r="F122" s="96"/>
      <c r="G122" s="96"/>
      <c r="H122" s="96"/>
      <c r="I122" s="96"/>
      <c r="J122" s="96"/>
      <c r="K122" s="63"/>
    </row>
    <row r="123" spans="2:11" s="90" customFormat="1" ht="17.25" customHeight="1">
      <c r="B123" s="64"/>
      <c r="C123" s="36" t="s">
        <v>3442</v>
      </c>
      <c r="D123" s="36"/>
      <c r="E123" s="36"/>
      <c r="F123" s="36" t="s">
        <v>3443</v>
      </c>
      <c r="G123" s="37"/>
      <c r="H123" s="36" t="s">
        <v>56</v>
      </c>
      <c r="I123" s="36" t="s">
        <v>59</v>
      </c>
      <c r="J123" s="36" t="s">
        <v>3444</v>
      </c>
      <c r="K123" s="65"/>
    </row>
    <row r="124" spans="2:11" s="90" customFormat="1" ht="17.25" customHeight="1">
      <c r="B124" s="64"/>
      <c r="C124" s="38" t="s">
        <v>3445</v>
      </c>
      <c r="D124" s="38"/>
      <c r="E124" s="38"/>
      <c r="F124" s="39" t="s">
        <v>3446</v>
      </c>
      <c r="G124" s="40"/>
      <c r="H124" s="38"/>
      <c r="I124" s="38"/>
      <c r="J124" s="38" t="s">
        <v>3447</v>
      </c>
      <c r="K124" s="65"/>
    </row>
    <row r="125" spans="2:11" s="90" customFormat="1" ht="5.25" customHeight="1">
      <c r="B125" s="66"/>
      <c r="C125" s="41"/>
      <c r="D125" s="41"/>
      <c r="E125" s="41"/>
      <c r="F125" s="41"/>
      <c r="G125" s="67"/>
      <c r="H125" s="41"/>
      <c r="I125" s="41"/>
      <c r="J125" s="41"/>
      <c r="K125" s="68"/>
    </row>
    <row r="126" spans="2:11" s="90" customFormat="1" ht="15" customHeight="1">
      <c r="B126" s="66"/>
      <c r="C126" s="92" t="s">
        <v>3451</v>
      </c>
      <c r="D126" s="43"/>
      <c r="E126" s="43"/>
      <c r="F126" s="44" t="s">
        <v>3448</v>
      </c>
      <c r="G126" s="92"/>
      <c r="H126" s="92" t="s">
        <v>3488</v>
      </c>
      <c r="I126" s="92" t="s">
        <v>3450</v>
      </c>
      <c r="J126" s="92">
        <v>120</v>
      </c>
      <c r="K126" s="69"/>
    </row>
    <row r="127" spans="2:11" s="90" customFormat="1" ht="15" customHeight="1">
      <c r="B127" s="66"/>
      <c r="C127" s="92" t="s">
        <v>3497</v>
      </c>
      <c r="D127" s="92"/>
      <c r="E127" s="92"/>
      <c r="F127" s="44" t="s">
        <v>3448</v>
      </c>
      <c r="G127" s="92"/>
      <c r="H127" s="92" t="s">
        <v>3498</v>
      </c>
      <c r="I127" s="92" t="s">
        <v>3450</v>
      </c>
      <c r="J127" s="92" t="s">
        <v>3499</v>
      </c>
      <c r="K127" s="69"/>
    </row>
    <row r="128" spans="2:11" s="90" customFormat="1" ht="15" customHeight="1">
      <c r="B128" s="66"/>
      <c r="C128" s="92" t="s">
        <v>3396</v>
      </c>
      <c r="D128" s="92"/>
      <c r="E128" s="92"/>
      <c r="F128" s="44" t="s">
        <v>3448</v>
      </c>
      <c r="G128" s="92"/>
      <c r="H128" s="92" t="s">
        <v>3500</v>
      </c>
      <c r="I128" s="92" t="s">
        <v>3450</v>
      </c>
      <c r="J128" s="92" t="s">
        <v>3499</v>
      </c>
      <c r="K128" s="69"/>
    </row>
    <row r="129" spans="2:11" s="90" customFormat="1" ht="15" customHeight="1">
      <c r="B129" s="66"/>
      <c r="C129" s="92" t="s">
        <v>3459</v>
      </c>
      <c r="D129" s="92"/>
      <c r="E129" s="92"/>
      <c r="F129" s="44" t="s">
        <v>3454</v>
      </c>
      <c r="G129" s="92"/>
      <c r="H129" s="92" t="s">
        <v>3460</v>
      </c>
      <c r="I129" s="92" t="s">
        <v>3450</v>
      </c>
      <c r="J129" s="92">
        <v>15</v>
      </c>
      <c r="K129" s="69"/>
    </row>
    <row r="130" spans="2:11" s="90" customFormat="1" ht="15" customHeight="1">
      <c r="B130" s="66"/>
      <c r="C130" s="47" t="s">
        <v>3461</v>
      </c>
      <c r="D130" s="47"/>
      <c r="E130" s="47"/>
      <c r="F130" s="48" t="s">
        <v>3454</v>
      </c>
      <c r="G130" s="47"/>
      <c r="H130" s="47" t="s">
        <v>3462</v>
      </c>
      <c r="I130" s="47" t="s">
        <v>3450</v>
      </c>
      <c r="J130" s="47">
        <v>15</v>
      </c>
      <c r="K130" s="69"/>
    </row>
    <row r="131" spans="2:11" s="90" customFormat="1" ht="15" customHeight="1">
      <c r="B131" s="66"/>
      <c r="C131" s="47" t="s">
        <v>3463</v>
      </c>
      <c r="D131" s="47"/>
      <c r="E131" s="47"/>
      <c r="F131" s="48" t="s">
        <v>3454</v>
      </c>
      <c r="G131" s="47"/>
      <c r="H131" s="47" t="s">
        <v>3464</v>
      </c>
      <c r="I131" s="47" t="s">
        <v>3450</v>
      </c>
      <c r="J131" s="47">
        <v>20</v>
      </c>
      <c r="K131" s="69"/>
    </row>
    <row r="132" spans="2:11" s="90" customFormat="1" ht="15" customHeight="1">
      <c r="B132" s="66"/>
      <c r="C132" s="47" t="s">
        <v>3465</v>
      </c>
      <c r="D132" s="47"/>
      <c r="E132" s="47"/>
      <c r="F132" s="48" t="s">
        <v>3454</v>
      </c>
      <c r="G132" s="47"/>
      <c r="H132" s="47" t="s">
        <v>3466</v>
      </c>
      <c r="I132" s="47" t="s">
        <v>3450</v>
      </c>
      <c r="J132" s="47">
        <v>20</v>
      </c>
      <c r="K132" s="69"/>
    </row>
    <row r="133" spans="2:11" s="90" customFormat="1" ht="15" customHeight="1">
      <c r="B133" s="66"/>
      <c r="C133" s="92" t="s">
        <v>3453</v>
      </c>
      <c r="D133" s="92"/>
      <c r="E133" s="92"/>
      <c r="F133" s="44" t="s">
        <v>3454</v>
      </c>
      <c r="G133" s="92"/>
      <c r="H133" s="92" t="s">
        <v>3488</v>
      </c>
      <c r="I133" s="92" t="s">
        <v>3450</v>
      </c>
      <c r="J133" s="92">
        <v>50</v>
      </c>
      <c r="K133" s="69"/>
    </row>
    <row r="134" spans="2:11" s="90" customFormat="1" ht="15" customHeight="1">
      <c r="B134" s="66"/>
      <c r="C134" s="92" t="s">
        <v>3467</v>
      </c>
      <c r="D134" s="92"/>
      <c r="E134" s="92"/>
      <c r="F134" s="44" t="s">
        <v>3454</v>
      </c>
      <c r="G134" s="92"/>
      <c r="H134" s="92" t="s">
        <v>3488</v>
      </c>
      <c r="I134" s="92" t="s">
        <v>3450</v>
      </c>
      <c r="J134" s="92">
        <v>50</v>
      </c>
      <c r="K134" s="69"/>
    </row>
    <row r="135" spans="2:11" s="90" customFormat="1" ht="15" customHeight="1">
      <c r="B135" s="66"/>
      <c r="C135" s="92" t="s">
        <v>3473</v>
      </c>
      <c r="D135" s="92"/>
      <c r="E135" s="92"/>
      <c r="F135" s="44" t="s">
        <v>3454</v>
      </c>
      <c r="G135" s="92"/>
      <c r="H135" s="92" t="s">
        <v>3488</v>
      </c>
      <c r="I135" s="92" t="s">
        <v>3450</v>
      </c>
      <c r="J135" s="92">
        <v>50</v>
      </c>
      <c r="K135" s="69"/>
    </row>
    <row r="136" spans="2:11" s="90" customFormat="1" ht="15" customHeight="1">
      <c r="B136" s="66"/>
      <c r="C136" s="92" t="s">
        <v>3475</v>
      </c>
      <c r="D136" s="92"/>
      <c r="E136" s="92"/>
      <c r="F136" s="44" t="s">
        <v>3454</v>
      </c>
      <c r="G136" s="92"/>
      <c r="H136" s="92" t="s">
        <v>3488</v>
      </c>
      <c r="I136" s="92" t="s">
        <v>3450</v>
      </c>
      <c r="J136" s="92">
        <v>50</v>
      </c>
      <c r="K136" s="69"/>
    </row>
    <row r="137" spans="2:11" s="90" customFormat="1" ht="15" customHeight="1">
      <c r="B137" s="66"/>
      <c r="C137" s="92" t="s">
        <v>3476</v>
      </c>
      <c r="D137" s="92"/>
      <c r="E137" s="92"/>
      <c r="F137" s="44" t="s">
        <v>3454</v>
      </c>
      <c r="G137" s="92"/>
      <c r="H137" s="92" t="s">
        <v>3501</v>
      </c>
      <c r="I137" s="92" t="s">
        <v>3450</v>
      </c>
      <c r="J137" s="92">
        <v>255</v>
      </c>
      <c r="K137" s="69"/>
    </row>
    <row r="138" spans="2:11" s="90" customFormat="1" ht="15" customHeight="1">
      <c r="B138" s="66"/>
      <c r="C138" s="92" t="s">
        <v>3478</v>
      </c>
      <c r="D138" s="92"/>
      <c r="E138" s="92"/>
      <c r="F138" s="44" t="s">
        <v>3448</v>
      </c>
      <c r="G138" s="92"/>
      <c r="H138" s="92" t="s">
        <v>3502</v>
      </c>
      <c r="I138" s="92" t="s">
        <v>3480</v>
      </c>
      <c r="J138" s="92"/>
      <c r="K138" s="69"/>
    </row>
    <row r="139" spans="2:11" s="90" customFormat="1" ht="15" customHeight="1">
      <c r="B139" s="66"/>
      <c r="C139" s="92" t="s">
        <v>3481</v>
      </c>
      <c r="D139" s="92"/>
      <c r="E139" s="92"/>
      <c r="F139" s="44" t="s">
        <v>3448</v>
      </c>
      <c r="G139" s="92"/>
      <c r="H139" s="92" t="s">
        <v>3503</v>
      </c>
      <c r="I139" s="92" t="s">
        <v>3483</v>
      </c>
      <c r="J139" s="92"/>
      <c r="K139" s="69"/>
    </row>
    <row r="140" spans="2:11" s="90" customFormat="1" ht="15" customHeight="1">
      <c r="B140" s="66"/>
      <c r="C140" s="92" t="s">
        <v>3484</v>
      </c>
      <c r="D140" s="92"/>
      <c r="E140" s="92"/>
      <c r="F140" s="44" t="s">
        <v>3448</v>
      </c>
      <c r="G140" s="92"/>
      <c r="H140" s="92" t="s">
        <v>3484</v>
      </c>
      <c r="I140" s="92" t="s">
        <v>3483</v>
      </c>
      <c r="J140" s="92"/>
      <c r="K140" s="69"/>
    </row>
    <row r="141" spans="2:11" s="90" customFormat="1" ht="15" customHeight="1">
      <c r="B141" s="66"/>
      <c r="C141" s="92" t="s">
        <v>40</v>
      </c>
      <c r="D141" s="92"/>
      <c r="E141" s="92"/>
      <c r="F141" s="44" t="s">
        <v>3448</v>
      </c>
      <c r="G141" s="92"/>
      <c r="H141" s="92" t="s">
        <v>3504</v>
      </c>
      <c r="I141" s="92" t="s">
        <v>3483</v>
      </c>
      <c r="J141" s="92"/>
      <c r="K141" s="69"/>
    </row>
    <row r="142" spans="2:11" s="90" customFormat="1" ht="15" customHeight="1">
      <c r="B142" s="66"/>
      <c r="C142" s="92" t="s">
        <v>3505</v>
      </c>
      <c r="D142" s="92"/>
      <c r="E142" s="92"/>
      <c r="F142" s="44" t="s">
        <v>3448</v>
      </c>
      <c r="G142" s="92"/>
      <c r="H142" s="92" t="s">
        <v>3506</v>
      </c>
      <c r="I142" s="92" t="s">
        <v>3483</v>
      </c>
      <c r="J142" s="92"/>
      <c r="K142" s="69"/>
    </row>
    <row r="143" spans="2:11" s="90" customFormat="1" ht="15" customHeight="1">
      <c r="B143" s="70"/>
      <c r="C143" s="71"/>
      <c r="D143" s="71"/>
      <c r="E143" s="71"/>
      <c r="F143" s="71"/>
      <c r="G143" s="71"/>
      <c r="H143" s="71"/>
      <c r="I143" s="71"/>
      <c r="J143" s="71"/>
      <c r="K143" s="72"/>
    </row>
    <row r="144" spans="2:11" s="90" customFormat="1" ht="18.75" customHeight="1">
      <c r="B144" s="57"/>
      <c r="C144" s="57"/>
      <c r="D144" s="57"/>
      <c r="E144" s="57"/>
      <c r="F144" s="58"/>
      <c r="G144" s="57"/>
      <c r="H144" s="57"/>
      <c r="I144" s="57"/>
      <c r="J144" s="57"/>
      <c r="K144" s="57"/>
    </row>
    <row r="145" spans="2:11" s="90" customFormat="1" ht="18.7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s="90" customFormat="1" ht="7.5" customHeight="1">
      <c r="B146" s="31"/>
      <c r="C146" s="32"/>
      <c r="D146" s="32"/>
      <c r="E146" s="32"/>
      <c r="F146" s="32"/>
      <c r="G146" s="32"/>
      <c r="H146" s="32"/>
      <c r="I146" s="32"/>
      <c r="J146" s="32"/>
      <c r="K146" s="33"/>
    </row>
    <row r="147" spans="2:11" s="90" customFormat="1" ht="45" customHeight="1">
      <c r="B147" s="34"/>
      <c r="C147" s="98" t="s">
        <v>3507</v>
      </c>
      <c r="D147" s="98"/>
      <c r="E147" s="98"/>
      <c r="F147" s="98"/>
      <c r="G147" s="98"/>
      <c r="H147" s="98"/>
      <c r="I147" s="98"/>
      <c r="J147" s="98"/>
      <c r="K147" s="35"/>
    </row>
    <row r="148" spans="2:11" s="90" customFormat="1" ht="17.25" customHeight="1">
      <c r="B148" s="34"/>
      <c r="C148" s="36" t="s">
        <v>3442</v>
      </c>
      <c r="D148" s="36"/>
      <c r="E148" s="36"/>
      <c r="F148" s="36" t="s">
        <v>3443</v>
      </c>
      <c r="G148" s="37"/>
      <c r="H148" s="36" t="s">
        <v>56</v>
      </c>
      <c r="I148" s="36" t="s">
        <v>59</v>
      </c>
      <c r="J148" s="36" t="s">
        <v>3444</v>
      </c>
      <c r="K148" s="35"/>
    </row>
    <row r="149" spans="2:11" s="90" customFormat="1" ht="17.25" customHeight="1">
      <c r="B149" s="34"/>
      <c r="C149" s="38" t="s">
        <v>3445</v>
      </c>
      <c r="D149" s="38"/>
      <c r="E149" s="38"/>
      <c r="F149" s="39" t="s">
        <v>3446</v>
      </c>
      <c r="G149" s="40"/>
      <c r="H149" s="38"/>
      <c r="I149" s="38"/>
      <c r="J149" s="38" t="s">
        <v>3447</v>
      </c>
      <c r="K149" s="35"/>
    </row>
    <row r="150" spans="2:11" s="90" customFormat="1" ht="5.25" customHeight="1">
      <c r="B150" s="46"/>
      <c r="C150" s="41"/>
      <c r="D150" s="41"/>
      <c r="E150" s="41"/>
      <c r="F150" s="41"/>
      <c r="G150" s="42"/>
      <c r="H150" s="41"/>
      <c r="I150" s="41"/>
      <c r="J150" s="41"/>
      <c r="K150" s="69"/>
    </row>
    <row r="151" spans="2:11" s="90" customFormat="1" ht="15" customHeight="1">
      <c r="B151" s="46"/>
      <c r="C151" s="93" t="s">
        <v>3451</v>
      </c>
      <c r="D151" s="92"/>
      <c r="E151" s="92"/>
      <c r="F151" s="73" t="s">
        <v>3448</v>
      </c>
      <c r="G151" s="92"/>
      <c r="H151" s="93" t="s">
        <v>3488</v>
      </c>
      <c r="I151" s="93" t="s">
        <v>3450</v>
      </c>
      <c r="J151" s="93">
        <v>120</v>
      </c>
      <c r="K151" s="69"/>
    </row>
    <row r="152" spans="2:11" s="90" customFormat="1" ht="15" customHeight="1">
      <c r="B152" s="46"/>
      <c r="C152" s="93" t="s">
        <v>3497</v>
      </c>
      <c r="D152" s="92"/>
      <c r="E152" s="92"/>
      <c r="F152" s="73" t="s">
        <v>3448</v>
      </c>
      <c r="G152" s="92"/>
      <c r="H152" s="93" t="s">
        <v>3508</v>
      </c>
      <c r="I152" s="93" t="s">
        <v>3450</v>
      </c>
      <c r="J152" s="93" t="s">
        <v>3499</v>
      </c>
      <c r="K152" s="69"/>
    </row>
    <row r="153" spans="2:11" s="90" customFormat="1" ht="15" customHeight="1">
      <c r="B153" s="46"/>
      <c r="C153" s="93" t="s">
        <v>3396</v>
      </c>
      <c r="D153" s="92"/>
      <c r="E153" s="92"/>
      <c r="F153" s="73" t="s">
        <v>3448</v>
      </c>
      <c r="G153" s="92"/>
      <c r="H153" s="93" t="s">
        <v>3509</v>
      </c>
      <c r="I153" s="93" t="s">
        <v>3450</v>
      </c>
      <c r="J153" s="93" t="s">
        <v>3499</v>
      </c>
      <c r="K153" s="69"/>
    </row>
    <row r="154" spans="2:11" s="90" customFormat="1" ht="15" customHeight="1">
      <c r="B154" s="46"/>
      <c r="C154" s="93" t="s">
        <v>3453</v>
      </c>
      <c r="D154" s="92"/>
      <c r="E154" s="92"/>
      <c r="F154" s="73" t="s">
        <v>3454</v>
      </c>
      <c r="G154" s="92"/>
      <c r="H154" s="93" t="s">
        <v>3488</v>
      </c>
      <c r="I154" s="93" t="s">
        <v>3450</v>
      </c>
      <c r="J154" s="93">
        <v>50</v>
      </c>
      <c r="K154" s="69"/>
    </row>
    <row r="155" spans="2:11" s="90" customFormat="1" ht="15" customHeight="1">
      <c r="B155" s="46"/>
      <c r="C155" s="93" t="s">
        <v>3456</v>
      </c>
      <c r="D155" s="92"/>
      <c r="E155" s="92"/>
      <c r="F155" s="73" t="s">
        <v>3448</v>
      </c>
      <c r="G155" s="92"/>
      <c r="H155" s="93" t="s">
        <v>3488</v>
      </c>
      <c r="I155" s="93" t="s">
        <v>3458</v>
      </c>
      <c r="J155" s="93"/>
      <c r="K155" s="69"/>
    </row>
    <row r="156" spans="2:11" s="90" customFormat="1" ht="15" customHeight="1">
      <c r="B156" s="46"/>
      <c r="C156" s="93" t="s">
        <v>3467</v>
      </c>
      <c r="D156" s="92"/>
      <c r="E156" s="92"/>
      <c r="F156" s="73" t="s">
        <v>3454</v>
      </c>
      <c r="G156" s="92"/>
      <c r="H156" s="93" t="s">
        <v>3488</v>
      </c>
      <c r="I156" s="93" t="s">
        <v>3450</v>
      </c>
      <c r="J156" s="93">
        <v>50</v>
      </c>
      <c r="K156" s="69"/>
    </row>
    <row r="157" spans="2:11" s="90" customFormat="1" ht="15" customHeight="1">
      <c r="B157" s="46"/>
      <c r="C157" s="93" t="s">
        <v>3475</v>
      </c>
      <c r="D157" s="92"/>
      <c r="E157" s="92"/>
      <c r="F157" s="73" t="s">
        <v>3454</v>
      </c>
      <c r="G157" s="92"/>
      <c r="H157" s="93" t="s">
        <v>3488</v>
      </c>
      <c r="I157" s="93" t="s">
        <v>3450</v>
      </c>
      <c r="J157" s="93">
        <v>50</v>
      </c>
      <c r="K157" s="69"/>
    </row>
    <row r="158" spans="2:11" s="90" customFormat="1" ht="15" customHeight="1">
      <c r="B158" s="46"/>
      <c r="C158" s="93" t="s">
        <v>3473</v>
      </c>
      <c r="D158" s="92"/>
      <c r="E158" s="92"/>
      <c r="F158" s="73" t="s">
        <v>3454</v>
      </c>
      <c r="G158" s="92"/>
      <c r="H158" s="93" t="s">
        <v>3488</v>
      </c>
      <c r="I158" s="93" t="s">
        <v>3450</v>
      </c>
      <c r="J158" s="93">
        <v>50</v>
      </c>
      <c r="K158" s="69"/>
    </row>
    <row r="159" spans="2:11" s="90" customFormat="1" ht="15" customHeight="1">
      <c r="B159" s="46"/>
      <c r="C159" s="93" t="s">
        <v>112</v>
      </c>
      <c r="D159" s="92"/>
      <c r="E159" s="92"/>
      <c r="F159" s="73" t="s">
        <v>3448</v>
      </c>
      <c r="G159" s="92"/>
      <c r="H159" s="93" t="s">
        <v>3510</v>
      </c>
      <c r="I159" s="93" t="s">
        <v>3450</v>
      </c>
      <c r="J159" s="93" t="s">
        <v>3511</v>
      </c>
      <c r="K159" s="69"/>
    </row>
    <row r="160" spans="2:11" s="90" customFormat="1" ht="15" customHeight="1">
      <c r="B160" s="46"/>
      <c r="C160" s="93" t="s">
        <v>3512</v>
      </c>
      <c r="D160" s="92"/>
      <c r="E160" s="92"/>
      <c r="F160" s="73" t="s">
        <v>3448</v>
      </c>
      <c r="G160" s="92"/>
      <c r="H160" s="93" t="s">
        <v>3513</v>
      </c>
      <c r="I160" s="93" t="s">
        <v>3483</v>
      </c>
      <c r="J160" s="93"/>
      <c r="K160" s="69"/>
    </row>
    <row r="161" spans="2:11" s="90" customFormat="1" ht="15" customHeight="1">
      <c r="B161" s="74"/>
      <c r="C161" s="55"/>
      <c r="D161" s="55"/>
      <c r="E161" s="55"/>
      <c r="F161" s="55"/>
      <c r="G161" s="55"/>
      <c r="H161" s="55"/>
      <c r="I161" s="55"/>
      <c r="J161" s="55"/>
      <c r="K161" s="75"/>
    </row>
    <row r="162" spans="2:11" s="90" customFormat="1" ht="18.75" customHeight="1">
      <c r="B162" s="57"/>
      <c r="C162" s="67"/>
      <c r="D162" s="67"/>
      <c r="E162" s="67"/>
      <c r="F162" s="76"/>
      <c r="G162" s="67"/>
      <c r="H162" s="67"/>
      <c r="I162" s="67"/>
      <c r="J162" s="67"/>
      <c r="K162" s="57"/>
    </row>
    <row r="163" spans="2:11" s="90" customFormat="1" ht="18.7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s="90" customFormat="1" ht="7.5" customHeight="1">
      <c r="B164" s="14"/>
      <c r="C164" s="15"/>
      <c r="D164" s="15"/>
      <c r="E164" s="15"/>
      <c r="F164" s="15"/>
      <c r="G164" s="15"/>
      <c r="H164" s="15"/>
      <c r="I164" s="15"/>
      <c r="J164" s="15"/>
      <c r="K164" s="16"/>
    </row>
    <row r="165" spans="2:11" s="90" customFormat="1" ht="45" customHeight="1">
      <c r="B165" s="17"/>
      <c r="C165" s="96" t="s">
        <v>3514</v>
      </c>
      <c r="D165" s="96"/>
      <c r="E165" s="96"/>
      <c r="F165" s="96"/>
      <c r="G165" s="96"/>
      <c r="H165" s="96"/>
      <c r="I165" s="96"/>
      <c r="J165" s="96"/>
      <c r="K165" s="18"/>
    </row>
    <row r="166" spans="2:11" s="90" customFormat="1" ht="17.25" customHeight="1">
      <c r="B166" s="17"/>
      <c r="C166" s="36" t="s">
        <v>3442</v>
      </c>
      <c r="D166" s="36"/>
      <c r="E166" s="36"/>
      <c r="F166" s="36" t="s">
        <v>3443</v>
      </c>
      <c r="G166" s="77"/>
      <c r="H166" s="78" t="s">
        <v>56</v>
      </c>
      <c r="I166" s="78" t="s">
        <v>59</v>
      </c>
      <c r="J166" s="36" t="s">
        <v>3444</v>
      </c>
      <c r="K166" s="18"/>
    </row>
    <row r="167" spans="2:11" s="90" customFormat="1" ht="17.25" customHeight="1">
      <c r="B167" s="19"/>
      <c r="C167" s="38" t="s">
        <v>3445</v>
      </c>
      <c r="D167" s="38"/>
      <c r="E167" s="38"/>
      <c r="F167" s="39" t="s">
        <v>3446</v>
      </c>
      <c r="G167" s="79"/>
      <c r="H167" s="80"/>
      <c r="I167" s="80"/>
      <c r="J167" s="38" t="s">
        <v>3447</v>
      </c>
      <c r="K167" s="20"/>
    </row>
    <row r="168" spans="2:11" s="90" customFormat="1" ht="5.25" customHeight="1">
      <c r="B168" s="46"/>
      <c r="C168" s="41"/>
      <c r="D168" s="41"/>
      <c r="E168" s="41"/>
      <c r="F168" s="41"/>
      <c r="G168" s="42"/>
      <c r="H168" s="41"/>
      <c r="I168" s="41"/>
      <c r="J168" s="41"/>
      <c r="K168" s="69"/>
    </row>
    <row r="169" spans="2:11" s="90" customFormat="1" ht="15" customHeight="1">
      <c r="B169" s="46"/>
      <c r="C169" s="92" t="s">
        <v>3451</v>
      </c>
      <c r="D169" s="92"/>
      <c r="E169" s="92"/>
      <c r="F169" s="44" t="s">
        <v>3448</v>
      </c>
      <c r="G169" s="92"/>
      <c r="H169" s="92" t="s">
        <v>3488</v>
      </c>
      <c r="I169" s="92" t="s">
        <v>3450</v>
      </c>
      <c r="J169" s="92">
        <v>120</v>
      </c>
      <c r="K169" s="69"/>
    </row>
    <row r="170" spans="2:11" s="90" customFormat="1" ht="15" customHeight="1">
      <c r="B170" s="46"/>
      <c r="C170" s="92" t="s">
        <v>3497</v>
      </c>
      <c r="D170" s="92"/>
      <c r="E170" s="92"/>
      <c r="F170" s="44" t="s">
        <v>3448</v>
      </c>
      <c r="G170" s="92"/>
      <c r="H170" s="92" t="s">
        <v>3498</v>
      </c>
      <c r="I170" s="92" t="s">
        <v>3450</v>
      </c>
      <c r="J170" s="92" t="s">
        <v>3499</v>
      </c>
      <c r="K170" s="69"/>
    </row>
    <row r="171" spans="2:11" s="90" customFormat="1" ht="15" customHeight="1">
      <c r="B171" s="46"/>
      <c r="C171" s="92" t="s">
        <v>3396</v>
      </c>
      <c r="D171" s="92"/>
      <c r="E171" s="92"/>
      <c r="F171" s="44" t="s">
        <v>3448</v>
      </c>
      <c r="G171" s="92"/>
      <c r="H171" s="92" t="s">
        <v>3515</v>
      </c>
      <c r="I171" s="92" t="s">
        <v>3450</v>
      </c>
      <c r="J171" s="92" t="s">
        <v>3499</v>
      </c>
      <c r="K171" s="69"/>
    </row>
    <row r="172" spans="2:11" s="90" customFormat="1" ht="15" customHeight="1">
      <c r="B172" s="46"/>
      <c r="C172" s="92" t="s">
        <v>3453</v>
      </c>
      <c r="D172" s="92"/>
      <c r="E172" s="92"/>
      <c r="F172" s="44" t="s">
        <v>3454</v>
      </c>
      <c r="G172" s="92"/>
      <c r="H172" s="92" t="s">
        <v>3515</v>
      </c>
      <c r="I172" s="92" t="s">
        <v>3450</v>
      </c>
      <c r="J172" s="92">
        <v>50</v>
      </c>
      <c r="K172" s="69"/>
    </row>
    <row r="173" spans="2:11" s="90" customFormat="1" ht="15" customHeight="1">
      <c r="B173" s="46"/>
      <c r="C173" s="92" t="s">
        <v>3456</v>
      </c>
      <c r="D173" s="92"/>
      <c r="E173" s="92"/>
      <c r="F173" s="44" t="s">
        <v>3448</v>
      </c>
      <c r="G173" s="92"/>
      <c r="H173" s="92" t="s">
        <v>3515</v>
      </c>
      <c r="I173" s="92" t="s">
        <v>3458</v>
      </c>
      <c r="J173" s="92"/>
      <c r="K173" s="69"/>
    </row>
    <row r="174" spans="2:11" s="90" customFormat="1" ht="15" customHeight="1">
      <c r="B174" s="46"/>
      <c r="C174" s="92" t="s">
        <v>3467</v>
      </c>
      <c r="D174" s="92"/>
      <c r="E174" s="92"/>
      <c r="F174" s="44" t="s">
        <v>3454</v>
      </c>
      <c r="G174" s="92"/>
      <c r="H174" s="92" t="s">
        <v>3515</v>
      </c>
      <c r="I174" s="92" t="s">
        <v>3450</v>
      </c>
      <c r="J174" s="92">
        <v>50</v>
      </c>
      <c r="K174" s="69"/>
    </row>
    <row r="175" spans="2:11" s="90" customFormat="1" ht="15" customHeight="1">
      <c r="B175" s="46"/>
      <c r="C175" s="92" t="s">
        <v>3475</v>
      </c>
      <c r="D175" s="92"/>
      <c r="E175" s="92"/>
      <c r="F175" s="44" t="s">
        <v>3454</v>
      </c>
      <c r="G175" s="92"/>
      <c r="H175" s="92" t="s">
        <v>3515</v>
      </c>
      <c r="I175" s="92" t="s">
        <v>3450</v>
      </c>
      <c r="J175" s="92">
        <v>50</v>
      </c>
      <c r="K175" s="69"/>
    </row>
    <row r="176" spans="2:11" s="90" customFormat="1" ht="15" customHeight="1">
      <c r="B176" s="46"/>
      <c r="C176" s="92" t="s">
        <v>3473</v>
      </c>
      <c r="D176" s="92"/>
      <c r="E176" s="92"/>
      <c r="F176" s="44" t="s">
        <v>3454</v>
      </c>
      <c r="G176" s="92"/>
      <c r="H176" s="92" t="s">
        <v>3515</v>
      </c>
      <c r="I176" s="92" t="s">
        <v>3450</v>
      </c>
      <c r="J176" s="92">
        <v>50</v>
      </c>
      <c r="K176" s="69"/>
    </row>
    <row r="177" spans="2:11" s="90" customFormat="1" ht="15" customHeight="1">
      <c r="B177" s="46"/>
      <c r="C177" s="92" t="s">
        <v>144</v>
      </c>
      <c r="D177" s="92"/>
      <c r="E177" s="92"/>
      <c r="F177" s="44" t="s">
        <v>3448</v>
      </c>
      <c r="G177" s="92"/>
      <c r="H177" s="92" t="s">
        <v>3516</v>
      </c>
      <c r="I177" s="92" t="s">
        <v>3517</v>
      </c>
      <c r="J177" s="92"/>
      <c r="K177" s="69"/>
    </row>
    <row r="178" spans="2:11" s="90" customFormat="1" ht="15" customHeight="1">
      <c r="B178" s="46"/>
      <c r="C178" s="92" t="s">
        <v>59</v>
      </c>
      <c r="D178" s="92"/>
      <c r="E178" s="92"/>
      <c r="F178" s="44" t="s">
        <v>3448</v>
      </c>
      <c r="G178" s="92"/>
      <c r="H178" s="92" t="s">
        <v>3518</v>
      </c>
      <c r="I178" s="92" t="s">
        <v>3519</v>
      </c>
      <c r="J178" s="92">
        <v>1</v>
      </c>
      <c r="K178" s="69"/>
    </row>
    <row r="179" spans="2:11" s="90" customFormat="1" ht="15" customHeight="1">
      <c r="B179" s="46"/>
      <c r="C179" s="92" t="s">
        <v>55</v>
      </c>
      <c r="D179" s="92"/>
      <c r="E179" s="92"/>
      <c r="F179" s="44" t="s">
        <v>3448</v>
      </c>
      <c r="G179" s="92"/>
      <c r="H179" s="92" t="s">
        <v>3520</v>
      </c>
      <c r="I179" s="92" t="s">
        <v>3450</v>
      </c>
      <c r="J179" s="92">
        <v>20</v>
      </c>
      <c r="K179" s="69"/>
    </row>
    <row r="180" spans="2:11" s="90" customFormat="1" ht="15" customHeight="1">
      <c r="B180" s="46"/>
      <c r="C180" s="92" t="s">
        <v>56</v>
      </c>
      <c r="D180" s="92"/>
      <c r="E180" s="92"/>
      <c r="F180" s="44" t="s">
        <v>3448</v>
      </c>
      <c r="G180" s="92"/>
      <c r="H180" s="92" t="s">
        <v>3521</v>
      </c>
      <c r="I180" s="92" t="s">
        <v>3450</v>
      </c>
      <c r="J180" s="92">
        <v>255</v>
      </c>
      <c r="K180" s="69"/>
    </row>
    <row r="181" spans="2:11" s="90" customFormat="1" ht="15" customHeight="1">
      <c r="B181" s="46"/>
      <c r="C181" s="92" t="s">
        <v>145</v>
      </c>
      <c r="D181" s="92"/>
      <c r="E181" s="92"/>
      <c r="F181" s="44" t="s">
        <v>3448</v>
      </c>
      <c r="G181" s="92"/>
      <c r="H181" s="92" t="s">
        <v>3412</v>
      </c>
      <c r="I181" s="92" t="s">
        <v>3450</v>
      </c>
      <c r="J181" s="92">
        <v>10</v>
      </c>
      <c r="K181" s="69"/>
    </row>
    <row r="182" spans="2:11" s="90" customFormat="1" ht="15" customHeight="1">
      <c r="B182" s="46"/>
      <c r="C182" s="92" t="s">
        <v>146</v>
      </c>
      <c r="D182" s="92"/>
      <c r="E182" s="92"/>
      <c r="F182" s="44" t="s">
        <v>3448</v>
      </c>
      <c r="G182" s="92"/>
      <c r="H182" s="92" t="s">
        <v>3522</v>
      </c>
      <c r="I182" s="92" t="s">
        <v>3483</v>
      </c>
      <c r="J182" s="92"/>
      <c r="K182" s="69"/>
    </row>
    <row r="183" spans="2:11" s="90" customFormat="1" ht="15" customHeight="1">
      <c r="B183" s="46"/>
      <c r="C183" s="92" t="s">
        <v>3523</v>
      </c>
      <c r="D183" s="92"/>
      <c r="E183" s="92"/>
      <c r="F183" s="44" t="s">
        <v>3448</v>
      </c>
      <c r="G183" s="92"/>
      <c r="H183" s="92" t="s">
        <v>3524</v>
      </c>
      <c r="I183" s="92" t="s">
        <v>3483</v>
      </c>
      <c r="J183" s="92"/>
      <c r="K183" s="69"/>
    </row>
    <row r="184" spans="2:11" s="90" customFormat="1" ht="15" customHeight="1">
      <c r="B184" s="46"/>
      <c r="C184" s="92" t="s">
        <v>3512</v>
      </c>
      <c r="D184" s="92"/>
      <c r="E184" s="92"/>
      <c r="F184" s="44" t="s">
        <v>3448</v>
      </c>
      <c r="G184" s="92"/>
      <c r="H184" s="92" t="s">
        <v>3525</v>
      </c>
      <c r="I184" s="92" t="s">
        <v>3483</v>
      </c>
      <c r="J184" s="92"/>
      <c r="K184" s="69"/>
    </row>
    <row r="185" spans="2:11" s="90" customFormat="1" ht="15" customHeight="1">
      <c r="B185" s="46"/>
      <c r="C185" s="92" t="s">
        <v>148</v>
      </c>
      <c r="D185" s="92"/>
      <c r="E185" s="92"/>
      <c r="F185" s="44" t="s">
        <v>3454</v>
      </c>
      <c r="G185" s="92"/>
      <c r="H185" s="92" t="s">
        <v>3526</v>
      </c>
      <c r="I185" s="92" t="s">
        <v>3450</v>
      </c>
      <c r="J185" s="92">
        <v>50</v>
      </c>
      <c r="K185" s="69"/>
    </row>
    <row r="186" spans="2:11" s="90" customFormat="1" ht="15" customHeight="1">
      <c r="B186" s="46"/>
      <c r="C186" s="92" t="s">
        <v>3527</v>
      </c>
      <c r="D186" s="92"/>
      <c r="E186" s="92"/>
      <c r="F186" s="44" t="s">
        <v>3454</v>
      </c>
      <c r="G186" s="92"/>
      <c r="H186" s="92" t="s">
        <v>3528</v>
      </c>
      <c r="I186" s="92" t="s">
        <v>3529</v>
      </c>
      <c r="J186" s="92"/>
      <c r="K186" s="69"/>
    </row>
    <row r="187" spans="2:11" s="90" customFormat="1" ht="15" customHeight="1">
      <c r="B187" s="46"/>
      <c r="C187" s="92" t="s">
        <v>3530</v>
      </c>
      <c r="D187" s="92"/>
      <c r="E187" s="92"/>
      <c r="F187" s="44" t="s">
        <v>3454</v>
      </c>
      <c r="G187" s="92"/>
      <c r="H187" s="92" t="s">
        <v>3531</v>
      </c>
      <c r="I187" s="92" t="s">
        <v>3529</v>
      </c>
      <c r="J187" s="92"/>
      <c r="K187" s="69"/>
    </row>
    <row r="188" spans="2:11" s="90" customFormat="1" ht="15" customHeight="1">
      <c r="B188" s="46"/>
      <c r="C188" s="92" t="s">
        <v>3532</v>
      </c>
      <c r="D188" s="92"/>
      <c r="E188" s="92"/>
      <c r="F188" s="44" t="s">
        <v>3454</v>
      </c>
      <c r="G188" s="92"/>
      <c r="H188" s="92" t="s">
        <v>3533</v>
      </c>
      <c r="I188" s="92" t="s">
        <v>3529</v>
      </c>
      <c r="J188" s="92"/>
      <c r="K188" s="69"/>
    </row>
    <row r="189" spans="2:11" s="90" customFormat="1" ht="15" customHeight="1">
      <c r="B189" s="46"/>
      <c r="C189" s="81" t="s">
        <v>3534</v>
      </c>
      <c r="D189" s="92"/>
      <c r="E189" s="92"/>
      <c r="F189" s="44" t="s">
        <v>3454</v>
      </c>
      <c r="G189" s="92"/>
      <c r="H189" s="92" t="s">
        <v>3535</v>
      </c>
      <c r="I189" s="92" t="s">
        <v>3536</v>
      </c>
      <c r="J189" s="82" t="s">
        <v>3537</v>
      </c>
      <c r="K189" s="69"/>
    </row>
    <row r="190" spans="2:11" s="90" customFormat="1" ht="15" customHeight="1">
      <c r="B190" s="46"/>
      <c r="C190" s="81" t="s">
        <v>44</v>
      </c>
      <c r="D190" s="92"/>
      <c r="E190" s="92"/>
      <c r="F190" s="44" t="s">
        <v>3448</v>
      </c>
      <c r="G190" s="92"/>
      <c r="H190" s="94" t="s">
        <v>3538</v>
      </c>
      <c r="I190" s="92" t="s">
        <v>3539</v>
      </c>
      <c r="J190" s="92"/>
      <c r="K190" s="69"/>
    </row>
    <row r="191" spans="2:11" s="90" customFormat="1" ht="15" customHeight="1">
      <c r="B191" s="46"/>
      <c r="C191" s="81" t="s">
        <v>3540</v>
      </c>
      <c r="D191" s="92"/>
      <c r="E191" s="92"/>
      <c r="F191" s="44" t="s">
        <v>3448</v>
      </c>
      <c r="G191" s="92"/>
      <c r="H191" s="92" t="s">
        <v>3541</v>
      </c>
      <c r="I191" s="92" t="s">
        <v>3483</v>
      </c>
      <c r="J191" s="92"/>
      <c r="K191" s="69"/>
    </row>
    <row r="192" spans="2:11" s="90" customFormat="1" ht="15" customHeight="1">
      <c r="B192" s="46"/>
      <c r="C192" s="81" t="s">
        <v>3542</v>
      </c>
      <c r="D192" s="92"/>
      <c r="E192" s="92"/>
      <c r="F192" s="44" t="s">
        <v>3448</v>
      </c>
      <c r="G192" s="92"/>
      <c r="H192" s="92" t="s">
        <v>3543</v>
      </c>
      <c r="I192" s="92" t="s">
        <v>3483</v>
      </c>
      <c r="J192" s="92"/>
      <c r="K192" s="69"/>
    </row>
    <row r="193" spans="2:11" s="90" customFormat="1" ht="15" customHeight="1">
      <c r="B193" s="46"/>
      <c r="C193" s="81" t="s">
        <v>3544</v>
      </c>
      <c r="D193" s="92"/>
      <c r="E193" s="92"/>
      <c r="F193" s="44" t="s">
        <v>3454</v>
      </c>
      <c r="G193" s="92"/>
      <c r="H193" s="92" t="s">
        <v>3545</v>
      </c>
      <c r="I193" s="92" t="s">
        <v>3483</v>
      </c>
      <c r="J193" s="92"/>
      <c r="K193" s="69"/>
    </row>
    <row r="194" spans="2:11" s="90" customFormat="1" ht="15" customHeight="1">
      <c r="B194" s="74"/>
      <c r="C194" s="83"/>
      <c r="D194" s="55"/>
      <c r="E194" s="55"/>
      <c r="F194" s="55"/>
      <c r="G194" s="55"/>
      <c r="H194" s="55"/>
      <c r="I194" s="55"/>
      <c r="J194" s="55"/>
      <c r="K194" s="75"/>
    </row>
    <row r="195" spans="2:11" s="90" customFormat="1" ht="18.75" customHeight="1">
      <c r="B195" s="57"/>
      <c r="C195" s="67"/>
      <c r="D195" s="67"/>
      <c r="E195" s="67"/>
      <c r="F195" s="76"/>
      <c r="G195" s="67"/>
      <c r="H195" s="67"/>
      <c r="I195" s="67"/>
      <c r="J195" s="67"/>
      <c r="K195" s="57"/>
    </row>
    <row r="196" spans="2:11" s="90" customFormat="1" ht="18.75" customHeight="1">
      <c r="B196" s="57"/>
      <c r="C196" s="67"/>
      <c r="D196" s="67"/>
      <c r="E196" s="67"/>
      <c r="F196" s="76"/>
      <c r="G196" s="67"/>
      <c r="H196" s="67"/>
      <c r="I196" s="67"/>
      <c r="J196" s="67"/>
      <c r="K196" s="57"/>
    </row>
    <row r="197" spans="2:11" s="90" customFormat="1" ht="18.7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s="90" customFormat="1" ht="13.5">
      <c r="B198" s="14"/>
      <c r="C198" s="15"/>
      <c r="D198" s="15"/>
      <c r="E198" s="15"/>
      <c r="F198" s="15"/>
      <c r="G198" s="15"/>
      <c r="H198" s="15"/>
      <c r="I198" s="15"/>
      <c r="J198" s="15"/>
      <c r="K198" s="16"/>
    </row>
    <row r="199" spans="2:11" s="90" customFormat="1" ht="21">
      <c r="B199" s="17"/>
      <c r="C199" s="96" t="s">
        <v>3546</v>
      </c>
      <c r="D199" s="96"/>
      <c r="E199" s="96"/>
      <c r="F199" s="96"/>
      <c r="G199" s="96"/>
      <c r="H199" s="96"/>
      <c r="I199" s="96"/>
      <c r="J199" s="96"/>
      <c r="K199" s="18"/>
    </row>
    <row r="200" spans="2:11" s="90" customFormat="1" ht="25.5" customHeight="1">
      <c r="B200" s="17"/>
      <c r="C200" s="91" t="s">
        <v>3547</v>
      </c>
      <c r="D200" s="91"/>
      <c r="E200" s="91"/>
      <c r="F200" s="91" t="s">
        <v>3548</v>
      </c>
      <c r="G200" s="84"/>
      <c r="H200" s="102" t="s">
        <v>3549</v>
      </c>
      <c r="I200" s="102"/>
      <c r="J200" s="102"/>
      <c r="K200" s="18"/>
    </row>
    <row r="201" spans="2:11" s="90" customFormat="1" ht="5.25" customHeight="1">
      <c r="B201" s="46"/>
      <c r="C201" s="41"/>
      <c r="D201" s="41"/>
      <c r="E201" s="41"/>
      <c r="F201" s="41"/>
      <c r="G201" s="67"/>
      <c r="H201" s="41"/>
      <c r="I201" s="41"/>
      <c r="J201" s="41"/>
      <c r="K201" s="69"/>
    </row>
    <row r="202" spans="2:11" s="90" customFormat="1" ht="15" customHeight="1">
      <c r="B202" s="46"/>
      <c r="C202" s="92" t="s">
        <v>3539</v>
      </c>
      <c r="D202" s="92"/>
      <c r="E202" s="92"/>
      <c r="F202" s="44" t="s">
        <v>45</v>
      </c>
      <c r="G202" s="92"/>
      <c r="H202" s="101" t="s">
        <v>3550</v>
      </c>
      <c r="I202" s="101"/>
      <c r="J202" s="101"/>
      <c r="K202" s="69"/>
    </row>
    <row r="203" spans="2:11" s="90" customFormat="1" ht="15" customHeight="1">
      <c r="B203" s="46"/>
      <c r="C203" s="92"/>
      <c r="D203" s="92"/>
      <c r="E203" s="92"/>
      <c r="F203" s="44" t="s">
        <v>46</v>
      </c>
      <c r="G203" s="92"/>
      <c r="H203" s="101" t="s">
        <v>3551</v>
      </c>
      <c r="I203" s="101"/>
      <c r="J203" s="101"/>
      <c r="K203" s="69"/>
    </row>
    <row r="204" spans="2:11" s="90" customFormat="1" ht="15" customHeight="1">
      <c r="B204" s="46"/>
      <c r="C204" s="92"/>
      <c r="D204" s="92"/>
      <c r="E204" s="92"/>
      <c r="F204" s="44" t="s">
        <v>49</v>
      </c>
      <c r="G204" s="92"/>
      <c r="H204" s="101" t="s">
        <v>3552</v>
      </c>
      <c r="I204" s="101"/>
      <c r="J204" s="101"/>
      <c r="K204" s="69"/>
    </row>
    <row r="205" spans="2:11" s="90" customFormat="1" ht="15" customHeight="1">
      <c r="B205" s="46"/>
      <c r="C205" s="92"/>
      <c r="D205" s="92"/>
      <c r="E205" s="92"/>
      <c r="F205" s="44" t="s">
        <v>47</v>
      </c>
      <c r="G205" s="92"/>
      <c r="H205" s="101" t="s">
        <v>3553</v>
      </c>
      <c r="I205" s="101"/>
      <c r="J205" s="101"/>
      <c r="K205" s="69"/>
    </row>
    <row r="206" spans="2:11" s="90" customFormat="1" ht="15" customHeight="1">
      <c r="B206" s="46"/>
      <c r="C206" s="92"/>
      <c r="D206" s="92"/>
      <c r="E206" s="92"/>
      <c r="F206" s="44" t="s">
        <v>48</v>
      </c>
      <c r="G206" s="92"/>
      <c r="H206" s="101" t="s">
        <v>3554</v>
      </c>
      <c r="I206" s="101"/>
      <c r="J206" s="101"/>
      <c r="K206" s="69"/>
    </row>
    <row r="207" spans="2:11" s="90" customFormat="1" ht="15" customHeight="1">
      <c r="B207" s="46"/>
      <c r="C207" s="92"/>
      <c r="D207" s="92"/>
      <c r="E207" s="92"/>
      <c r="F207" s="44"/>
      <c r="G207" s="92"/>
      <c r="H207" s="92"/>
      <c r="I207" s="92"/>
      <c r="J207" s="92"/>
      <c r="K207" s="69"/>
    </row>
    <row r="208" spans="2:11" s="90" customFormat="1" ht="15" customHeight="1">
      <c r="B208" s="46"/>
      <c r="C208" s="92" t="s">
        <v>3495</v>
      </c>
      <c r="D208" s="92"/>
      <c r="E208" s="92"/>
      <c r="F208" s="44" t="s">
        <v>81</v>
      </c>
      <c r="G208" s="92"/>
      <c r="H208" s="101" t="s">
        <v>3555</v>
      </c>
      <c r="I208" s="101"/>
      <c r="J208" s="101"/>
      <c r="K208" s="69"/>
    </row>
    <row r="209" spans="2:11" s="90" customFormat="1" ht="15" customHeight="1">
      <c r="B209" s="46"/>
      <c r="C209" s="92"/>
      <c r="D209" s="92"/>
      <c r="E209" s="92"/>
      <c r="F209" s="44" t="s">
        <v>3391</v>
      </c>
      <c r="G209" s="92"/>
      <c r="H209" s="101" t="s">
        <v>3392</v>
      </c>
      <c r="I209" s="101"/>
      <c r="J209" s="101"/>
      <c r="K209" s="69"/>
    </row>
    <row r="210" spans="2:11" s="90" customFormat="1" ht="15" customHeight="1">
      <c r="B210" s="46"/>
      <c r="C210" s="92"/>
      <c r="D210" s="92"/>
      <c r="E210" s="92"/>
      <c r="F210" s="44" t="s">
        <v>3389</v>
      </c>
      <c r="G210" s="92"/>
      <c r="H210" s="101" t="s">
        <v>3556</v>
      </c>
      <c r="I210" s="101"/>
      <c r="J210" s="101"/>
      <c r="K210" s="69"/>
    </row>
    <row r="211" spans="2:11" s="90" customFormat="1" ht="15" customHeight="1">
      <c r="B211" s="85"/>
      <c r="C211" s="92"/>
      <c r="D211" s="92"/>
      <c r="E211" s="92"/>
      <c r="F211" s="44" t="s">
        <v>97</v>
      </c>
      <c r="G211" s="81"/>
      <c r="H211" s="100" t="s">
        <v>3393</v>
      </c>
      <c r="I211" s="100"/>
      <c r="J211" s="100"/>
      <c r="K211" s="86"/>
    </row>
    <row r="212" spans="2:11" s="90" customFormat="1" ht="15" customHeight="1">
      <c r="B212" s="85"/>
      <c r="C212" s="92"/>
      <c r="D212" s="92"/>
      <c r="E212" s="92"/>
      <c r="F212" s="44" t="s">
        <v>3394</v>
      </c>
      <c r="G212" s="81"/>
      <c r="H212" s="100" t="s">
        <v>3557</v>
      </c>
      <c r="I212" s="100"/>
      <c r="J212" s="100"/>
      <c r="K212" s="86"/>
    </row>
    <row r="213" spans="2:11" s="90" customFormat="1" ht="15" customHeight="1">
      <c r="B213" s="85"/>
      <c r="C213" s="92"/>
      <c r="D213" s="92"/>
      <c r="E213" s="92"/>
      <c r="F213" s="44"/>
      <c r="G213" s="81"/>
      <c r="H213" s="93"/>
      <c r="I213" s="93"/>
      <c r="J213" s="93"/>
      <c r="K213" s="86"/>
    </row>
    <row r="214" spans="2:11" s="90" customFormat="1" ht="15" customHeight="1">
      <c r="B214" s="85"/>
      <c r="C214" s="92" t="s">
        <v>3519</v>
      </c>
      <c r="D214" s="92"/>
      <c r="E214" s="92"/>
      <c r="F214" s="44">
        <v>1</v>
      </c>
      <c r="G214" s="81"/>
      <c r="H214" s="100" t="s">
        <v>3558</v>
      </c>
      <c r="I214" s="100"/>
      <c r="J214" s="100"/>
      <c r="K214" s="86"/>
    </row>
    <row r="215" spans="2:11" s="90" customFormat="1" ht="15" customHeight="1">
      <c r="B215" s="85"/>
      <c r="C215" s="92"/>
      <c r="D215" s="92"/>
      <c r="E215" s="92"/>
      <c r="F215" s="44">
        <v>2</v>
      </c>
      <c r="G215" s="81"/>
      <c r="H215" s="100" t="s">
        <v>3559</v>
      </c>
      <c r="I215" s="100"/>
      <c r="J215" s="100"/>
      <c r="K215" s="86"/>
    </row>
    <row r="216" spans="2:11" s="90" customFormat="1" ht="15" customHeight="1">
      <c r="B216" s="85"/>
      <c r="C216" s="92"/>
      <c r="D216" s="92"/>
      <c r="E216" s="92"/>
      <c r="F216" s="44">
        <v>3</v>
      </c>
      <c r="G216" s="81"/>
      <c r="H216" s="100" t="s">
        <v>3560</v>
      </c>
      <c r="I216" s="100"/>
      <c r="J216" s="100"/>
      <c r="K216" s="86"/>
    </row>
    <row r="217" spans="2:11" s="90" customFormat="1" ht="15" customHeight="1">
      <c r="B217" s="85"/>
      <c r="C217" s="92"/>
      <c r="D217" s="92"/>
      <c r="E217" s="92"/>
      <c r="F217" s="44">
        <v>4</v>
      </c>
      <c r="G217" s="81"/>
      <c r="H217" s="100" t="s">
        <v>3561</v>
      </c>
      <c r="I217" s="100"/>
      <c r="J217" s="100"/>
      <c r="K217" s="86"/>
    </row>
    <row r="218" spans="2:11" s="90" customFormat="1" ht="12.75" customHeight="1">
      <c r="B218" s="87"/>
      <c r="C218" s="88"/>
      <c r="D218" s="88"/>
      <c r="E218" s="88"/>
      <c r="F218" s="88"/>
      <c r="G218" s="88"/>
      <c r="H218" s="88"/>
      <c r="I218" s="88"/>
      <c r="J218" s="88"/>
      <c r="K218" s="89"/>
    </row>
  </sheetData>
  <sheetProtection algorithmName="SHA-512" hashValue="Mdx966Ny66UqlmacY67mOqs18/Rc8LZDIU4ugghzO2edQO2+ORpg2KQEA3cZBVuA8h/hLxR/ccvPVVrMZ2UMbA==" saltValue="xgZgYWj5F6YJvFwM0v2/mw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DESKTOP-8OVI354\greplova</dc:creator>
  <cp:keywords/>
  <dc:description/>
  <cp:lastModifiedBy>Javůrková Iva</cp:lastModifiedBy>
  <dcterms:created xsi:type="dcterms:W3CDTF">2023-06-27T14:34:24Z</dcterms:created>
  <dcterms:modified xsi:type="dcterms:W3CDTF">2023-06-28T07:56:06Z</dcterms:modified>
  <cp:category/>
  <cp:version/>
  <cp:contentType/>
  <cp:contentStatus/>
</cp:coreProperties>
</file>