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4332"/>
  <workbookPr/>
  <bookViews>
    <workbookView xWindow="65416" yWindow="65416" windowWidth="29040" windowHeight="15840" firstSheet="1" activeTab="6"/>
  </bookViews>
  <sheets>
    <sheet name="Rekapitulace stavby" sheetId="1" r:id="rId1"/>
    <sheet name="D.1.1a - Architektonicko ..." sheetId="2" r:id="rId2"/>
    <sheet name="D.1.1b - Sanace - vlhkost..." sheetId="3" r:id="rId3"/>
    <sheet name="D.1.4.A - Vytápění" sheetId="4" r:id="rId4"/>
    <sheet name="D.1.4.B - Chlazení" sheetId="5" r:id="rId5"/>
    <sheet name="D.1.4.C - Vzduchotechnika" sheetId="6" r:id="rId6"/>
    <sheet name="D.1.4.E - Zařízení techni..." sheetId="7" r:id="rId7"/>
    <sheet name="D.1.4.G - Elektroinstalace" sheetId="9" r:id="rId8"/>
    <sheet name="D.1.4.H - Elektronické ko..." sheetId="10" r:id="rId9"/>
  </sheets>
  <definedNames>
    <definedName name="_xlnm._FilterDatabase" localSheetId="1" hidden="1">'D.1.1a - Architektonicko ...'!$C$147:$K$2004</definedName>
    <definedName name="_xlnm._FilterDatabase" localSheetId="2" hidden="1">'D.1.1b - Sanace - vlhkost...'!$C$124:$K$193</definedName>
    <definedName name="_xlnm._FilterDatabase" localSheetId="3" hidden="1">'D.1.4.A - Vytápění'!$C$123:$K$216</definedName>
    <definedName name="_xlnm._FilterDatabase" localSheetId="4" hidden="1">'D.1.4.B - Chlazení'!$C$119:$K$252</definedName>
    <definedName name="_xlnm._FilterDatabase" localSheetId="5" hidden="1">'D.1.4.C - Vzduchotechnika'!$C$118:$K$190</definedName>
    <definedName name="_xlnm._FilterDatabase" localSheetId="6" hidden="1">'D.1.4.E - Zařízení techni...'!$C$127:$K$294</definedName>
    <definedName name="_xlnm._FilterDatabase" localSheetId="7" hidden="1">'D.1.4.G - Elektroinstalace'!$C$124:$K$298</definedName>
    <definedName name="_xlnm._FilterDatabase" localSheetId="8" hidden="1">'D.1.4.H - Elektronické ko...'!$C$130:$K$296</definedName>
    <definedName name="_xlnm.Print_Area" localSheetId="1">'D.1.1a - Architektonicko ...'!$C$82:$J$129,'D.1.1a - Architektonicko ...'!$C$135:$K$2004</definedName>
    <definedName name="_xlnm.Print_Area" localSheetId="2">'D.1.1b - Sanace - vlhkost...'!$C$82:$J$106,'D.1.1b - Sanace - vlhkost...'!$C$112:$K$193</definedName>
    <definedName name="_xlnm.Print_Area" localSheetId="3">'D.1.4.A - Vytápění'!$C$82:$J$105,'D.1.4.A - Vytápění'!$C$111:$K$216</definedName>
    <definedName name="_xlnm.Print_Area" localSheetId="4">'D.1.4.B - Chlazení'!$C$82:$J$101,'D.1.4.B - Chlazení'!$C$107:$K$252</definedName>
    <definedName name="_xlnm.Print_Area" localSheetId="5">'D.1.4.C - Vzduchotechnika'!$C$82:$J$100,'D.1.4.C - Vzduchotechnika'!$C$106:$K$190</definedName>
    <definedName name="_xlnm.Print_Area" localSheetId="6">'D.1.4.E - Zařízení techni...'!$C$82:$J$109,'D.1.4.E - Zařízení techni...'!$C$115:$K$294</definedName>
    <definedName name="_xlnm.Print_Area" localSheetId="7">'D.1.4.G - Elektroinstalace'!$C$82:$J$106,'D.1.4.G - Elektroinstalace'!$C$112:$K$298</definedName>
    <definedName name="_xlnm.Print_Area" localSheetId="8">'D.1.4.H - Elektronické ko...'!$C$82:$J$112,'D.1.4.H - Elektronické ko...'!$C$118:$K$296</definedName>
    <definedName name="_xlnm.Print_Area" localSheetId="0">'Rekapitulace stavby'!$D$4:$AO$76,'Rekapitulace stavby'!$C$82:$AQ$103</definedName>
    <definedName name="_xlnm.Print_Titles" localSheetId="0">'Rekapitulace stavby'!$92:$92</definedName>
    <definedName name="_xlnm.Print_Titles" localSheetId="1">'D.1.1a - Architektonicko ...'!$147:$147</definedName>
    <definedName name="_xlnm.Print_Titles" localSheetId="2">'D.1.1b - Sanace - vlhkost...'!$124:$124</definedName>
    <definedName name="_xlnm.Print_Titles" localSheetId="3">'D.1.4.A - Vytápění'!$123:$123</definedName>
    <definedName name="_xlnm.Print_Titles" localSheetId="4">'D.1.4.B - Chlazení'!$119:$119</definedName>
    <definedName name="_xlnm.Print_Titles" localSheetId="5">'D.1.4.C - Vzduchotechnika'!$118:$118</definedName>
    <definedName name="_xlnm.Print_Titles" localSheetId="6">'D.1.4.E - Zařízení techni...'!$127:$127</definedName>
    <definedName name="_xlnm.Print_Titles" localSheetId="7">'D.1.4.G - Elektroinstalace'!$124:$124</definedName>
    <definedName name="_xlnm.Print_Titles" localSheetId="8">'D.1.4.H - Elektronické ko...'!$130:$130</definedName>
  </definedNames>
  <calcPr calcId="191029"/>
  <extLst/>
</workbook>
</file>

<file path=xl/sharedStrings.xml><?xml version="1.0" encoding="utf-8"?>
<sst xmlns="http://schemas.openxmlformats.org/spreadsheetml/2006/main" count="26454" uniqueCount="3263">
  <si>
    <t>Export Komplet</t>
  </si>
  <si>
    <t/>
  </si>
  <si>
    <t>2.0</t>
  </si>
  <si>
    <t>False</t>
  </si>
  <si>
    <t>{85958d5a-a4e8-46fd-a26f-98f466975c5e}</t>
  </si>
  <si>
    <t>&gt;&gt;  skryté sloupce  &lt;&lt;</t>
  </si>
  <si>
    <t>0,01</t>
  </si>
  <si>
    <t>21</t>
  </si>
  <si>
    <t>15</t>
  </si>
  <si>
    <t>REKAPITULACE STAVBY</t>
  </si>
  <si>
    <t>v ---  níže se nacházejí doplnkové a pomocné údaje k sestavám  --- v</t>
  </si>
  <si>
    <t>Návod na vyplnění</t>
  </si>
  <si>
    <t>0,001</t>
  </si>
  <si>
    <t>Kód:</t>
  </si>
  <si>
    <t>4433</t>
  </si>
  <si>
    <t>Měnit lze pouze buňky se žlutým podbarvením!
1) na prvním listu Rekapitulace stavby vyplňte v sestavě
    a) Souhrnný list
       - údaje o Uchazeči
         (přenesou se do ostatních sestav i v jiných listech)
    b) Rekapitulace objektů
       - potřebné Ostatní náklady
2) na vybraných listech vyplňte v sestavě
    a) Krycí list
       - údaje o Uchazeči, pokud se liší od údajů o Uchazeči na Souhrnném listu
         (údaje se přenesou do ostatních sestav v daném listu)
    b) Rekapitulace rozpočtu
       - potřebné Ostatní náklady
    c) Celkové náklady za stavbu
       - ceny u položek
       - množství, pokud má žluté podbarvení
       - a v případě potřeby poznámku (ta je ve skrytém sloupci)</t>
  </si>
  <si>
    <t>Stavba:</t>
  </si>
  <si>
    <t>Nástavba provozně technického objektu - ON Trutnov 1</t>
  </si>
  <si>
    <t>KSO:</t>
  </si>
  <si>
    <t>CC-CZ:</t>
  </si>
  <si>
    <t>Místo:</t>
  </si>
  <si>
    <t xml:space="preserve"> </t>
  </si>
  <si>
    <t>Datum:</t>
  </si>
  <si>
    <t>27. 1. 2023</t>
  </si>
  <si>
    <t>Zadavatel:</t>
  </si>
  <si>
    <t>IČ:</t>
  </si>
  <si>
    <t>DIČ:</t>
  </si>
  <si>
    <t>Uchazeč:</t>
  </si>
  <si>
    <t>Vyplň údaj</t>
  </si>
  <si>
    <t>Projektant:</t>
  </si>
  <si>
    <t>True</t>
  </si>
  <si>
    <t>Zpracovatel:</t>
  </si>
  <si>
    <t>Poznámka:</t>
  </si>
  <si>
    <t>Cena bez DPH</t>
  </si>
  <si>
    <t>Sazba daně</t>
  </si>
  <si>
    <t>Základ daně</t>
  </si>
  <si>
    <t>Výše daně</t>
  </si>
  <si>
    <t>DPH</t>
  </si>
  <si>
    <t>základní</t>
  </si>
  <si>
    <t>snížená</t>
  </si>
  <si>
    <t>zákl. přenesená</t>
  </si>
  <si>
    <t>sníž. přenesená</t>
  </si>
  <si>
    <t>nulová</t>
  </si>
  <si>
    <t>Cena s DPH</t>
  </si>
  <si>
    <t>v</t>
  </si>
  <si>
    <t>CZK</t>
  </si>
  <si>
    <t>Projektant</t>
  </si>
  <si>
    <t>Zpracovatel</t>
  </si>
  <si>
    <t>Datum a podpis:</t>
  </si>
  <si>
    <t>Razítko</t>
  </si>
  <si>
    <t>Objednavatel</t>
  </si>
  <si>
    <t>Uchazeč</t>
  </si>
  <si>
    <t>REKAPITULACE OBJEKTŮ STAVBY A SOUPISŮ PRACÍ</t>
  </si>
  <si>
    <t>Informatívní údaje z listů zakázek</t>
  </si>
  <si>
    <t>Kód</t>
  </si>
  <si>
    <t>Popis</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</si>
  <si>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</si>
  <si>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</si>
  <si>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</si>
  <si>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</si>
  <si>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</si>
  <si>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</si>
  <si>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</si>
  <si>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</si>
  <si>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</si>
  <si>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</si>
  <si>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</si>
  <si>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</si>
  <si>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</si>
  <si>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</si>
  <si>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</si>
  <si>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z rozpočtů</t>
  </si>
  <si>
    <t>D</t>
  </si>
  <si>
    <t>0</t>
  </si>
  <si>
    <t>###NOIMPORT###</t>
  </si>
  <si>
    <t>IMPORT</t>
  </si>
  <si>
    <t>{00000000-0000-0000-0000-000000000000}</t>
  </si>
  <si>
    <t>/</t>
  </si>
  <si>
    <t>D.1.1a</t>
  </si>
  <si>
    <t>Architektonicko stavební řešení</t>
  </si>
  <si>
    <t>STA</t>
  </si>
  <si>
    <t>1</t>
  </si>
  <si>
    <t>{dc9c283c-9466-4f8d-a0b6-93fbb936c466}</t>
  </si>
  <si>
    <t>2</t>
  </si>
  <si>
    <t>D.1.1b</t>
  </si>
  <si>
    <t>Sanace - vlhkostní poruchy suterénní stěny</t>
  </si>
  <si>
    <t>{9b257eb4-bdc9-40ea-928f-e944d95c4879}</t>
  </si>
  <si>
    <t>D.1.4.A</t>
  </si>
  <si>
    <t>Vytápění</t>
  </si>
  <si>
    <t>{a7863344-db21-4061-87b9-0bb44132543f}</t>
  </si>
  <si>
    <t>D.1.4.B</t>
  </si>
  <si>
    <t>Chlazení</t>
  </si>
  <si>
    <t>{c5176862-4746-45be-9f6b-354b23afabfb}</t>
  </si>
  <si>
    <t>D.1.4.C</t>
  </si>
  <si>
    <t>Vzduchotechnika</t>
  </si>
  <si>
    <t>{0f1c8487-7d44-4e1c-85b5-c26160d1f958}</t>
  </si>
  <si>
    <t>D.1.4.E</t>
  </si>
  <si>
    <t>Zařízení technikých instalací</t>
  </si>
  <si>
    <t>{1fbb9e46-0ad6-4834-b1f7-78d35fb4bd8c}</t>
  </si>
  <si>
    <t>D.1.4.G</t>
  </si>
  <si>
    <t>Elektroinstalace</t>
  </si>
  <si>
    <t>{17de928d-3666-4338-8564-b062f7e62ebc}</t>
  </si>
  <si>
    <t>D.1.4.H</t>
  </si>
  <si>
    <t>Elektronické komunikace</t>
  </si>
  <si>
    <t>{89b17826-42b9-484d-a15d-e642146545bb}</t>
  </si>
  <si>
    <t>KRYCÍ LIST SOUPISU PRACÍ</t>
  </si>
  <si>
    <t>Objekt:</t>
  </si>
  <si>
    <t>D.1.1a - Architektonicko stavební řešení</t>
  </si>
  <si>
    <t>REKAPITULACE ČLENĚNÍ SOUPISU PRACÍ</t>
  </si>
  <si>
    <t>Kód dílu - Popis</t>
  </si>
  <si>
    <t>Cena celkem [CZK]</t>
  </si>
  <si>
    <t>Náklady ze soupisu prací</t>
  </si>
  <si>
    <t>-1</t>
  </si>
  <si>
    <t>HSV - Práce a dodávky HSV</t>
  </si>
  <si>
    <t xml:space="preserve">    3 - Svislé a kompletní konstrukce</t>
  </si>
  <si>
    <t xml:space="preserve">    4 - Vodorovné konstrukce</t>
  </si>
  <si>
    <t xml:space="preserve">      4.1 - ŽB věnce</t>
  </si>
  <si>
    <t xml:space="preserve">      4.2 - Stropní konstrukce</t>
  </si>
  <si>
    <t xml:space="preserve">      4.3 - Schodiště</t>
  </si>
  <si>
    <t xml:space="preserve">    6 - Úpravy povrchů, podlahy a osazování výplní</t>
  </si>
  <si>
    <t xml:space="preserve">    9 - Ostatní konstrukce a práce, bourání</t>
  </si>
  <si>
    <t xml:space="preserve">    997 - Přesun sutě</t>
  </si>
  <si>
    <t xml:space="preserve">    998 - Přesun hmot</t>
  </si>
  <si>
    <t>PSV - Práce a dodávky PSV</t>
  </si>
  <si>
    <t xml:space="preserve">    712 - Povlakové krytiny</t>
  </si>
  <si>
    <t xml:space="preserve">    713 - Izolace tepelné</t>
  </si>
  <si>
    <t xml:space="preserve">    714 - Akustická a protiotřesová opatření</t>
  </si>
  <si>
    <t xml:space="preserve">    721 - Zdravotechnika - vnitřní kanalizace</t>
  </si>
  <si>
    <t xml:space="preserve">    762 - Konstrukce tesařské</t>
  </si>
  <si>
    <t xml:space="preserve">    763 - Konstrukce suché výstavby</t>
  </si>
  <si>
    <t xml:space="preserve">    764 - Konstrukce klempířské</t>
  </si>
  <si>
    <t xml:space="preserve">    766 - Konstrukce truhlářské</t>
  </si>
  <si>
    <t xml:space="preserve">    767 - Konstrukce zámečnické</t>
  </si>
  <si>
    <t xml:space="preserve">      767.1 - Konstrukce zámečnické - ostatní</t>
  </si>
  <si>
    <t xml:space="preserve">      767.2 - Konstrukce zámečnické - OK vyztuření suterénní stěny</t>
  </si>
  <si>
    <t xml:space="preserve">      767.3 - Konstrukce zámečnické - nosníky N7, N8, N9</t>
  </si>
  <si>
    <t xml:space="preserve">      767.4 - Konstrukce zámečnické - nosníky N1 a N2</t>
  </si>
  <si>
    <t xml:space="preserve">    771 - Podlahy z dlaždic</t>
  </si>
  <si>
    <t xml:space="preserve">    776 - Podlahy povlakové</t>
  </si>
  <si>
    <t xml:space="preserve">    781 - Dokončovací práce - obklady</t>
  </si>
  <si>
    <t xml:space="preserve">    783 - Dokončovací práce - nátěry</t>
  </si>
  <si>
    <t xml:space="preserve">    784 - Dokončovací práce - malby a tapety</t>
  </si>
  <si>
    <t xml:space="preserve">    786 - Dokončovací práce - čalounické úpravy</t>
  </si>
  <si>
    <t>VRN - Vedlejší rozpočtové náklady</t>
  </si>
  <si>
    <t xml:space="preserve">    VRN3 - Zařízení staveniště</t>
  </si>
  <si>
    <t>SOUPIS PRACÍ</t>
  </si>
  <si>
    <t>PČ</t>
  </si>
  <si>
    <t>MJ</t>
  </si>
  <si>
    <t>Množství</t>
  </si>
  <si>
    <t>J.cena [CZK]</t>
  </si>
  <si>
    <t>Cenová soustava</t>
  </si>
  <si>
    <t>J. Nh [h]</t>
  </si>
  <si>
    <t>Nh celkem [h]</t>
  </si>
  <si>
    <t>J. hmotnost [t]</t>
  </si>
  <si>
    <t>Hmotnost celkem [t]</t>
  </si>
  <si>
    <t>J. suť [t]</t>
  </si>
  <si>
    <t>Suť Celkem [t]</t>
  </si>
  <si>
    <t>Náklady soupisu celkem</t>
  </si>
  <si>
    <t>HSV</t>
  </si>
  <si>
    <t>Práce a dodávky HSV</t>
  </si>
  <si>
    <t>ROZPOCET</t>
  </si>
  <si>
    <t>3</t>
  </si>
  <si>
    <t>Svislé a kompletní konstrukce</t>
  </si>
  <si>
    <t>K</t>
  </si>
  <si>
    <t>311235211</t>
  </si>
  <si>
    <t>Zdivo jednovrstvé z cihel broušených do P10 na tenkovrstvou maltu tl 440 mm</t>
  </si>
  <si>
    <t>m2</t>
  </si>
  <si>
    <t>CS ÚRS 2023 01</t>
  </si>
  <si>
    <t>4</t>
  </si>
  <si>
    <t>634849924</t>
  </si>
  <si>
    <t>PP</t>
  </si>
  <si>
    <t>Zdivo jednovrstvé z cihel děrovaných broušených na celoplošnou tenkovrstvou maltu, pevnost cihel do P10, tl. zdiva 440 mm</t>
  </si>
  <si>
    <t>VV</t>
  </si>
  <si>
    <t>3.NP</t>
  </si>
  <si>
    <t>(28,1*3,65)+(1,925*3,65)+(4,75*3,05)+(20,9*3,75)</t>
  </si>
  <si>
    <t>odečet oken</t>
  </si>
  <si>
    <t>-12*(2,1*2)</t>
  </si>
  <si>
    <t>Mezisoučet</t>
  </si>
  <si>
    <t>4.NP</t>
  </si>
  <si>
    <t>(58,225*4,75)+(5,277*4,3)+(13,73*4,3)+(20,9*4)</t>
  </si>
  <si>
    <t>Odečet otvorů, oken</t>
  </si>
  <si>
    <t>-(2,25*1,9)-(2,37*2,25)-(0,9*2,02)-19*(2,1*2)</t>
  </si>
  <si>
    <t>Součet</t>
  </si>
  <si>
    <t>317168052</t>
  </si>
  <si>
    <t>Překlad keramický vysoký v 238 mm dl 1250 mm</t>
  </si>
  <si>
    <t>kus</t>
  </si>
  <si>
    <t>-1412619091</t>
  </si>
  <si>
    <t>Překlady keramické vysoké osazené do maltového lože, šířky překladu 70 mm výšky 238 mm, délky 1250 mm</t>
  </si>
  <si>
    <t>b</t>
  </si>
  <si>
    <t>6</t>
  </si>
  <si>
    <t>317168055</t>
  </si>
  <si>
    <t>Překlad keramický vysoký v 238 mm dl 2000 mm</t>
  </si>
  <si>
    <t>1600788551</t>
  </si>
  <si>
    <t>Překlady keramické vysoké osazené do maltového lože, šířky překladu 70 mm výšky 238 mm, délky 2000 mm</t>
  </si>
  <si>
    <t>d</t>
  </si>
  <si>
    <t>6*2</t>
  </si>
  <si>
    <t>317168057</t>
  </si>
  <si>
    <t>Překlad keramický vysoký v 238 mm dl 2500 mm</t>
  </si>
  <si>
    <t>-417396203</t>
  </si>
  <si>
    <t>Překlady keramické vysoké osazené do maltového lože, šířky překladu 70 mm výšky 238 mm, délky 2500 mm</t>
  </si>
  <si>
    <t>c</t>
  </si>
  <si>
    <t>5</t>
  </si>
  <si>
    <t>779863257</t>
  </si>
  <si>
    <t>e</t>
  </si>
  <si>
    <t>317168058</t>
  </si>
  <si>
    <t>Překlad keramický vysoký v 238 mm dl 2750 mm</t>
  </si>
  <si>
    <t>658348799</t>
  </si>
  <si>
    <t>Překlady keramické vysoké osazené do maltového lože, šířky překladu 70 mm výšky 238 mm, délky 2750 mm</t>
  </si>
  <si>
    <t>a</t>
  </si>
  <si>
    <t>4*12</t>
  </si>
  <si>
    <t>4.NP, P1</t>
  </si>
  <si>
    <t>4*19</t>
  </si>
  <si>
    <t>7</t>
  </si>
  <si>
    <t>491521499</t>
  </si>
  <si>
    <t>f</t>
  </si>
  <si>
    <t>8</t>
  </si>
  <si>
    <t>2109974674</t>
  </si>
  <si>
    <t>h</t>
  </si>
  <si>
    <t>9</t>
  </si>
  <si>
    <t>317168059</t>
  </si>
  <si>
    <t>Překlad keramický vysoký v 238 mm dl 3000 mm</t>
  </si>
  <si>
    <t>-340623788</t>
  </si>
  <si>
    <t>Překlady keramické vysoké osazené do maltového lože, šířky překladu 70 mm výšky 238 mm, délky 3000 mm</t>
  </si>
  <si>
    <t>g</t>
  </si>
  <si>
    <t>10</t>
  </si>
  <si>
    <t>317944321</t>
  </si>
  <si>
    <t>Válcované nosníky do č.12 dodatečně osazované do připravených otvorů</t>
  </si>
  <si>
    <t>t</t>
  </si>
  <si>
    <t>-1305688963</t>
  </si>
  <si>
    <t>Válcované nosníky dodatečně osazované do připravených otvorů  bez zazdění hlav do č. 12</t>
  </si>
  <si>
    <t>N3</t>
  </si>
  <si>
    <t>IPE 120</t>
  </si>
  <si>
    <t>10,362*3,0*6/1000</t>
  </si>
  <si>
    <t>11</t>
  </si>
  <si>
    <t>317998135</t>
  </si>
  <si>
    <t>Tepelná izolace mezi překlady v 24 cm z XPS tl 100 mm</t>
  </si>
  <si>
    <t>m</t>
  </si>
  <si>
    <t>-822406130</t>
  </si>
  <si>
    <t>Izolace tepelná mezi překlady  z extrudovaného polystyrenu výšky 24 cm, tloušťky 100 mm</t>
  </si>
  <si>
    <t>12*2,75</t>
  </si>
  <si>
    <t>19*2,75</t>
  </si>
  <si>
    <t>1*2,75</t>
  </si>
  <si>
    <t>12</t>
  </si>
  <si>
    <t>317998131</t>
  </si>
  <si>
    <t>Tepelná izolace mezi překlady v 24 cm z XPS tl přes 30 do 50 mm</t>
  </si>
  <si>
    <t>1941474086</t>
  </si>
  <si>
    <t>Izolace tepelná mezi překlady  z extrudovaného polystyrenu výšky 24 cm, tloušťky přes 30 do 50 mm</t>
  </si>
  <si>
    <t>13</t>
  </si>
  <si>
    <t>38.R.1</t>
  </si>
  <si>
    <t>Výtah nosnost 1800 kg, bez strojovny</t>
  </si>
  <si>
    <t>kpl.</t>
  </si>
  <si>
    <t>16</t>
  </si>
  <si>
    <t>-1844318618</t>
  </si>
  <si>
    <t>Výtah nosnost 1800 kg, 4 stanice, výtah bez strojovny, pohon umístěn v horní části výtahové šachty pod stropem.
Rozměry šachty 2175 x 3200 mm
Počet startů max. 180 za hodinu
viz technická zpráva</t>
  </si>
  <si>
    <t>Výtah</t>
  </si>
  <si>
    <t>1 "ks"</t>
  </si>
  <si>
    <t>Vodorovné konstrukce</t>
  </si>
  <si>
    <t>4.1</t>
  </si>
  <si>
    <t>ŽB věnce</t>
  </si>
  <si>
    <t>14</t>
  </si>
  <si>
    <t>417321414</t>
  </si>
  <si>
    <t>Ztužující pásy a věnce ze ŽB tř. C 20/25</t>
  </si>
  <si>
    <t>m3</t>
  </si>
  <si>
    <t>-322383175</t>
  </si>
  <si>
    <t>Ztužující pásy a věnce z betonu železového (bez výztuže)  tř. C 20/25</t>
  </si>
  <si>
    <t>ŽB věnce pod panely stropu  3.NP</t>
  </si>
  <si>
    <t>II</t>
  </si>
  <si>
    <t>0,380*0,250*7,0</t>
  </si>
  <si>
    <t>VI</t>
  </si>
  <si>
    <t>0,210*0,250*(6,91+8,0)</t>
  </si>
  <si>
    <t>VII</t>
  </si>
  <si>
    <t>0,075*0,150*21,05</t>
  </si>
  <si>
    <t>I + XI</t>
  </si>
  <si>
    <t>0,290*0,250*(7,0+21,0+0,8+12,0+7,70)</t>
  </si>
  <si>
    <t>věnce s h.h. +18,500</t>
  </si>
  <si>
    <t>"plocha cad * v. 250 mm"52,0*0,250</t>
  </si>
  <si>
    <t>věnce s s.h. +16,950 a h.h. +17,250</t>
  </si>
  <si>
    <t>1,1*0,300</t>
  </si>
  <si>
    <t>věnce s s.h. +17,100 a h.h. +17,250</t>
  </si>
  <si>
    <t>4,2*0,150</t>
  </si>
  <si>
    <t>žb věnce okolo panelů</t>
  </si>
  <si>
    <t>0,200*0,200*6,5</t>
  </si>
  <si>
    <t>0,250*0,200*6,5</t>
  </si>
  <si>
    <t>0,150*0,200*6,3</t>
  </si>
  <si>
    <t>0,250*0,250*11,7</t>
  </si>
  <si>
    <t>0,200*0,250*7,75</t>
  </si>
  <si>
    <t>0,150*0,250*42,3</t>
  </si>
  <si>
    <t>0,140*0,250*28,4</t>
  </si>
  <si>
    <t>417361821</t>
  </si>
  <si>
    <t>Výztuž ztužujících pásů a věnců betonářskou ocelí 10 505</t>
  </si>
  <si>
    <t>746319297</t>
  </si>
  <si>
    <t>Výztuž ztužujících pásů a věnců  z betonářské oceli 10 505 (R) nebo BSt 500</t>
  </si>
  <si>
    <t>P</t>
  </si>
  <si>
    <t>Poznámka k položce:
viz výztuž žb schodišť</t>
  </si>
  <si>
    <t>viz výkaz materiálu betonářské výztuže pro žb věnce okolo panelů</t>
  </si>
  <si>
    <t>440,963/1000</t>
  </si>
  <si>
    <t xml:space="preserve">ostatní žb konstrukce </t>
  </si>
  <si>
    <t>viz výkaz materiálu betonářské výztuže pro žb kce mimo věnců okolo panelů v kapitole schodiště</t>
  </si>
  <si>
    <t>417351115</t>
  </si>
  <si>
    <t>Zřízení bednění ztužujících věnců</t>
  </si>
  <si>
    <t>847766277</t>
  </si>
  <si>
    <t>Bednění bočnic ztužujících pásů a věnců včetně vzpěr  zřízení</t>
  </si>
  <si>
    <t>"obvod cad * v. 250 mm"306,0*0,250</t>
  </si>
  <si>
    <t>3,8*2*0,150</t>
  </si>
  <si>
    <t>17</t>
  </si>
  <si>
    <t>417351116</t>
  </si>
  <si>
    <t>Odstranění bednění ztužujících věnců</t>
  </si>
  <si>
    <t>2130779194</t>
  </si>
  <si>
    <t>Bednění bočnic ztužujících pásů a věnců včetně vzpěr  odstranění</t>
  </si>
  <si>
    <t>18</t>
  </si>
  <si>
    <t>417238214</t>
  </si>
  <si>
    <t>Obezdívka věnce jednostranná věncovkou keramickou v přes 250 do 290 mm včetně polystyrenu tl 100 mm</t>
  </si>
  <si>
    <t>1597465996</t>
  </si>
  <si>
    <t>Obezdívka ztužujícího věnce keramickými věncovkami včetně tepelné izolace z pěnového polystyrenu tl. 100 mm jednostranná, výška věnce přes 250 do 290 mm</t>
  </si>
  <si>
    <t>7,0+21,0+0,8+12,0+7,70</t>
  </si>
  <si>
    <t>48,50</t>
  </si>
  <si>
    <t>4,015</t>
  </si>
  <si>
    <t>19</t>
  </si>
  <si>
    <t>417238241</t>
  </si>
  <si>
    <t>Obezdívka věnce oboustranná věncovkou keramickou v 150 mm bez tepelné izolace</t>
  </si>
  <si>
    <t>-173396258</t>
  </si>
  <si>
    <t>Obezdívka ztužujícího věnce keramickými věncovkami bez tepelné izolace oboustranná, výška věnce 150 mm</t>
  </si>
  <si>
    <t>6,50*2</t>
  </si>
  <si>
    <t>4.2</t>
  </si>
  <si>
    <t>Stropní konstrukce</t>
  </si>
  <si>
    <t>20</t>
  </si>
  <si>
    <t>4.2.R.1</t>
  </si>
  <si>
    <t>Stropní konstrukce ze stropních panelů</t>
  </si>
  <si>
    <t>100964838</t>
  </si>
  <si>
    <t>Stropní konstrukce ze stropních panelů
stropní dílce do uvedeného množství včetně neuplatnitelného technologického odpadu při výrobě
- podélné řezy stropními dílci 
- vybrání a výřezy pro instalační šachty, komíny, apod., mimo otvorů ve vrtací zóně
- ucpávky dutin
- doprava dílců na stavbu
- montáž stropních dílců včetně zajištění jeřábu – viz níže
- materiál pro podkladové lože dílců SPIROLL – suchý pytlovaný cement
- uložení cementového nebo maltového lože pod stropní dílce</t>
  </si>
  <si>
    <t>plocha cad</t>
  </si>
  <si>
    <t>142,40+43,10+43,12</t>
  </si>
  <si>
    <t>19,60</t>
  </si>
  <si>
    <t>411321515</t>
  </si>
  <si>
    <t>Stropy deskové ze ŽB tř. C 20/25</t>
  </si>
  <si>
    <t>709543189</t>
  </si>
  <si>
    <t>Stropy z betonu železového (bez výztuže)  stropů deskových, plochých střech, desek balkonových, desek hřibových stropů včetně hlavic hřibových sloupů tř. C 20/25</t>
  </si>
  <si>
    <t>ŽB deska strop výtahu</t>
  </si>
  <si>
    <t>4,025*2,925*0,200</t>
  </si>
  <si>
    <t>22</t>
  </si>
  <si>
    <t>411351011</t>
  </si>
  <si>
    <t>Zřízení bednění stropů deskových tl přes 5 do 25 cm bez podpěrné kce</t>
  </si>
  <si>
    <t>661586626</t>
  </si>
  <si>
    <t>Bednění stropních konstrukcí - bez podpěrné konstrukce desek tloušťky stropní desky přes 5 do 25 cm zřízení</t>
  </si>
  <si>
    <t>4,025*2,925</t>
  </si>
  <si>
    <t>23</t>
  </si>
  <si>
    <t>411351012</t>
  </si>
  <si>
    <t>Odstranění bednění stropů deskových tl přes 5 do 25 cm bez podpěrné kce</t>
  </si>
  <si>
    <t>1510929991</t>
  </si>
  <si>
    <t>Bednění stropních konstrukcí - bez podpěrné konstrukce desek tloušťky stropní desky přes 5 do 25 cm odstranění</t>
  </si>
  <si>
    <t>24</t>
  </si>
  <si>
    <t>411354333</t>
  </si>
  <si>
    <t>Zřízení podpěrné konstrukce stropů výšky přes 4 do 6 m tl přes 15 do 25 cm</t>
  </si>
  <si>
    <t>1624342685</t>
  </si>
  <si>
    <t>Podpěrná konstrukce stropů - desek, kleneb a skořepin výška podepření přes 4 do 6 m tloušťka stropu přes 15 do 25 cm zřízení</t>
  </si>
  <si>
    <t>25</t>
  </si>
  <si>
    <t>411354334</t>
  </si>
  <si>
    <t>Odstranění podpěrné konstrukce stropů výšky přes 4 do 6 m tl přes 15 do 25 cm</t>
  </si>
  <si>
    <t>-863093593</t>
  </si>
  <si>
    <t>Podpěrná konstrukce stropů - desek, kleneb a skořepin výška podepření přes 4 do 6 m tloušťka stropu přes 15 do 25 cm odstranění</t>
  </si>
  <si>
    <t>26</t>
  </si>
  <si>
    <t>-975187130</t>
  </si>
  <si>
    <t>(4,025*2+2,925*2)*0,200</t>
  </si>
  <si>
    <t>27</t>
  </si>
  <si>
    <t>422856287</t>
  </si>
  <si>
    <t>28</t>
  </si>
  <si>
    <t>411361821</t>
  </si>
  <si>
    <t>Výztuž stropů betonářskou ocelí 10 505</t>
  </si>
  <si>
    <t>1939752634</t>
  </si>
  <si>
    <t>Výztuž stropů  prostě uložených, vetknutých, spojitých, deskových, trámových (žebrových, kazetových), s keramickými a jinými vložkami, konsolových nebo balkonových, hřibových včetně hlavic hřibových sloupů, plochých střech a pro zavěšení železobetonových podhledů z betonářské oceli 10 505 (R) nebo BSt 500</t>
  </si>
  <si>
    <t>Poznámka k položce:
viz výkaz materiálu betonářské výztuže pro žb kce mimo věnců okolo panelů v kapitole schodiště</t>
  </si>
  <si>
    <t>4.3</t>
  </si>
  <si>
    <t>Schodiště</t>
  </si>
  <si>
    <t>29</t>
  </si>
  <si>
    <t>430321414</t>
  </si>
  <si>
    <t>Schodišťová konstrukce a rampa ze ŽB tř. C 25/30</t>
  </si>
  <si>
    <t>38182015</t>
  </si>
  <si>
    <t>Schodišťové konstrukce a rampy z betonu železového (bez výztuže)  stupně, schodnice, ramena, podesty s nosníky tř. C 25/30</t>
  </si>
  <si>
    <t>plocha průřezu cad * šířka schodiště</t>
  </si>
  <si>
    <t>SCH1</t>
  </si>
  <si>
    <t>0,5*2,285</t>
  </si>
  <si>
    <t>SCH2</t>
  </si>
  <si>
    <t>0,5*2,460</t>
  </si>
  <si>
    <t>SCH3</t>
  </si>
  <si>
    <t>0,7*1,460</t>
  </si>
  <si>
    <t>0,380*0,180*0,200</t>
  </si>
  <si>
    <t>30</t>
  </si>
  <si>
    <t>430361821</t>
  </si>
  <si>
    <t>Výztuž schodišťové konstrukce a rampy betonářskou ocelí 10 505</t>
  </si>
  <si>
    <t>-544422360</t>
  </si>
  <si>
    <t>Výztuž schodišťových konstrukcí a ramp  stupňů, schodnic, ramen, podest s nosníky z betonářské oceli 10 505 (R) nebo BSt 500</t>
  </si>
  <si>
    <t>viz výkaz materiálu betonářské výztuže pro žb kce mimo věnců okolo panelů</t>
  </si>
  <si>
    <t>1788,185/1000</t>
  </si>
  <si>
    <t>31</t>
  </si>
  <si>
    <t>430362021</t>
  </si>
  <si>
    <t>Výztuž schodišťové konstrukce a rampy svařovanými sítěmi Kari</t>
  </si>
  <si>
    <t>2034024384</t>
  </si>
  <si>
    <t>Výztuž schodišťových konstrukcí a ramp  stupňů, schodnic, ramen, podest s nosníky ze svařovaných sítí z drátů typu KARI</t>
  </si>
  <si>
    <t>47,400/1000</t>
  </si>
  <si>
    <t>32</t>
  </si>
  <si>
    <t>431351121</t>
  </si>
  <si>
    <t>Zřízení bednění podest schodišť a ramp přímočarých v do 4 m</t>
  </si>
  <si>
    <t>-862215047</t>
  </si>
  <si>
    <t>Bednění podest, podstupňových desek a ramp včetně podpěrné konstrukce  výšky do 4 m půdorysně přímočarých zřízení</t>
  </si>
  <si>
    <t>plcha průřezu cad * šířka schodiště</t>
  </si>
  <si>
    <t>0,5</t>
  </si>
  <si>
    <t>2,285*(0,372+0,187*3)</t>
  </si>
  <si>
    <t>2,285*1,15</t>
  </si>
  <si>
    <t>2,285*(0,347+0,162*3)</t>
  </si>
  <si>
    <t>0,7</t>
  </si>
  <si>
    <t>1,460*0,1625*8</t>
  </si>
  <si>
    <t>1,460*2,15</t>
  </si>
  <si>
    <t>33</t>
  </si>
  <si>
    <t>431351122</t>
  </si>
  <si>
    <t>Odstranění bednění podest schodišť a ramp přímočarých v do 4 m</t>
  </si>
  <si>
    <t>675908191</t>
  </si>
  <si>
    <t>Bednění podest, podstupňových desek a ramp včetně podpěrné konstrukce  výšky do 4 m půdorysně přímočarých odstranění</t>
  </si>
  <si>
    <t>Úpravy povrchů, podlahy a osazování výplní</t>
  </si>
  <si>
    <t>34</t>
  </si>
  <si>
    <t>612131321</t>
  </si>
  <si>
    <t>Penetrační disperzní nátěr vnitřních stěn nanášený strojně</t>
  </si>
  <si>
    <t>2060384832</t>
  </si>
  <si>
    <t>Podkladní a spojovací vrstva vnitřních omítaných ploch  penetrace disperzní nanášená strojně stěn</t>
  </si>
  <si>
    <t>35</t>
  </si>
  <si>
    <t>612321341</t>
  </si>
  <si>
    <t>Vápenocementová omítka štuková dvouvrstvá vnitřních stěn nanášená strojně</t>
  </si>
  <si>
    <t>-1739222903</t>
  </si>
  <si>
    <t>Omítka vápenocementová vnitřních ploch  nanášená strojně dvouvrstvá, tloušťky jádrové omítky do 10 mm a tloušťky štuku do 3 mm štuková svislých konstrukcí stěn</t>
  </si>
  <si>
    <t>plocha vybouraných omítek</t>
  </si>
  <si>
    <t>596,81</t>
  </si>
  <si>
    <t>plocha omítek na nových konstrukcích</t>
  </si>
  <si>
    <t>301m</t>
  </si>
  <si>
    <t>2,4*3</t>
  </si>
  <si>
    <t>313m</t>
  </si>
  <si>
    <t>3,2*3-2,1*2,0</t>
  </si>
  <si>
    <t>314m</t>
  </si>
  <si>
    <t>9*3-(2,1*2,0)*2</t>
  </si>
  <si>
    <t>315m</t>
  </si>
  <si>
    <t>3,45*3-2,1*2,0</t>
  </si>
  <si>
    <t>316m</t>
  </si>
  <si>
    <t>317m</t>
  </si>
  <si>
    <t>3,65*3-2,1*2,0</t>
  </si>
  <si>
    <t>320m</t>
  </si>
  <si>
    <t>7,83*3-2,1*2,0</t>
  </si>
  <si>
    <t>321m</t>
  </si>
  <si>
    <t>7,61*3-2,1*2,0</t>
  </si>
  <si>
    <t>322m</t>
  </si>
  <si>
    <t>2,425*3-2,1*2,0</t>
  </si>
  <si>
    <t>323m</t>
  </si>
  <si>
    <t>2,65*3-2,1*2,0</t>
  </si>
  <si>
    <t>324m</t>
  </si>
  <si>
    <t>3,09*3-2,1*2,0</t>
  </si>
  <si>
    <t>325m</t>
  </si>
  <si>
    <t>2,5*3-2,1*2,0</t>
  </si>
  <si>
    <t>326m</t>
  </si>
  <si>
    <t>1,925*3,0</t>
  </si>
  <si>
    <t>408m</t>
  </si>
  <si>
    <t>7,6*3+5,8*3-3*(0,9*2,02)+5,05*3</t>
  </si>
  <si>
    <t>409m</t>
  </si>
  <si>
    <t>1,75*3-0,9*2,02</t>
  </si>
  <si>
    <t>410m</t>
  </si>
  <si>
    <t>414m</t>
  </si>
  <si>
    <t>6,775*3-2*(2,1*2,0)</t>
  </si>
  <si>
    <t>415m</t>
  </si>
  <si>
    <t>3,875*3-2,1*2,0</t>
  </si>
  <si>
    <t>416m</t>
  </si>
  <si>
    <t>417m</t>
  </si>
  <si>
    <t>8,7*3,0-2*(2,1*2,0)</t>
  </si>
  <si>
    <t>418m</t>
  </si>
  <si>
    <t>2,925*3-2,1*2,0</t>
  </si>
  <si>
    <t>419m</t>
  </si>
  <si>
    <t>2*3</t>
  </si>
  <si>
    <t>420m</t>
  </si>
  <si>
    <t>4*3</t>
  </si>
  <si>
    <t>421m</t>
  </si>
  <si>
    <t>8,9*3-2,1*2,0</t>
  </si>
  <si>
    <t>422m</t>
  </si>
  <si>
    <t>8,975*3-2*(2,1*2,0)</t>
  </si>
  <si>
    <t>423m</t>
  </si>
  <si>
    <t>3,45*3,0-2,1*2,0</t>
  </si>
  <si>
    <t>424m</t>
  </si>
  <si>
    <t>425m</t>
  </si>
  <si>
    <t>426m</t>
  </si>
  <si>
    <t>8,14*3-2,1*2,0</t>
  </si>
  <si>
    <t>427m</t>
  </si>
  <si>
    <t>0,375*3</t>
  </si>
  <si>
    <t>428m</t>
  </si>
  <si>
    <t>10,335*3-2*(2,1*2,0)</t>
  </si>
  <si>
    <t>429m</t>
  </si>
  <si>
    <t>13,24*3-3*(2,1*2,0)</t>
  </si>
  <si>
    <t>430m</t>
  </si>
  <si>
    <t>1,725*3-0,9*2,02</t>
  </si>
  <si>
    <t>ostění u nových oken vnitřních</t>
  </si>
  <si>
    <t>(0,25*2*2+2,1*0,25)*31+(0,25*2*1+2,1*0,25)</t>
  </si>
  <si>
    <t>36</t>
  </si>
  <si>
    <t>622131321</t>
  </si>
  <si>
    <t>Penetrační nátěr vnějších stěn nanášený strojně</t>
  </si>
  <si>
    <t>569597735</t>
  </si>
  <si>
    <t>Podkladní a spojovací vrstva vnějších omítaných ploch  penetrace nanášená strojně stěn</t>
  </si>
  <si>
    <t>37</t>
  </si>
  <si>
    <t>622321321</t>
  </si>
  <si>
    <t>Vápenocementová omítka hladká jednovrstvá vnějších stěn nanášená strojně</t>
  </si>
  <si>
    <t>1538951771</t>
  </si>
  <si>
    <t>Omítka vápenocementová vnějších ploch  nanášená strojně jednovrstvá, tloušťky do 15 mm hladká stěn</t>
  </si>
  <si>
    <t>omítka nových konstrukcí plocha cad</t>
  </si>
  <si>
    <t>Pohled SV</t>
  </si>
  <si>
    <t>189,60</t>
  </si>
  <si>
    <t>JZ</t>
  </si>
  <si>
    <t>100,50</t>
  </si>
  <si>
    <t>SZ</t>
  </si>
  <si>
    <t>123,50</t>
  </si>
  <si>
    <t>JV</t>
  </si>
  <si>
    <t>104,60</t>
  </si>
  <si>
    <t>ostění</t>
  </si>
  <si>
    <t>16,30</t>
  </si>
  <si>
    <t>38</t>
  </si>
  <si>
    <t>622325103</t>
  </si>
  <si>
    <t>Oprava vnější vápenocementové hladké omítky složitosti 1 stěn v rozsahu přes 30 do 50 %</t>
  </si>
  <si>
    <t>-756782663</t>
  </si>
  <si>
    <t>Oprava vápenocementové omítky vnějších ploch stupně členitosti 1 hladké stěn, v rozsahu opravované plochy přes 30 do 50%</t>
  </si>
  <si>
    <t>stávající omítka plocha cad</t>
  </si>
  <si>
    <t>175,20</t>
  </si>
  <si>
    <t>180,98</t>
  </si>
  <si>
    <t>147,50</t>
  </si>
  <si>
    <t>68,15</t>
  </si>
  <si>
    <t>17,50</t>
  </si>
  <si>
    <t>39</t>
  </si>
  <si>
    <t>62215101.R.1</t>
  </si>
  <si>
    <t>Penetrační silikon-silikátový nátěr vnějších pastovitých tenkovrstvých omítek stěn</t>
  </si>
  <si>
    <t>1164347345</t>
  </si>
  <si>
    <t>40</t>
  </si>
  <si>
    <t>622541012</t>
  </si>
  <si>
    <t>Tenkovrstvá silikonsilikátová zatíraná omítka zrnitost 1,5 mm vnějších stěn</t>
  </si>
  <si>
    <t>2063647228</t>
  </si>
  <si>
    <t>Omítka tenkovrstvá silikonsilikátová vnějších ploch  probarvená bez penetrace, zatíraná (škrábaná), tloušťky 1,5 mm stěn</t>
  </si>
  <si>
    <t>stávající plochy</t>
  </si>
  <si>
    <t>534,5</t>
  </si>
  <si>
    <t>nové plochy</t>
  </si>
  <si>
    <t>589,33</t>
  </si>
  <si>
    <t>41</t>
  </si>
  <si>
    <t>631311115</t>
  </si>
  <si>
    <t>Mazanina tl přes 50 do 80 mm z betonu prostého bez zvýšených nároků na prostředí tř. C 20/25</t>
  </si>
  <si>
    <t>1723056585</t>
  </si>
  <si>
    <t>Mazanina z betonu  prostého bez zvýšených nároků na prostředí tl. přes 50 do 80 mm tř. C 20/25</t>
  </si>
  <si>
    <t>"plocha cad" 401,03*0,07</t>
  </si>
  <si>
    <t>"plocha cad" 400,6*0,07</t>
  </si>
  <si>
    <t>42</t>
  </si>
  <si>
    <t>632481213</t>
  </si>
  <si>
    <t>Separační vrstva z PE fólie</t>
  </si>
  <si>
    <t>-379637463</t>
  </si>
  <si>
    <t>Separační vrstva k oddělení podlahových vrstev  z polyetylénové fólie</t>
  </si>
  <si>
    <t>"plocha cad" 401,03</t>
  </si>
  <si>
    <t>"plocha cad" 400,6</t>
  </si>
  <si>
    <t>Ostatní konstrukce a práce, bourání</t>
  </si>
  <si>
    <t>43</t>
  </si>
  <si>
    <t>962031133</t>
  </si>
  <si>
    <t>Bourání příček z cihel pálených na MVC tl do 150 mm</t>
  </si>
  <si>
    <t>228779396</t>
  </si>
  <si>
    <t>Bourání příček z cihel, tvárnic nebo příčkovek  z cihel pálených, plných nebo dutých na maltu vápennou nebo vápenocementovou, tl. do 150 mm</t>
  </si>
  <si>
    <t>4,925*3-0,8*2,02-1*2,02</t>
  </si>
  <si>
    <t>305m</t>
  </si>
  <si>
    <t>1,55*3,1+1,7*3,1</t>
  </si>
  <si>
    <t>44</t>
  </si>
  <si>
    <t>962032432</t>
  </si>
  <si>
    <t>Bourání zdiva cihelných z dutých nebo plných cihel pálených i nepálených na MV nebo MVC přes 1 m3</t>
  </si>
  <si>
    <t>492299602</t>
  </si>
  <si>
    <t>Bourání zdiva nadzákladového z cihel nebo tvárnic  z dutých cihel nebo tvárnic pálených nebo nepálených, na maltu vápennou nebo vápenocementovou, objemu přes 1 m3</t>
  </si>
  <si>
    <t>"Atika +10,900"</t>
  </si>
  <si>
    <t>6,5*1*0,45+21*1*0,45</t>
  </si>
  <si>
    <t>"Atika +11,550"</t>
  </si>
  <si>
    <t>(0,375*1*7,375)*2+12,4*0,375*1</t>
  </si>
  <si>
    <t>"Atika +14,800"</t>
  </si>
  <si>
    <t>21,05*1*0,45</t>
  </si>
  <si>
    <t>(8,25*1*0,375)+(21,05*1*0,375)</t>
  </si>
  <si>
    <t>"Atika +17,250"</t>
  </si>
  <si>
    <t>(1,3*0,375*8,425)*2+(8,375*1,3*0,375)</t>
  </si>
  <si>
    <t>bourání zdiva výtahové šachty na kótu +16,850</t>
  </si>
  <si>
    <t>"plocha cad * v. od +17,250"2,42*0,400</t>
  </si>
  <si>
    <t>bourání zdiva výtahové šachty na kótu +15,700</t>
  </si>
  <si>
    <t>"plocha cad * v. od +17,250"2,42*1,550</t>
  </si>
  <si>
    <t>45</t>
  </si>
  <si>
    <t>963012520</t>
  </si>
  <si>
    <t>Bourání stropů z ŽB desek š přes 300 mm tl přes 140 mm</t>
  </si>
  <si>
    <t>1840307125</t>
  </si>
  <si>
    <t>Bourání stropů z desek nebo panelů železobetonových prefabrikovaných s dutinami  z panelů, š. přes 300 mm tl. přes 140 mm</t>
  </si>
  <si>
    <t>strop nad schodištěm</t>
  </si>
  <si>
    <t>"plocha cad"20,40*0,250</t>
  </si>
  <si>
    <t>46</t>
  </si>
  <si>
    <t>963051113</t>
  </si>
  <si>
    <t>Bourání ŽB stropů deskových tl přes 80 mm</t>
  </si>
  <si>
    <t>1958778568</t>
  </si>
  <si>
    <t>Bourání železobetonových stropů  deskových, tl. přes 80 mm</t>
  </si>
  <si>
    <t>stropní deska výtahové šachty h.h. +16,850  s.h. +16,700</t>
  </si>
  <si>
    <t>7,0*0,150</t>
  </si>
  <si>
    <t>žb věnce bouraných stěn výtahové šachty</t>
  </si>
  <si>
    <t>"plocha cad"2,42*(0,2+0,25)</t>
  </si>
  <si>
    <t>žb věnce okolo panelového stropu</t>
  </si>
  <si>
    <t>5,70*0,250</t>
  </si>
  <si>
    <t>odbourání věnce na hranu panelů</t>
  </si>
  <si>
    <t>(16,80+0,210+3,600)*0,200*0,250</t>
  </si>
  <si>
    <t xml:space="preserve">SCH3 </t>
  </si>
  <si>
    <t>odbourání čísti panelů a žb věnce</t>
  </si>
  <si>
    <t>0,5*1,5</t>
  </si>
  <si>
    <t>47</t>
  </si>
  <si>
    <t>965042141</t>
  </si>
  <si>
    <t>Bourání podkladů pod dlažby nebo mazanin betonových nebo z litého asfaltu tl do 100 mm pl přes 4 m2</t>
  </si>
  <si>
    <t>97276408</t>
  </si>
  <si>
    <t>Bourání mazanin betonových nebo z litého asfaltu tl. do 100 mm, plochy přes 4 m2</t>
  </si>
  <si>
    <t>"Celkem plocha" (183,04-12,54)*0,056</t>
  </si>
  <si>
    <t>"spádpvá vrstva"</t>
  </si>
  <si>
    <t>459,33*0,1</t>
  </si>
  <si>
    <t>48</t>
  </si>
  <si>
    <t>965049111</t>
  </si>
  <si>
    <t>Příplatek k bourání betonových mazanin za bourání mazanin se svařovanou sítí tl do 100 mm</t>
  </si>
  <si>
    <t>-521620535</t>
  </si>
  <si>
    <t>Bourání mazanin Příplatek k cenám za bourání mazanin betonových se svařovanou sítí, tl. do 100 mm</t>
  </si>
  <si>
    <t>49</t>
  </si>
  <si>
    <t>965081213</t>
  </si>
  <si>
    <t>Bourání podlah z dlaždic keramických nebo xylolitových tl do 10 mm plochy přes 1 m2</t>
  </si>
  <si>
    <t>-77987462</t>
  </si>
  <si>
    <t>Bourání podlah z dlaždic bez podkladního lože nebo mazaniny, s jakoukoliv výplní spár keramických nebo xylolitových tl. do 10 mm, plochy přes 1 m2</t>
  </si>
  <si>
    <t>302m</t>
  </si>
  <si>
    <t>17,98</t>
  </si>
  <si>
    <t>306m</t>
  </si>
  <si>
    <t>2,24</t>
  </si>
  <si>
    <t>307m</t>
  </si>
  <si>
    <t>1,98</t>
  </si>
  <si>
    <t>308m</t>
  </si>
  <si>
    <t>1,17</t>
  </si>
  <si>
    <t>309m</t>
  </si>
  <si>
    <t>310m</t>
  </si>
  <si>
    <t>50</t>
  </si>
  <si>
    <t>965082923</t>
  </si>
  <si>
    <t>Odstranění násypů pod podlahami tl do 100 mm pl přes 2 m2</t>
  </si>
  <si>
    <t>-1916943408</t>
  </si>
  <si>
    <t>Odstranění násypu pod podlahami nebo ochranného násypu na střechách tl. do 100 mm, plochy přes 2 m2</t>
  </si>
  <si>
    <t xml:space="preserve">"Celkem plocha střechy" </t>
  </si>
  <si>
    <t>459,33*0,05</t>
  </si>
  <si>
    <t>51</t>
  </si>
  <si>
    <t>966080105</t>
  </si>
  <si>
    <t>Bourání kontaktního zateplení z polystyrenových desek tl přes 120 do 180 mm</t>
  </si>
  <si>
    <t>-2009541933</t>
  </si>
  <si>
    <t>Bourání kontaktního zateplení včetně povrchové úpravy omítkou nebo nátěrem z polystyrénových desek, tloušťky přes 120 do 180 mm</t>
  </si>
  <si>
    <t>"plocha střechy"</t>
  </si>
  <si>
    <t>459,33</t>
  </si>
  <si>
    <t>52</t>
  </si>
  <si>
    <t>968072455</t>
  </si>
  <si>
    <t>Vybourání kovových dveřních zárubní pl do 2 m2</t>
  </si>
  <si>
    <t>957637176</t>
  </si>
  <si>
    <t>Vybourání kovových rámů oken s křídly, dveřních zárubní, vrat, stěn, ostění nebo obkladů  dveřních zárubní, plochy do 2 m2</t>
  </si>
  <si>
    <t>0,8*2,02</t>
  </si>
  <si>
    <t>53</t>
  </si>
  <si>
    <t>968072456</t>
  </si>
  <si>
    <t>Vybourání kovových dveřních zárubní pl přes 2 m2</t>
  </si>
  <si>
    <t>-366034778</t>
  </si>
  <si>
    <t>Vybourání kovových rámů oken s křídly, dveřních zárubní, vrat, stěn, ostění nebo obkladů  dveřních zárubní, plochy přes 2 m2</t>
  </si>
  <si>
    <t>(1*2,02)*2+1,55*2,02</t>
  </si>
  <si>
    <t>1*2,02</t>
  </si>
  <si>
    <t>54</t>
  </si>
  <si>
    <t>971035661</t>
  </si>
  <si>
    <t>Vybourání otvorů ve zdivu cihelném pl do 4 m2 na MC tl do 600 mm</t>
  </si>
  <si>
    <t>-936456945</t>
  </si>
  <si>
    <t>Vybourání otvorů ve zdivu základovém nebo nadzákladovém z cihel, tvárnic, příčkovek  z cihel pálených na maltu cementovou plochy do 4 m2, tl. do 600 mm</t>
  </si>
  <si>
    <t>(2,375*2,1+2,125*2,1+2,0*2,01)*0,440</t>
  </si>
  <si>
    <t>1,547*2,2*0,440</t>
  </si>
  <si>
    <t>1,500*2,200*0,440</t>
  </si>
  <si>
    <t>55</t>
  </si>
  <si>
    <t>971035561</t>
  </si>
  <si>
    <t>Vybourání otvorů ve zdivu cihelném pl do 1 m2 na MC tl do 600 mm</t>
  </si>
  <si>
    <t>-1024751784</t>
  </si>
  <si>
    <t>Vybourání otvorů ve zdivu základovém nebo nadzákladovém z cihel, tvárnic, příčkovek  z cihel pálených na maltu cementovou plochy do 1 m2, tl. do 600 mm</t>
  </si>
  <si>
    <t>N4, N5, N6</t>
  </si>
  <si>
    <t>(3,0*0,2+2,75*0,2+2,6*0,2)*0,440</t>
  </si>
  <si>
    <t>0,250*2,0*0,440*2</t>
  </si>
  <si>
    <t>56</t>
  </si>
  <si>
    <t>967031132</t>
  </si>
  <si>
    <t>Přisekání rovných ostění v cihelném zdivu na MV nebo MVC</t>
  </si>
  <si>
    <t>1040296381</t>
  </si>
  <si>
    <t>Přisekání (špicování) plošné nebo rovných ostění zdiva z cihel pálených  rovných ostění, bez odstupu, po hrubém vybourání otvorů, na maltu vápennou nebo vápenocementovou</t>
  </si>
  <si>
    <t>2,1*0,44*6</t>
  </si>
  <si>
    <t>0,440*2,2*4</t>
  </si>
  <si>
    <t>57</t>
  </si>
  <si>
    <t>973031325</t>
  </si>
  <si>
    <t>Vysekání kapes ve zdivu cihelném na MV nebo MVC pl do 0,10 m2 hl do 300 mm</t>
  </si>
  <si>
    <t>-883132451</t>
  </si>
  <si>
    <t>Vysekání výklenků nebo kapes ve zdivu z cihel  na maltu vápennou nebo vápenocementovou kapes, plochy do 0,10 m2, hl. do 300 mm</t>
  </si>
  <si>
    <t>N2</t>
  </si>
  <si>
    <t>N7</t>
  </si>
  <si>
    <t>N8</t>
  </si>
  <si>
    <t>N9</t>
  </si>
  <si>
    <t>58</t>
  </si>
  <si>
    <t>97303.R.3</t>
  </si>
  <si>
    <t>Zazadění a utemování vybouraných kapes po osazení ocelových nosníků</t>
  </si>
  <si>
    <t>ks</t>
  </si>
  <si>
    <t>-1415794110</t>
  </si>
  <si>
    <t>59</t>
  </si>
  <si>
    <t>97303.R.1</t>
  </si>
  <si>
    <t>Roznášecí ŽB podklad pod ocelové nosníky N3, N4, N5, N6</t>
  </si>
  <si>
    <t>soub.</t>
  </si>
  <si>
    <t>-1916600509</t>
  </si>
  <si>
    <t>Roznášecí ŽB podklad pod ocelové nosníky N3, N4, N5, N6
vyztužit dvěma vrstvami kari sítě KY (8/100/100)
vybourat zdivo v místě podkladu a uložení průvlaků</t>
  </si>
  <si>
    <t>60</t>
  </si>
  <si>
    <t>97303.R.4</t>
  </si>
  <si>
    <t>Roznášecí ŽB podklad pod ocelový nosník N2</t>
  </si>
  <si>
    <t>2104407808</t>
  </si>
  <si>
    <t>Roznášecí ŽB podklad pod ocelový nosník N2
vyztužit třemi vrstvami kari sítě KY (8/100/100)
vybourat zdivo v místě podkladu a uložení průvlaků</t>
  </si>
  <si>
    <t>61</t>
  </si>
  <si>
    <t>97303.R.2</t>
  </si>
  <si>
    <t>Smykové propojení stávajících a nových zděných stěn 3. a 4.NP</t>
  </si>
  <si>
    <t>1662314634</t>
  </si>
  <si>
    <t>Smykové propojení stávajících a nových zděných stěn
Původní stěnu očistit až na cihlu a v každé ložné spáře osadit 2x kotvu FD KSF</t>
  </si>
  <si>
    <t>62</t>
  </si>
  <si>
    <t>97303.R.5</t>
  </si>
  <si>
    <t>Smykové propojení stávajících a nových žb věnců 3. a 4.NP</t>
  </si>
  <si>
    <t>-10014207</t>
  </si>
  <si>
    <t>63</t>
  </si>
  <si>
    <t>317944323</t>
  </si>
  <si>
    <t>Válcované nosníky č.14 až 22 dodatečně osazované do připravených otvorů</t>
  </si>
  <si>
    <t>1691842106</t>
  </si>
  <si>
    <t>Válcované nosníky dodatečně osazované do připravených otvorů  bez zazdění hlav č. 14 až 22</t>
  </si>
  <si>
    <t>IPE 160</t>
  </si>
  <si>
    <t>N4</t>
  </si>
  <si>
    <t>15,778*3,0*5/1000</t>
  </si>
  <si>
    <t>N5</t>
  </si>
  <si>
    <t>15,778*2,75*5/1000</t>
  </si>
  <si>
    <t>N6</t>
  </si>
  <si>
    <t>15,778*2,6*5/1000</t>
  </si>
  <si>
    <t>0,659*1,05 'Přepočtené koeficientem množství</t>
  </si>
  <si>
    <t>64</t>
  </si>
  <si>
    <t>346244381</t>
  </si>
  <si>
    <t>Plentování jednostranné v do 200 mm válcovaných nosníků cihlami</t>
  </si>
  <si>
    <t>-591065492</t>
  </si>
  <si>
    <t>Plentování ocelových válcovaných nosníků jednostranné cihlami  na maltu, výška stojiny do 200 mm</t>
  </si>
  <si>
    <t>3,0*0,120*2</t>
  </si>
  <si>
    <t>(3,0*2+2,75*2+2,6*2)*0,160*2</t>
  </si>
  <si>
    <t>65</t>
  </si>
  <si>
    <t>615142012</t>
  </si>
  <si>
    <t>Potažení vnitřních nosníků rabicovým pletivem</t>
  </si>
  <si>
    <t>-1458698248</t>
  </si>
  <si>
    <t>Potažení vnitřních ploch pletivem  v ploše nebo pruzích, na plném podkladu rabicovým provizorním přichycením nosníků</t>
  </si>
  <si>
    <t>(0,2+0,440+0,2)*3,0</t>
  </si>
  <si>
    <t>(0,2+0,440+0,2)*(3,0+2,75+2,6)</t>
  </si>
  <si>
    <t>66</t>
  </si>
  <si>
    <t>-947954429</t>
  </si>
  <si>
    <t>67</t>
  </si>
  <si>
    <t>971038631</t>
  </si>
  <si>
    <t>Vybourání otvorů ve zdivu z dutých tvárnic nebo příčkovek pl do 4 m2 tl do 150 mm</t>
  </si>
  <si>
    <t>-53772262</t>
  </si>
  <si>
    <t>Vybourání otvorů ve zdivu základovém nebo nadzákladovém z cihel, tvárnic, příčkovek  dutých tvárnic nebo příčkovek, velikosti plochy do 4 m2, tl. do 150 mm</t>
  </si>
  <si>
    <t>0,9*2,02</t>
  </si>
  <si>
    <t>68</t>
  </si>
  <si>
    <t>978013191</t>
  </si>
  <si>
    <t>Otlučení (osekání) vnitřní vápenné nebo vápenocementové omítky stěn v rozsahu přes 50 do 100 %</t>
  </si>
  <si>
    <t>1483719694</t>
  </si>
  <si>
    <t>Otlučení vápenných nebo vápenocementových omítek vnitřních ploch stěn s vyškrabáním spar, s očištěním zdiva, v rozsahu přes 50 do 100 %</t>
  </si>
  <si>
    <t>30,75*3-2,375*2,1-(1*2,02)*2-0,9*2,02-4,925*3-0,8*2,02-1*2,02</t>
  </si>
  <si>
    <t>18,75*2,7-1*2,02-2,67-2,1*2,7</t>
  </si>
  <si>
    <t>304m</t>
  </si>
  <si>
    <t>37,03*3,1-1,55*2,02-(2,1*2)*5</t>
  </si>
  <si>
    <t>32,35*3,1-1*2,02-0,9*2,02-1,55*3,1-1,7*3,1-3,225*3,1-1*2,02-(2,1*2)*3</t>
  </si>
  <si>
    <t>6*2,6-0,8*2,02</t>
  </si>
  <si>
    <t>5,65*2,6-(0,8*2,02)*2</t>
  </si>
  <si>
    <t>4,4*2,6-0,8*2,02</t>
  </si>
  <si>
    <t>Ostění u oken</t>
  </si>
  <si>
    <t>(0,25*2*2+2,1*0,25)*8</t>
  </si>
  <si>
    <t>401m</t>
  </si>
  <si>
    <t>13,5*2,7-(1*2,02)*5</t>
  </si>
  <si>
    <t>402m</t>
  </si>
  <si>
    <t>18,7*2,7-1*2,02</t>
  </si>
  <si>
    <t>404m</t>
  </si>
  <si>
    <t>12,55*2,7-1*2,02-0,975*2</t>
  </si>
  <si>
    <t>405m</t>
  </si>
  <si>
    <t>14,75*2,7-1*2,02</t>
  </si>
  <si>
    <t>406m</t>
  </si>
  <si>
    <t>22,95*2,7-1*2,02-2,1*2</t>
  </si>
  <si>
    <t>407m</t>
  </si>
  <si>
    <t>13,3*2,7*1*2,02-0,975*2</t>
  </si>
  <si>
    <t>(0,25*2+2,1*0,25)+(0,25*2)*4+0,975*0,25*2</t>
  </si>
  <si>
    <t>69</t>
  </si>
  <si>
    <t>978057351</t>
  </si>
  <si>
    <t>Odsekání obkladů ze stupnic schodišťových konstrukcí z keramických dlaždic plochy do 1 m2</t>
  </si>
  <si>
    <t>1089313301</t>
  </si>
  <si>
    <t>Odsekání obkladů  schodišťových konstrukcí z dlaždic keramických stupnic</t>
  </si>
  <si>
    <t>19*1,4</t>
  </si>
  <si>
    <t>70</t>
  </si>
  <si>
    <t>978059541</t>
  </si>
  <si>
    <t>Odsekání a odebrání obkladů stěn z vnitřních obkládaček plochy přes 1 m2</t>
  </si>
  <si>
    <t>1295368042</t>
  </si>
  <si>
    <t>Odsekání obkladů  stěn včetně otlučení podkladní omítky až na zdivo z obkládaček vnitřních, z jakýchkoliv materiálů, plochy přes 1 m2</t>
  </si>
  <si>
    <t>5,2*2</t>
  </si>
  <si>
    <t>4,05*2</t>
  </si>
  <si>
    <t>3,6*2</t>
  </si>
  <si>
    <t>71</t>
  </si>
  <si>
    <t>941111112</t>
  </si>
  <si>
    <t>Montáž lešení řadového trubkového lehkého s podlahami zatížení do 200 kg/m2 š od 0,6 do 0,9 m v přes 10 do 25 m</t>
  </si>
  <si>
    <t>-1332868746</t>
  </si>
  <si>
    <t>Montáž lešení řadového trubkového lehkého pracovního s podlahami  s provozním zatížením tř. 3 do 200 kg/m2 šířky tř. W06 od 0,6 do 0,9 m, výšky přes 10 do 25 m</t>
  </si>
  <si>
    <t>564,0</t>
  </si>
  <si>
    <t>436,0</t>
  </si>
  <si>
    <t>294,0</t>
  </si>
  <si>
    <t>214,0</t>
  </si>
  <si>
    <t>72</t>
  </si>
  <si>
    <t>941111212</t>
  </si>
  <si>
    <t>Příplatek k lešení řadovému trubkovému lehkému s podlahami š 0,9 m v 25 m za první a ZKD den použití</t>
  </si>
  <si>
    <t>1365604926</t>
  </si>
  <si>
    <t>Montáž lešení řadového trubkového lehkého pracovního s podlahami  s provozním zatížením tř. 3 do 200 kg/m2 Příplatek za první a každý další den použití lešení k ceně -1112</t>
  </si>
  <si>
    <t>1508,000*30*3</t>
  </si>
  <si>
    <t>73</t>
  </si>
  <si>
    <t>944511111</t>
  </si>
  <si>
    <t>Montáž ochranné sítě z textilie z umělých vláken</t>
  </si>
  <si>
    <t>-1661249905</t>
  </si>
  <si>
    <t>Montáž ochranné sítě zavěšené na konstrukci lešení z textilie z umělých vláken</t>
  </si>
  <si>
    <t>74</t>
  </si>
  <si>
    <t>944511211</t>
  </si>
  <si>
    <t>Příplatek k ochranné síti za první a ZKD den použití</t>
  </si>
  <si>
    <t>-2128201646</t>
  </si>
  <si>
    <t>Montáž ochranné sítě Příplatek za první a každý další den použití sítě k ceně -1111</t>
  </si>
  <si>
    <t>75</t>
  </si>
  <si>
    <t>944511811</t>
  </si>
  <si>
    <t>Demontáž ochranné sítě z textilie z umělých vláken</t>
  </si>
  <si>
    <t>-1836536941</t>
  </si>
  <si>
    <t>Demontáž ochranné sítě zavěšené na konstrukci lešení z textilie z umělých vláken</t>
  </si>
  <si>
    <t>1508</t>
  </si>
  <si>
    <t>76</t>
  </si>
  <si>
    <t>941111812</t>
  </si>
  <si>
    <t>Demontáž lešení řadového trubkového lehkého s podlahami zatížení do 200 kg/m2 š přes 0,6 do 0,9 m v přes 10 do 25 m</t>
  </si>
  <si>
    <t>509640309</t>
  </si>
  <si>
    <t>Demontáž lešení řadového trubkového lehkého pracovního s podlahami  s provozním zatížením tř. 3 do 200 kg/m2 šířky tř. W06 od 0,6 do 0,9 m, výšky přes 10 do 25 m</t>
  </si>
  <si>
    <t>77</t>
  </si>
  <si>
    <t>953943211</t>
  </si>
  <si>
    <t>Osazování hasicího přístroje</t>
  </si>
  <si>
    <t>-931335703</t>
  </si>
  <si>
    <t>Osazování drobných kovových předmětů  kotvených do stěny hasicího přístroje</t>
  </si>
  <si>
    <t>78</t>
  </si>
  <si>
    <t>M</t>
  </si>
  <si>
    <t>44932114</t>
  </si>
  <si>
    <t>přístroj hasicí ruční práškový PG 6 LE</t>
  </si>
  <si>
    <t>CS ÚRS 2022 01</t>
  </si>
  <si>
    <t>946366942</t>
  </si>
  <si>
    <t>79</t>
  </si>
  <si>
    <t>949101111</t>
  </si>
  <si>
    <t>Lešení pomocné pro objekty pozemních staveb s lešeňovou podlahou v do 1,9 m zatížení do 150 kg/m2</t>
  </si>
  <si>
    <t>1058822895</t>
  </si>
  <si>
    <t>Lešení pomocné pracovní pro objekty pozemních staveb  pro zatížení do 150 kg/m2, o výšce lešeňové podlahy do 1,9 m</t>
  </si>
  <si>
    <t>plochy řešených podlaží</t>
  </si>
  <si>
    <t>397,360+376,340</t>
  </si>
  <si>
    <t>80</t>
  </si>
  <si>
    <t>952901111</t>
  </si>
  <si>
    <t>Vyčištění budov bytové a občanské výstavby při výšce podlaží do 4 m</t>
  </si>
  <si>
    <t>806537027</t>
  </si>
  <si>
    <t>Vyčištění budov nebo objektů před předáním do užívání  budov bytové nebo občanské výstavby, světlé výšky podlaží do 4 m</t>
  </si>
  <si>
    <t>81</t>
  </si>
  <si>
    <t>95290.R.1</t>
  </si>
  <si>
    <t>Směrové a informační tabulky dle PBŘ</t>
  </si>
  <si>
    <t>-289150708</t>
  </si>
  <si>
    <t>82</t>
  </si>
  <si>
    <t>62999101.R.1</t>
  </si>
  <si>
    <t>Zakrytí výplní otvorů a svislých ploch fólií přilepenou lepící páskou + zákryt stávajících neřešených konstrukcí</t>
  </si>
  <si>
    <t>-8915057</t>
  </si>
  <si>
    <t>997</t>
  </si>
  <si>
    <t>Přesun sutě</t>
  </si>
  <si>
    <t>83</t>
  </si>
  <si>
    <t>997013114</t>
  </si>
  <si>
    <t>Vnitrostaveništní doprava suti a vybouraných hmot pro budovy v přes 12 do 15 m s použitím mechanizace</t>
  </si>
  <si>
    <t>241521057</t>
  </si>
  <si>
    <t>Vnitrostaveništní doprava suti a vybouraných hmot  vodorovně do 50 m svisle s použitím mechanizace pro budovy a haly výšky přes 12 do 15 m</t>
  </si>
  <si>
    <t>84</t>
  </si>
  <si>
    <t>997013501</t>
  </si>
  <si>
    <t>Odvoz suti a vybouraných hmot na skládku nebo meziskládku do 1 km se složením</t>
  </si>
  <si>
    <t>319139860</t>
  </si>
  <si>
    <t>Odvoz suti a vybouraných hmot na skládku nebo meziskládku  se složením, na vzdálenost do 1 km</t>
  </si>
  <si>
    <t>85</t>
  </si>
  <si>
    <t>997013509</t>
  </si>
  <si>
    <t>Příplatek k odvozu suti a vybouraných hmot na skládku ZKD 1 km přes 1 km</t>
  </si>
  <si>
    <t>1633303908</t>
  </si>
  <si>
    <t>Odvoz suti a vybouraných hmot na skládku nebo meziskládku  se složením, na vzdálenost Příplatek k ceně za každý další i započatý 1 km přes 1 km</t>
  </si>
  <si>
    <t>23 km</t>
  </si>
  <si>
    <t>316,984*22</t>
  </si>
  <si>
    <t>86</t>
  </si>
  <si>
    <t>997013812</t>
  </si>
  <si>
    <t>Poplatek za uložení na skládce (skládkovné) stavebního odpadu na bázi sádry kód odpadu 17 08 02</t>
  </si>
  <si>
    <t>-869931029</t>
  </si>
  <si>
    <t>Poplatek za uložení stavebního odpadu na skládce (skládkovné) z materiálů na bázi sádry zatříděného do Katalogu odpadů pod kódem 17 08 02</t>
  </si>
  <si>
    <t>87</t>
  </si>
  <si>
    <t>997013814</t>
  </si>
  <si>
    <t>Poplatek za uložení na skládce (skládkovné) stavebního odpadu izolací kód odpadu 17 06 04</t>
  </si>
  <si>
    <t>1007707660</t>
  </si>
  <si>
    <t>Poplatek za uložení stavebního odpadu na skládce (skládkovné) z izolačních materiálů zatříděného do Katalogu odpadů pod kódem 17 06 04</t>
  </si>
  <si>
    <t>88</t>
  </si>
  <si>
    <t>997013862</t>
  </si>
  <si>
    <t>Poplatek za uložení stavebního odpadu na recyklační skládce (skládkovné) z armovaného betonu kód odpadu  17 01 01</t>
  </si>
  <si>
    <t>-2048373180</t>
  </si>
  <si>
    <t>Poplatek za uložení stavebního odpadu na recyklační skládce (skládkovné) z armovaného betonu zatříděného do Katalogu odpadů pod kódem 17 01 01</t>
  </si>
  <si>
    <t>89</t>
  </si>
  <si>
    <t>997013863</t>
  </si>
  <si>
    <t>Poplatek za uložení stavebního odpadu na recyklační skládce (skládkovné) cihelného kód odpadu  17 01 02</t>
  </si>
  <si>
    <t>-474551372</t>
  </si>
  <si>
    <t>Poplatek za uložení stavebního odpadu na recyklační skládce (skládkovné) cihelného zatříděného do Katalogu odpadů pod kódem 17 01 02</t>
  </si>
  <si>
    <t>90</t>
  </si>
  <si>
    <t>997013867</t>
  </si>
  <si>
    <t>Poplatek za uložení stavebního odpadu na recyklační skládce (skládkovné) z tašek a keramických výrobků kód odpadu  17 01 03</t>
  </si>
  <si>
    <t>-1622275597</t>
  </si>
  <si>
    <t>Poplatek za uložení stavebního odpadu na recyklační skládce (skládkovné) z tašek a keramických výrobků zatříděného do Katalogu odpadů pod kódem 17 01 03</t>
  </si>
  <si>
    <t>91</t>
  </si>
  <si>
    <t>997013871</t>
  </si>
  <si>
    <t>Poplatek za uložení stavebního odpadu na recyklační skládce (skládkovné) směsného stavebního a demoličního kód odpadu  17 09 04</t>
  </si>
  <si>
    <t>321394239</t>
  </si>
  <si>
    <t>Poplatek za uložení stavebního odpadu na recyklační skládce (skládkovné) směsného stavebního a demoličního zatříděného do Katalogu odpadů pod kódem 17 09 04</t>
  </si>
  <si>
    <t>998</t>
  </si>
  <si>
    <t>Přesun hmot</t>
  </si>
  <si>
    <t>92</t>
  </si>
  <si>
    <t>998011003</t>
  </si>
  <si>
    <t>Přesun hmot pro budovy zděné v přes 12 do 24 m</t>
  </si>
  <si>
    <t>-1257445354</t>
  </si>
  <si>
    <t>Přesun hmot pro budovy občanské výstavby, bydlení, výrobu a služby  s nosnou svislou konstrukcí zděnou z cihel, tvárnic nebo kamene vodorovná dopravní vzdálenost do 100 m pro budovy výšky přes 12 do 24 m</t>
  </si>
  <si>
    <t>PSV</t>
  </si>
  <si>
    <t>Práce a dodávky PSV</t>
  </si>
  <si>
    <t>712</t>
  </si>
  <si>
    <t>Povlakové krytiny</t>
  </si>
  <si>
    <t>93</t>
  </si>
  <si>
    <t>712361802</t>
  </si>
  <si>
    <t>Odstranění povlakové krytiny střech do 10° z fólií přilepených bodově</t>
  </si>
  <si>
    <t>-533174487</t>
  </si>
  <si>
    <t>Odstranění povlakové krytiny střech plochých do 10° z fólií přilepenou bodově</t>
  </si>
  <si>
    <t>713</t>
  </si>
  <si>
    <t>Izolace tepelné</t>
  </si>
  <si>
    <t>94</t>
  </si>
  <si>
    <t>713110851</t>
  </si>
  <si>
    <t>Odstranění tepelné izolace stropů lepené z polystyrenu suchého tl do 100 mm</t>
  </si>
  <si>
    <t>183518444</t>
  </si>
  <si>
    <t>Odstranění tepelné izolace stropů nebo podhledů z rohoží, pásů, dílců, desek, bloků připevněných lepením z polystyrenu suchého, tloušťka izolace do 100 mm</t>
  </si>
  <si>
    <t>95</t>
  </si>
  <si>
    <t>713121121</t>
  </si>
  <si>
    <t>Montáž izolace tepelné podlah volně kladenými rohožemi, pásy, dílci, deskami 2 vrstvy</t>
  </si>
  <si>
    <t>962994890</t>
  </si>
  <si>
    <t>Montáž tepelné izolace podlah rohožemi, pásy, deskami, dílci, bloky (izolační materiál ve specifikaci) kladenými volně dvouvrstvá</t>
  </si>
  <si>
    <t>vrchní hrana pásnic vazníků</t>
  </si>
  <si>
    <t>"plocha cad"551,11</t>
  </si>
  <si>
    <t>96</t>
  </si>
  <si>
    <t>713131143</t>
  </si>
  <si>
    <t>Montáž izolace tepelné stěn a základů lepením celoplošně v kombinaci s mechanickým kotvením rohoží, pásů, dílců, desek</t>
  </si>
  <si>
    <t>1027844985</t>
  </si>
  <si>
    <t>Montáž tepelné izolace stěn rohožemi, pásy, deskami, dílci, bloky (izolační materiál ve specifikaci) lepením celoplošně s mechanickým kotvením</t>
  </si>
  <si>
    <t>zateplení štítů</t>
  </si>
  <si>
    <t>štíty</t>
  </si>
  <si>
    <t>30,0*2</t>
  </si>
  <si>
    <t>"druhá vrstva"60,0</t>
  </si>
  <si>
    <t>97</t>
  </si>
  <si>
    <t>6314816.R.1</t>
  </si>
  <si>
    <t>deska tepelně izolační z čedičové vlny tl. 100 mm  λD = 0,033 (W·m-1·K-1)</t>
  </si>
  <si>
    <t>-1261754686</t>
  </si>
  <si>
    <t>611,11*1,02 'Přepočtené koeficientem množství</t>
  </si>
  <si>
    <t>98</t>
  </si>
  <si>
    <t>6314816.R.2</t>
  </si>
  <si>
    <t>deska tepelně izolační z čedičové vlny tl. 160 mm  λD = 0,033 (W·m-1·K-1)</t>
  </si>
  <si>
    <t>-1971106154</t>
  </si>
  <si>
    <t>99</t>
  </si>
  <si>
    <t>713121111</t>
  </si>
  <si>
    <t>Montáž izolace tepelné podlah volně kladenými rohožemi, pásy, dílci, deskami 1 vrstva</t>
  </si>
  <si>
    <t>-132949186</t>
  </si>
  <si>
    <t>Montáž tepelné izolace podlah rohožemi, pásy, deskami, dílci, bloky (izolační materiál ve specifikaci) kladenými volně jednovrstvá</t>
  </si>
  <si>
    <t xml:space="preserve">3.NP </t>
  </si>
  <si>
    <t>"plocha celkem" 397,37</t>
  </si>
  <si>
    <t>"plocha celkem" 376,34</t>
  </si>
  <si>
    <t>100</t>
  </si>
  <si>
    <t>28376422</t>
  </si>
  <si>
    <t>deska z polystyrénu XPS, hrana polodrážková a hladký povrch 300kPA tl 100mm</t>
  </si>
  <si>
    <t>710558564</t>
  </si>
  <si>
    <t>773,71*1,05 'Přepočtené koeficientem množství</t>
  </si>
  <si>
    <t>101</t>
  </si>
  <si>
    <t>713121211</t>
  </si>
  <si>
    <t>Montáž izolace tepelné podlah volně kladenými okrajovými pásky</t>
  </si>
  <si>
    <t>1216070473</t>
  </si>
  <si>
    <t>Montáž tepelné izolace podlah okrajovými pásky kladenými volně</t>
  </si>
  <si>
    <t>46,99-0,9*9-0,8*2-1*2-1,55</t>
  </si>
  <si>
    <t>18,75-1</t>
  </si>
  <si>
    <t>37,03-1,55</t>
  </si>
  <si>
    <t>23,85-0,9</t>
  </si>
  <si>
    <t>7,75-0,9</t>
  </si>
  <si>
    <t>5,65-0,8*2</t>
  </si>
  <si>
    <t>4,4-0,8</t>
  </si>
  <si>
    <t>311m</t>
  </si>
  <si>
    <t>9,5-1</t>
  </si>
  <si>
    <t>312m</t>
  </si>
  <si>
    <t>14,5-0,9</t>
  </si>
  <si>
    <t>17,8-0,9*2</t>
  </si>
  <si>
    <t>17,95-0,9</t>
  </si>
  <si>
    <t>15,85-0,9</t>
  </si>
  <si>
    <t>15,6-0,9</t>
  </si>
  <si>
    <t>318m</t>
  </si>
  <si>
    <t>11,45-0,9*2</t>
  </si>
  <si>
    <t>319m</t>
  </si>
  <si>
    <t>15,65-1</t>
  </si>
  <si>
    <t>15,22-0,9</t>
  </si>
  <si>
    <t>14,35-0,9</t>
  </si>
  <si>
    <t>14,8-0,9*2</t>
  </si>
  <si>
    <t>15,68-0,9</t>
  </si>
  <si>
    <t>13-0,9</t>
  </si>
  <si>
    <t>31,15-0,9*5-1</t>
  </si>
  <si>
    <t>70,89-0,9*14-1*2-1,95</t>
  </si>
  <si>
    <t>11,5-0,9*3</t>
  </si>
  <si>
    <t>411m</t>
  </si>
  <si>
    <t>8,1-0,9</t>
  </si>
  <si>
    <t>412m</t>
  </si>
  <si>
    <t>7-0,9</t>
  </si>
  <si>
    <t>413m</t>
  </si>
  <si>
    <t>9,25-1</t>
  </si>
  <si>
    <t>20,75-0,9</t>
  </si>
  <si>
    <t>19,85-0,9</t>
  </si>
  <si>
    <t>17,4-0,9</t>
  </si>
  <si>
    <t>17,25-0,9*2</t>
  </si>
  <si>
    <t>8-0,9*2</t>
  </si>
  <si>
    <t>8-0,9</t>
  </si>
  <si>
    <t>16,2-1</t>
  </si>
  <si>
    <t>15,47-0,9*2</t>
  </si>
  <si>
    <t>20,67-0,9*2</t>
  </si>
  <si>
    <t>26,48-0,9*2</t>
  </si>
  <si>
    <t>7,45-0,9</t>
  </si>
  <si>
    <t>102</t>
  </si>
  <si>
    <t>63140274</t>
  </si>
  <si>
    <t>pásek okrajový izolační minerální plovoucích podlah š 120mm tl 12mm</t>
  </si>
  <si>
    <t>277788638</t>
  </si>
  <si>
    <t>103</t>
  </si>
  <si>
    <t>71315114.R.1</t>
  </si>
  <si>
    <t>Montáž izolace tepelné střech šikmých parotěsné reflexní tl do 5 mm</t>
  </si>
  <si>
    <t>R.1</t>
  </si>
  <si>
    <t>1877165188</t>
  </si>
  <si>
    <t>Montáž tepelné izolace střech šikmých rohožemi, pásy, deskami (izolační materiál ve specifikaci) připevněné sponkami reflexní pod krokve parotěsná , tloušťka izolace do 5 mm
Utěsnění prostupů pomocí systémových manžet a butylkaučukového tmele), parotěs utěsněn na stěnách, v místech dřevěného pojistného roštu opatřit v celé délce pomocí butylkaučukové pásky z důvodu eliminace perforace kotvícími vruty roštu.</t>
  </si>
  <si>
    <t>4.NP pod vazníky</t>
  </si>
  <si>
    <t>"plocha cad"492,02</t>
  </si>
  <si>
    <t>104</t>
  </si>
  <si>
    <t>28329011</t>
  </si>
  <si>
    <t>fólie PE vyztužená pro parotěsnou vrstvu (reakce na oheň - třída F) 110g/m2</t>
  </si>
  <si>
    <t>-866427435</t>
  </si>
  <si>
    <t>492,02*1,05 'Přepočtené koeficientem množství</t>
  </si>
  <si>
    <t>105</t>
  </si>
  <si>
    <t>998713103</t>
  </si>
  <si>
    <t>Přesun hmot tonážní pro izolace tepelné v objektech v přes 12 do 24 m</t>
  </si>
  <si>
    <t>1991353161</t>
  </si>
  <si>
    <t>Přesun hmot pro izolace tepelné stanovený z hmotnosti přesunovaného materiálu vodorovná dopravní vzdálenost do 50 m v objektech výšky přes 12 m do 24 m</t>
  </si>
  <si>
    <t>714</t>
  </si>
  <si>
    <t>Akustická a protiotřesová opatření</t>
  </si>
  <si>
    <t>106</t>
  </si>
  <si>
    <t>763431002</t>
  </si>
  <si>
    <t>Montáž minerálního podhledu s vyjímatelnými panely vel. přes 0,36 do 0,72 m2 na zavěšený viditelný rošt</t>
  </si>
  <si>
    <t>1933344446</t>
  </si>
  <si>
    <t>Montáž podhledu minerálního  včetně zavěšeného roštu viditelného s panely vyjímatelnými, velikosti panelů přes 0,36 m2 do 0,72 m2</t>
  </si>
  <si>
    <t>44,750</t>
  </si>
  <si>
    <t>22,870</t>
  </si>
  <si>
    <t>12,900</t>
  </si>
  <si>
    <t>18,240</t>
  </si>
  <si>
    <t>18,670</t>
  </si>
  <si>
    <t>15,440</t>
  </si>
  <si>
    <t>15,150</t>
  </si>
  <si>
    <t>14,020</t>
  </si>
  <si>
    <t>13,950</t>
  </si>
  <si>
    <t>11,520</t>
  </si>
  <si>
    <t>12,590</t>
  </si>
  <si>
    <t>14,680</t>
  </si>
  <si>
    <t>10,000</t>
  </si>
  <si>
    <t>31,000</t>
  </si>
  <si>
    <t>53,330</t>
  </si>
  <si>
    <t>24,400</t>
  </si>
  <si>
    <t>21,730</t>
  </si>
  <si>
    <t>23,450</t>
  </si>
  <si>
    <t>17,100</t>
  </si>
  <si>
    <t>16,670</t>
  </si>
  <si>
    <t>4,000</t>
  </si>
  <si>
    <t>14,750</t>
  </si>
  <si>
    <t>12,570</t>
  </si>
  <si>
    <t>27,020</t>
  </si>
  <si>
    <t>43,250</t>
  </si>
  <si>
    <t>107</t>
  </si>
  <si>
    <t>714.R.1</t>
  </si>
  <si>
    <t xml:space="preserve">Kazeta podhledová minerální vlna, povrch s jemnými vpichy, zvuková pohltivost Lw = 0,6, světelná odrazivost 87 %, barva bílá, reakce na oheň třída A2-s1, d0, 600×600×15 mm </t>
  </si>
  <si>
    <t>162238032</t>
  </si>
  <si>
    <t>Kazeta podhledová minerální vlna, povrch s jemnými vpichy, zvuková pohltivost Lw = 0,6, světelná odrazivost 87 %, barva bílá, reakce na oheň třída A2-s1, d0, 600×600×15 mm
viz akustický posudek a TZ stavební</t>
  </si>
  <si>
    <t>108</t>
  </si>
  <si>
    <t>763131752</t>
  </si>
  <si>
    <t>Montáž jedné vrstvy tepelné izolace do SDK podhledu</t>
  </si>
  <si>
    <t>24720582</t>
  </si>
  <si>
    <t>Podhled ze sádrokartonových desek  ostatní práce a konstrukce na podhledech ze sádrokartonových desek montáž jedné vrstvy tepelné izolace</t>
  </si>
  <si>
    <t>77,3+12,41</t>
  </si>
  <si>
    <t>109</t>
  </si>
  <si>
    <t>714.R.2</t>
  </si>
  <si>
    <t>Akustická izolace do podhledu  625x1200x50mm</t>
  </si>
  <si>
    <t>-1055234871</t>
  </si>
  <si>
    <t>Akustická izolace do podhledu  625x1200x50mm
viz akustický posudek a TZ stavební</t>
  </si>
  <si>
    <t>110</t>
  </si>
  <si>
    <t>714121021</t>
  </si>
  <si>
    <t>Montáž podstropních panelů s rozšířenou zvukovou pohltivostí šroubovaných na betonový strop</t>
  </si>
  <si>
    <t>-365772058</t>
  </si>
  <si>
    <t>Montáž akustických minerálních panelů podstropních s rozšířenou pohltivostí zvuku šroubovaných na stropní konstrukci betonovou</t>
  </si>
  <si>
    <t>77,3</t>
  </si>
  <si>
    <t>7,2</t>
  </si>
  <si>
    <t>111</t>
  </si>
  <si>
    <t>714.R.3</t>
  </si>
  <si>
    <t>Podhledová deska 28 dB</t>
  </si>
  <si>
    <t>-745049330</t>
  </si>
  <si>
    <t>Reakce na oheň: A2-s1, d0 podle ČSN EN 13501-01
Požární odolnost: REI30 - REI90 podle EN 13501-2 (v provedení podle příslušného technického listu)
Zvuková pohltivost: DIN EN ISO 354 αw = 0,95 podle DIN EN ISO 11654 NRC=0,90 podle ASTM C 423
Podélná vzduchová neprůzvučnost: Dn,f,w = 28 dB podle DIN EN ISO 10848(tloušťka 19 mm, podle zkušebního protokolu)
Odolnost vlhkosti: do 95% relativní vzdušné vlhkosti
Světelná odrazivost: pro bílou barvu podobnou RAL 9010 neoslnivé cca. 88%
Tepelná vosidvost: λ = 0,040 W/mK podle DIN 52612
Propustnost vzduchu: PM1 (≤ 30 m³/hm²) podle DIN 18177
Klasifikace čistých prostorů: třída 4 podle ISO 14644-1
Barva: bílá podobná RAL 9010
viz akustický posudek a TZ stavební</t>
  </si>
  <si>
    <t>112</t>
  </si>
  <si>
    <t>714.R.4</t>
  </si>
  <si>
    <t>Podhledová deska 38 dB</t>
  </si>
  <si>
    <t>-1607352275</t>
  </si>
  <si>
    <t>Reakce na oheň: A2-s1, d0 podle ČSN EN 13501-01
Požární odolnost: REI30 - REI120 podle EN 13501-2 (v provedení podle příslušného technického listu)
Zvuková pohltivost: DIN EN ISO 354 αw = 0,65(H) podle DIN EN ISO 11654 NRC=0,70 podle ASTM C 423
Podélná vzduchová neprůzvučnost: Dn,f,w = 38 dB podle DIN EN ISO 10848(tloušťka 19 mm, podle zkušebního protokolu)
Odolnost vlhkosti: do 95% relativní vzdušné vlhkosti
Světelná odrazivost: pro bílou barvu podobnou RAL 9010 neoslnivé cca. 88%
Tepelná vosidvost: λ = 0,,052-0,057 W/mK podle DIN 52612
Propustnost vzduchu: PM1 (≤ 30 m³/hm²) podle DIN 18177
Klasifikace čistých prostorů: třída 4 podle ISO 14644-1
Barva: bílá podobná RAL 9010
viz akustický posudek a TZ stavební</t>
  </si>
  <si>
    <t>113</t>
  </si>
  <si>
    <t>714123002</t>
  </si>
  <si>
    <t>Montáž akustických stěnových obkladů z demontovatelných panelů na skrytý rošt</t>
  </si>
  <si>
    <t>-1009539904</t>
  </si>
  <si>
    <t>Montáž akustických minerálních panelů  stěnových demontovatelných, instalovaných na rošt skrytý</t>
  </si>
  <si>
    <t>12,410</t>
  </si>
  <si>
    <t>114</t>
  </si>
  <si>
    <t>714.R.8</t>
  </si>
  <si>
    <t>Akustický stěnový obklad, 600x1200x25mm, hrana AK 01, systém B</t>
  </si>
  <si>
    <t>-259358911</t>
  </si>
  <si>
    <t>115</t>
  </si>
  <si>
    <t>998714203</t>
  </si>
  <si>
    <t>Přesun hmot procentní pro akustická a protiotřesová opatření v objektech v do 24 m</t>
  </si>
  <si>
    <t>%</t>
  </si>
  <si>
    <t>668263619</t>
  </si>
  <si>
    <t>Přesun hmot pro akustická a protiotřesová opatření  stanovený procentní sazbou (%) z ceny vodorovná dopravní vzdálenost do 50 m v objektech výšky přes 12 do 24 m</t>
  </si>
  <si>
    <t>721</t>
  </si>
  <si>
    <t>Zdravotechnika - vnitřní kanalizace</t>
  </si>
  <si>
    <t>116</t>
  </si>
  <si>
    <t>721210822</t>
  </si>
  <si>
    <t>Demontáž vpustí střešních DN 100</t>
  </si>
  <si>
    <t>-320697377</t>
  </si>
  <si>
    <t>Demontáž kanalizačního příslušenství  střešních vtoků DN 100</t>
  </si>
  <si>
    <t>"Celkem kusů"</t>
  </si>
  <si>
    <t>8 "ks"</t>
  </si>
  <si>
    <t>762</t>
  </si>
  <si>
    <t>Konstrukce tesařské</t>
  </si>
  <si>
    <t>117</t>
  </si>
  <si>
    <t>762811100</t>
  </si>
  <si>
    <t>Montáž vrchního přesahovaného záklopu z hrubých prken</t>
  </si>
  <si>
    <t>696927447</t>
  </si>
  <si>
    <t>Záklop stropů montáž (materiál ve specifikaci) z prken hrubých vrchního přesahovaného</t>
  </si>
  <si>
    <t>horní hrana vazníků prkenný záklop tl. 15 mm</t>
  </si>
  <si>
    <t>"plocha střechy 640 m2" 640,0</t>
  </si>
  <si>
    <t>118</t>
  </si>
  <si>
    <t>60515111</t>
  </si>
  <si>
    <t>řezivo jehličnaté boční prkno 20-30mm</t>
  </si>
  <si>
    <t>-1029796159</t>
  </si>
  <si>
    <t>vrchní hrana pásnic vazníků v tl. 25 mm</t>
  </si>
  <si>
    <t>"plocha cad"551,11*0,025</t>
  </si>
  <si>
    <t>"plocha střechy 640 m2" 640,0*0,015</t>
  </si>
  <si>
    <t>119</t>
  </si>
  <si>
    <t>762083111</t>
  </si>
  <si>
    <t>Impregnace řeziva proti dřevokaznému hmyzu a houbám máčením třída ohrožení 1 a 2</t>
  </si>
  <si>
    <t>1784915987</t>
  </si>
  <si>
    <t>Impregnace řeziva máčením proti dřevokaznému hmyzu a houbám, třída ohrožení 1 a 2 (dřevo v interiéru)</t>
  </si>
  <si>
    <t>23,378</t>
  </si>
  <si>
    <t>120</t>
  </si>
  <si>
    <t>762841150</t>
  </si>
  <si>
    <t>Montáž podbíjení stropů a střech vodorovných z hrubých prken na osovou vzdálenost přes 0,5 m</t>
  </si>
  <si>
    <t>-22790499</t>
  </si>
  <si>
    <t>Montáž podbíjení  stropů a střech vodorovných z hrubých prken na osovou vzdálenost přes 0,5 m</t>
  </si>
  <si>
    <t>121</t>
  </si>
  <si>
    <t>60514114</t>
  </si>
  <si>
    <t>řezivo jehličnaté lať impregnovaná dl 4 m</t>
  </si>
  <si>
    <t>1393182801</t>
  </si>
  <si>
    <t>dřevěný pojistný rošt parotěsné fólie</t>
  </si>
  <si>
    <t xml:space="preserve">4.NP pod vazníky </t>
  </si>
  <si>
    <t>"hranoly 40 x 50 mm plocha cad / osová vzdálenost 600 mm"0,04*0,05*492,02/0,600</t>
  </si>
  <si>
    <t>122</t>
  </si>
  <si>
    <t>762342511</t>
  </si>
  <si>
    <t>Montáž kontralatí na podklad bez tepelné izolace</t>
  </si>
  <si>
    <t>1577656790</t>
  </si>
  <si>
    <t>Montáž laťování montáž kontralatí na podklad bez tepelné izolace</t>
  </si>
  <si>
    <t>"plocha střechy 640 m2 / osová vzdálenost 900 mm" 640,0/0,900</t>
  </si>
  <si>
    <t>123</t>
  </si>
  <si>
    <t>805326692</t>
  </si>
  <si>
    <t>"plocha střechy 640 m2 / osová vzdálenost 900 mm" 0,04*0,06*640,0/0,900</t>
  </si>
  <si>
    <t>124</t>
  </si>
  <si>
    <t>762895000</t>
  </si>
  <si>
    <t>Spojovací prostředky pro montáž záklopu, stropnice a podbíjení</t>
  </si>
  <si>
    <t>737998945</t>
  </si>
  <si>
    <t>Spojovací prostředky záklopu stropů, stropnic, podbíjení  hřebíky, svory</t>
  </si>
  <si>
    <t>1,64+23,378+1,707</t>
  </si>
  <si>
    <t>125</t>
  </si>
  <si>
    <t>762341013</t>
  </si>
  <si>
    <t>Bednění střech rovných sklon do 60° z desek OSB tl 15 mm na sraz šroubovaných na krokve</t>
  </si>
  <si>
    <t>305444633</t>
  </si>
  <si>
    <t>Bednění střech střech rovných sklonu do 60° s vyřezáním otvorů z dřevoštěpkových desek OSB šroubovaných na krokve na sraz, tloušťky desky 15 mm</t>
  </si>
  <si>
    <t>126</t>
  </si>
  <si>
    <t>762842122</t>
  </si>
  <si>
    <t>Montáž podbíjení střech šikmých vnějšího přesahu š do 0,8 m z hoblovaných prken na pero a drážku</t>
  </si>
  <si>
    <t>-686924120</t>
  </si>
  <si>
    <t>Montáž podbíjení  střech šikmých, vnějšího přesahu šířky do 0,8 m (pouze pro prkna přibíjená rovnoběžně s krokvemi) z hoblovaných prken na pero a drážku</t>
  </si>
  <si>
    <t>přesahy střechy</t>
  </si>
  <si>
    <t>vodorovně</t>
  </si>
  <si>
    <t>60,50</t>
  </si>
  <si>
    <t>čela</t>
  </si>
  <si>
    <t>40,0*0,5*2</t>
  </si>
  <si>
    <t>127</t>
  </si>
  <si>
    <t>622142001</t>
  </si>
  <si>
    <t>Potažení vnějších stěn sklovláknitým pletivem vtlačeným do tenkovrstvé hmoty</t>
  </si>
  <si>
    <t>1210246735</t>
  </si>
  <si>
    <t>Potažení vnějších ploch pletivem  v ploše nebo pruzích, na plném podkladu sklovláknitým vtlačením do tmelu stěn</t>
  </si>
  <si>
    <t>128</t>
  </si>
  <si>
    <t>60726286</t>
  </si>
  <si>
    <t>deska dřevoštěpková OSB 3 P+D broušená tl 25mm</t>
  </si>
  <si>
    <t>277331667</t>
  </si>
  <si>
    <t>129</t>
  </si>
  <si>
    <t>762.R.1</t>
  </si>
  <si>
    <t>Střešní vazníky dodávka a montáž vč. impregnace</t>
  </si>
  <si>
    <t>655174397</t>
  </si>
  <si>
    <t>Střešní vazníky dodávka a montáž vč. impregnace
výrobní a montážní dokumentace, výroba, doprava, montáž vč. zvedacích prostředků, spojovací a kotvící materiál</t>
  </si>
  <si>
    <t>130</t>
  </si>
  <si>
    <t>998762203</t>
  </si>
  <si>
    <t>Přesun hmot procentní pro kce tesařské v objektech v přes 12 do 24 m</t>
  </si>
  <si>
    <t>2115803653</t>
  </si>
  <si>
    <t>Přesun hmot pro konstrukce tesařské  stanovený procentní sazbou (%) z ceny vodorovná dopravní vzdálenost do 50 m v objektech výšky přes 12 do 24 m</t>
  </si>
  <si>
    <t>763</t>
  </si>
  <si>
    <t>Konstrukce suché výstavby</t>
  </si>
  <si>
    <t>131</t>
  </si>
  <si>
    <t>763135811</t>
  </si>
  <si>
    <t>Demontáž podhledu sádrokartonového kazetového na roštu viditelném</t>
  </si>
  <si>
    <t>-1241727572</t>
  </si>
  <si>
    <t>Demontáž podhledu sádrokartonového  kazetového na zavěšeném na roštu viditelném</t>
  </si>
  <si>
    <t>2.NP</t>
  </si>
  <si>
    <t>207m a 208m</t>
  </si>
  <si>
    <t>15,4</t>
  </si>
  <si>
    <t>225m a 223m</t>
  </si>
  <si>
    <t>12,4</t>
  </si>
  <si>
    <t>28,74</t>
  </si>
  <si>
    <t>84,5</t>
  </si>
  <si>
    <t>43,28</t>
  </si>
  <si>
    <t>8,75</t>
  </si>
  <si>
    <t>9,06</t>
  </si>
  <si>
    <t>11,88</t>
  </si>
  <si>
    <t>24,8</t>
  </si>
  <si>
    <t>10,57</t>
  </si>
  <si>
    <t>132</t>
  </si>
  <si>
    <t>763135101</t>
  </si>
  <si>
    <t>Montáž SDK kazetového podhledu z kazet 600x600 mm na zavěšenou viditelnou nosnou konstrukci</t>
  </si>
  <si>
    <t>1110362615</t>
  </si>
  <si>
    <t>Montáž sádrokartonového podhledu kazetového demontovatelného, velikosti kazet 600x600 mm včetně zavěšené nosné konstrukce viditelné</t>
  </si>
  <si>
    <t>133</t>
  </si>
  <si>
    <t>59030570</t>
  </si>
  <si>
    <t>podhled kazetový bez děrování viditelný rastr tl 10mm 600x600mm</t>
  </si>
  <si>
    <t>-803754284</t>
  </si>
  <si>
    <t>27,8*1,05 'Přepočtené koeficientem množství</t>
  </si>
  <si>
    <t>134</t>
  </si>
  <si>
    <t>763131432</t>
  </si>
  <si>
    <t>SDK podhled deska 1xDF 15 bez izolace dvouvrstvá spodní kce profil CD+UD REI 90</t>
  </si>
  <si>
    <t>135495781</t>
  </si>
  <si>
    <t>Podhled ze sádrokartonových desek  dvouvrstvá zavěšená spodní konstrukce z ocelových profilů CD, UD jednoduše opláštěná deskou protipožární DF, tl. 15 mm, bez izolace, REI do 90</t>
  </si>
  <si>
    <t>135</t>
  </si>
  <si>
    <t>763131411</t>
  </si>
  <si>
    <t>SDK podhled desky 1xA 12,5 bez izolace dvouvrstvá spodní kce profil CD+UD</t>
  </si>
  <si>
    <t>-1387185296</t>
  </si>
  <si>
    <t>Podhled ze sádrokartonových desek  dvouvrstvá zavěšená spodní konstrukce z ocelových profilů CD, UD jednoduše opláštěná deskou standardní A, tl. 12,5 mm, bez izolace</t>
  </si>
  <si>
    <t>19,32</t>
  </si>
  <si>
    <t>403m</t>
  </si>
  <si>
    <t>24,80</t>
  </si>
  <si>
    <t>8,35</t>
  </si>
  <si>
    <t>136</t>
  </si>
  <si>
    <t>763131451</t>
  </si>
  <si>
    <t>SDK podhled deska 1xH2 12,5 bez izolace dvouvrstvá spodní kce profil CD+UD</t>
  </si>
  <si>
    <t>1417482868</t>
  </si>
  <si>
    <t>Podhled ze sádrokartonových desek  dvouvrstvá zavěšená spodní konstrukce z ocelových profilů CD, UD jednoduše opláštěná deskou impregnovanou H2, tl. 12,5 mm, bez izolace</t>
  </si>
  <si>
    <t>3,140</t>
  </si>
  <si>
    <t>1,800</t>
  </si>
  <si>
    <t>1,200</t>
  </si>
  <si>
    <t>2,000</t>
  </si>
  <si>
    <t>5,520</t>
  </si>
  <si>
    <t>3,950</t>
  </si>
  <si>
    <t>2,450</t>
  </si>
  <si>
    <t>3,450</t>
  </si>
  <si>
    <t>5,350</t>
  </si>
  <si>
    <t>137</t>
  </si>
  <si>
    <t>763111414.RGS</t>
  </si>
  <si>
    <t>SDK příčka SK 14 tl 125 mm profil CW+UW 75 desky 2x RB (A) 12,5 TI 50 mm 15 kg/m3 EI 60 Rw 53 dB</t>
  </si>
  <si>
    <t>817573110</t>
  </si>
  <si>
    <t>305m, 306m, 311m, 312m</t>
  </si>
  <si>
    <t>(6,6*3,45)+(2,025*3,45)+3,125*3,45</t>
  </si>
  <si>
    <t>313, 314, 315, 308</t>
  </si>
  <si>
    <t>(5,7*3,45)-(0,9*2,02)+(6,6*3,45)-(0,9*2,02)</t>
  </si>
  <si>
    <t>308, 315, 316</t>
  </si>
  <si>
    <t>(7,025*3,45)-2*(0,9*2,02)+(4,475*3,45)</t>
  </si>
  <si>
    <t>316, 317, 318, 319</t>
  </si>
  <si>
    <t>(6,6*3,45)+2*(3,65*3,45)-2*(0,9*2,02)</t>
  </si>
  <si>
    <t>317, 320, 326</t>
  </si>
  <si>
    <t>(6,6*3,45)+(4,9*3,45)-(0,9*2,02)-(1*2,02)</t>
  </si>
  <si>
    <t>321, 322, 323, 324, 325, 326</t>
  </si>
  <si>
    <t>(10,225*3,55)+3*(4,75*3,55)+(4*3,55)-5*(0,9*2,02)</t>
  </si>
  <si>
    <t>408, 411,412,413, 414, 415</t>
  </si>
  <si>
    <t>(11,075*4,3)+3*(2,325*4,3)+(8,9*4,3)-4*(0,9*2,02)-(1*2,02)</t>
  </si>
  <si>
    <t>415, 416, 417, 418, 419, 420</t>
  </si>
  <si>
    <t>(15,975*4,3)+2*(5,7*4,3)+2*(2*4,3)-5*(0,9*2,02)</t>
  </si>
  <si>
    <t>408, 421, 422, 423</t>
  </si>
  <si>
    <t>(5,7*4,3)+(6,6*4,3)-2*(0,9*2,02)</t>
  </si>
  <si>
    <t>408, 423, 424, 430</t>
  </si>
  <si>
    <t>(4,475*4,3)+(7,025*4,3)-2*(0,9*2,02)</t>
  </si>
  <si>
    <t>409, 410, 424, 425, 430</t>
  </si>
  <si>
    <t>(6,6*4,3)+2*(3,65*4,3)-4*(0,9*2,02)</t>
  </si>
  <si>
    <t>425, 426, 410, 408</t>
  </si>
  <si>
    <t>(6,6*4,3)+(5,215*4,3)-2*(0,9*2,02)</t>
  </si>
  <si>
    <t>427, 428, 429</t>
  </si>
  <si>
    <t>(7,375*3,55)+(5,42*3,55)-3*(0,9*2,02)</t>
  </si>
  <si>
    <t>138</t>
  </si>
  <si>
    <t>998763303</t>
  </si>
  <si>
    <t>Přesun hmot tonážní pro sádrokartonové konstrukce v objektech v přes 12 do 24 m</t>
  </si>
  <si>
    <t>-2027293364</t>
  </si>
  <si>
    <t>Přesun hmot pro konstrukce montované z desek  sádrokartonových, sádrovláknitých, cementovláknitých nebo cementových stanovený z hmotnosti přesunovaného materiálu vodorovná dopravní vzdálenost do 50 m v objektech výšky přes 12 do 24 m</t>
  </si>
  <si>
    <t>764</t>
  </si>
  <si>
    <t>Konstrukce klempířské</t>
  </si>
  <si>
    <t>139</t>
  </si>
  <si>
    <t>764511603</t>
  </si>
  <si>
    <t>Žlab podokapní půlkruhový z Pz s povrchovou úpravou rš 400 mm</t>
  </si>
  <si>
    <t>968008750</t>
  </si>
  <si>
    <t>Žlab podokapní z pozinkovaného plechu s povrchovou úpravou včetně háků a čel půlkruhový rš 400 mm</t>
  </si>
  <si>
    <t>140</t>
  </si>
  <si>
    <t>76451862.R.1</t>
  </si>
  <si>
    <t>Svody kruhové včetně objímek, kolen, odskoků z Pz s povrchovou úpravou průměru 150 mm</t>
  </si>
  <si>
    <t>-1179408217</t>
  </si>
  <si>
    <t>141</t>
  </si>
  <si>
    <t>765191001</t>
  </si>
  <si>
    <t>Montáž pojistné hydroizolační nebo parotěsné fólie kladené ve sklonu do 20° lepením na bednění nebo izolaci</t>
  </si>
  <si>
    <t>1353111923</t>
  </si>
  <si>
    <t>Montáž pojistné hydroizolační nebo parotěsné fólie kladené ve sklonu do 20° lepením (vodotěsné podstřeší) na bednění nebo tepelnou izolaci</t>
  </si>
  <si>
    <t>142</t>
  </si>
  <si>
    <t>28329036</t>
  </si>
  <si>
    <t>fólie kontaktní difuzně propustná pro doplňkovou hydroizolační vrstvu, třívrstvá mikroporézní PP 150g/m2 s integrovanou samolepící páskou</t>
  </si>
  <si>
    <t>976950009</t>
  </si>
  <si>
    <t>640*1,1 'Přepočtené koeficientem množství</t>
  </si>
  <si>
    <t>143</t>
  </si>
  <si>
    <t>764002414</t>
  </si>
  <si>
    <t>Montáž strukturované oddělovací rohože jakkékoliv rš</t>
  </si>
  <si>
    <t>-637853512</t>
  </si>
  <si>
    <t>Montáž strukturované oddělovací rohože jakékoli rš</t>
  </si>
  <si>
    <t>144</t>
  </si>
  <si>
    <t>28329043</t>
  </si>
  <si>
    <t>fólie difuzně propustné s nakašírovanou strukturovanou rohoží pod hladkou plechovou krytinu se samolepící páskou v podélném přesahu</t>
  </si>
  <si>
    <t>334075162</t>
  </si>
  <si>
    <t>640*1,15 'Přepočtené koeficientem množství</t>
  </si>
  <si>
    <t>145</t>
  </si>
  <si>
    <t>764111641</t>
  </si>
  <si>
    <t>Krytina střechy rovné drážkováním ze svitků z Pz plechu s povrchovou úpravou do rš 670 mm sklonu do 30°</t>
  </si>
  <si>
    <t>1819381477</t>
  </si>
  <si>
    <t>Krytina ze svitků, ze šablon nebo taškových tabulí z pozinkovaného plechu s povrchovou úpravou s úpravou u okapů, prostupů a výčnělků střechy rovné drážkováním ze svitků do rš 670 mm, sklon střechy do 30°</t>
  </si>
  <si>
    <t>146</t>
  </si>
  <si>
    <t>764213652</t>
  </si>
  <si>
    <t>Střešní výlez pro krytinu skládanou nebo plechovou z Pz s povrchovou úpravou</t>
  </si>
  <si>
    <t>-566929026</t>
  </si>
  <si>
    <t>Oplechování střešních prvků z pozinkovaného plechu s povrchovou úpravou střešní výlez rozměru 600 x 600 mm, střechy s krytinou skládanou nebo plechovou</t>
  </si>
  <si>
    <t>147</t>
  </si>
  <si>
    <t>767881132</t>
  </si>
  <si>
    <t>Montáž bodů záchytného systému do šikmé střechy se střešní krytinou falcovanou</t>
  </si>
  <si>
    <t>-786760541</t>
  </si>
  <si>
    <t>Montáž záchytného systému proti pádu bodů samostatných nebo v systému s poddajným kotvícím vedením na šikmé střechy (přes 15 °) se střešní krytinou drážkovanou</t>
  </si>
  <si>
    <t>148</t>
  </si>
  <si>
    <t>70921424</t>
  </si>
  <si>
    <t>kotvicí bod pro šikmé střechy s falcovanou krytinou</t>
  </si>
  <si>
    <t>-410629764</t>
  </si>
  <si>
    <t>Poznámka k položce:
kotvení shora na dvojitou stojatou drážku pomocí přítlačných šroubů</t>
  </si>
  <si>
    <t>149</t>
  </si>
  <si>
    <t>764.R.1</t>
  </si>
  <si>
    <t>Sněhová zábrana na falcovanou krytinu s dvojatou drážkou, nerezové provedení, trubky profil 32 mm + šrouby</t>
  </si>
  <si>
    <t>-1044355304</t>
  </si>
  <si>
    <t>150</t>
  </si>
  <si>
    <t>764211626</t>
  </si>
  <si>
    <t>Oplechování větraného hřebene s větracím pásem z Pz s povrchovou úpravou rš 500 mm</t>
  </si>
  <si>
    <t>-599978197</t>
  </si>
  <si>
    <t>Oplechování střešních prvků z pozinkovaného plechu s povrchovou úpravou hřebene větraného s použitím hřebenového plechu s větracím pásem rš 500 mm</t>
  </si>
  <si>
    <t>151</t>
  </si>
  <si>
    <t>764212635</t>
  </si>
  <si>
    <t>Oplechování štítu závětrnou lištou z Pz s povrchovou úpravou rš 400 mm</t>
  </si>
  <si>
    <t>1772347062</t>
  </si>
  <si>
    <t>Oplechování střešních prvků z pozinkovaného plechu s povrchovou úpravou štítu závětrnou lištou rš 400 mm</t>
  </si>
  <si>
    <t>152</t>
  </si>
  <si>
    <t>764212663</t>
  </si>
  <si>
    <t>Oplechování rovné okapové hrany z Pz s povrchovou úpravou rš 250 mm</t>
  </si>
  <si>
    <t>-1994309570</t>
  </si>
  <si>
    <t>Oplechování střešních prvků z pozinkovaného plechu s povrchovou úpravou okapu střechy rovné okapovým plechem rš 250 mm</t>
  </si>
  <si>
    <t>153</t>
  </si>
  <si>
    <t>764216605</t>
  </si>
  <si>
    <t>Oplechování rovných parapetů mechanicky kotvené z Pz s povrchovou úpravou rš 400 mm</t>
  </si>
  <si>
    <t>2016169584</t>
  </si>
  <si>
    <t>Oplechování parapetů z pozinkovaného plechu s povrchovou úpravou rovných mechanicky kotvené, bez rohů rš 400 mm</t>
  </si>
  <si>
    <t>2,105*32</t>
  </si>
  <si>
    <t>154</t>
  </si>
  <si>
    <t>998764103</t>
  </si>
  <si>
    <t>Přesun hmot tonážní pro konstrukce klempířské v objektech v přes 12 do 24 m</t>
  </si>
  <si>
    <t>97597313</t>
  </si>
  <si>
    <t>Přesun hmot pro konstrukce klempířské stanovený z hmotnosti přesunovaného materiálu vodorovná dopravní vzdálenost do 50 m v objektech výšky přes 12 do 24 m</t>
  </si>
  <si>
    <t>766</t>
  </si>
  <si>
    <t>Konstrukce truhlářské</t>
  </si>
  <si>
    <t>155</t>
  </si>
  <si>
    <t>766.R.T.D1</t>
  </si>
  <si>
    <t>Vnitřní dveře, částečně prosklené, rozměry 800/1970 mm</t>
  </si>
  <si>
    <t>-1626544960</t>
  </si>
  <si>
    <t xml:space="preserve">Vnitřní dveře (referenční výrobek Sapeli Hanum 60), zárubeň obložková, materiál MDF s výplní odlehčenou DTD, povrch laminát 0,8mm, vzhled povrchu dle výběru investora. Kování nerez klika/klika, zámek s vložkou typu FAB. </t>
  </si>
  <si>
    <t>156</t>
  </si>
  <si>
    <t>766.R.T.D3</t>
  </si>
  <si>
    <t>Vnitřní dveře, neprosklené, rozměry 800/1970 mm</t>
  </si>
  <si>
    <t>809419707</t>
  </si>
  <si>
    <t>157</t>
  </si>
  <si>
    <t>766.R.T.D4</t>
  </si>
  <si>
    <t>Vnitřní dveře, neprosklené, rozměry 900/1970 mm</t>
  </si>
  <si>
    <t>329669698</t>
  </si>
  <si>
    <t>158</t>
  </si>
  <si>
    <t>766.R.T.D5</t>
  </si>
  <si>
    <t>Vnitřní dveře, částečně prosklené, rozměry 900/1970 mm</t>
  </si>
  <si>
    <t>778917903</t>
  </si>
  <si>
    <t>159</t>
  </si>
  <si>
    <t>766.R.T.D5p</t>
  </si>
  <si>
    <t>Vnitřní dveře, částečně prosklené, rozměry 900/1970 mm, osazení panikovou klikou, požární odolnost EI 30DP3, C3</t>
  </si>
  <si>
    <t>1570095638</t>
  </si>
  <si>
    <t>160</t>
  </si>
  <si>
    <t>766.R.T.D8</t>
  </si>
  <si>
    <t>Vnitřní dveře, neprosklené, rozměry 900/1970 mm, požární odolnost EI 30DP3, C3</t>
  </si>
  <si>
    <t>1314477267</t>
  </si>
  <si>
    <t>161</t>
  </si>
  <si>
    <t>766.R.T.D9</t>
  </si>
  <si>
    <t>Vnitřní dveře, částečně prosklené, rozměry 800/1970 mm, požární odolnost EI 30DP3, C3</t>
  </si>
  <si>
    <t>-414905848</t>
  </si>
  <si>
    <t>162</t>
  </si>
  <si>
    <t>766.R.T.D2</t>
  </si>
  <si>
    <t>Hliníkové dveře, rozměry 1450/1970 mm s min. průchodem 900 mm</t>
  </si>
  <si>
    <t>1861155486</t>
  </si>
  <si>
    <t>Hliníkové dveře s prosklením do 2/3</t>
  </si>
  <si>
    <t>163</t>
  </si>
  <si>
    <t>766.R.T.D6</t>
  </si>
  <si>
    <t>Hliníkové dveře, rozměry 1850/1970 mm s min. průchodem 900 mm, osazení panikovou klikou, požární odolnost EI 30DP3, C3</t>
  </si>
  <si>
    <t>-1387637278</t>
  </si>
  <si>
    <t>164</t>
  </si>
  <si>
    <t>766.R.T.D7</t>
  </si>
  <si>
    <t>Hliníkové dveře, rozměry 1800/1970 mm s min. průchodem 900 mm, požární odolnost EI 30DP3, C3</t>
  </si>
  <si>
    <t>-612660844</t>
  </si>
  <si>
    <t>165</t>
  </si>
  <si>
    <t>766.R.O1</t>
  </si>
  <si>
    <t>Okno jednoduché, plastové, otevírávé/vyklápěcí (ventilace), pro stavební otvor 2100x2000mm</t>
  </si>
  <si>
    <t>-1742182398</t>
  </si>
  <si>
    <t>Okno jednoduché, plastové, otevírávé/vyklápěcí (ventilace), pro stavební otvor 2100x2000mm. Zasklení izolačním dvojsklem, UWmax = 1,1 W/m2K. Okenní klička. Okna opatřeny ve styku se stěnou parotěsnou (int) a difúzní páskou (ext) - možno nahradit systémovou komprimační páskou určenou pro parotěsnou montáž. Členění a barevnost dle stávajících oken na objektu / dle investora.</t>
  </si>
  <si>
    <t>166</t>
  </si>
  <si>
    <t>766.R.O2</t>
  </si>
  <si>
    <t>Okno jednoduché, plastové,vyklápěcí (ventilace), pro stavební otvor 2100x1000mm</t>
  </si>
  <si>
    <t>1387608989</t>
  </si>
  <si>
    <t>Okno jednoduché, plastové,vyklápěcí (ventilace), pro stavební otvor 2100x1000mm. Zasklení izolačním dvojsklem, UWmax = 1,1 W/m2K. Otevírání okna v maximální výšce 1,8m a elektromagnetický způsob otevírání okna v případě požáru. Okna opatřeny ve styku se stěnou parotěsnou (int) a difúzní páskou (ext) - možno nahradit systémovou komprimační páskou určenou pro parotěsnou montáž. Členění a barevnost dle stávajících oken na objektu / dle investora.</t>
  </si>
  <si>
    <t>167</t>
  </si>
  <si>
    <t>766.R.SV</t>
  </si>
  <si>
    <t>Protipožární stropní výlez na půdu 600/1200, mat. dřevo se stahovacími schody na výšku podlaží. Požadavek na tepelnou izolaci min. 1,8W/m2/K, s požární odolností min. EW30DP3</t>
  </si>
  <si>
    <t>1690005276</t>
  </si>
  <si>
    <t>168</t>
  </si>
  <si>
    <t>766694113</t>
  </si>
  <si>
    <t>Montáž parapetních desek dřevěných nebo plastových š do 30 cm dl přes 1,6 do 2,6 m</t>
  </si>
  <si>
    <t>1775514567</t>
  </si>
  <si>
    <t>Montáž ostatních truhlářských konstrukcí parapetních desek dřevěných nebo plastových šířky do 300 mm, délky přes 1600 do 2600 mm</t>
  </si>
  <si>
    <t>169</t>
  </si>
  <si>
    <t>61144404</t>
  </si>
  <si>
    <t>parapet plastový vnitřní komůrkový tl 20mm š 400mm</t>
  </si>
  <si>
    <t>-1910723939</t>
  </si>
  <si>
    <t>2,100*32</t>
  </si>
  <si>
    <t>67,2*2,6 'Přepočtené koeficientem množství</t>
  </si>
  <si>
    <t>170</t>
  </si>
  <si>
    <t>61140076</t>
  </si>
  <si>
    <t>koncovka k parapetu oboustranná š 600mm, barva bílá</t>
  </si>
  <si>
    <t>-2133365475</t>
  </si>
  <si>
    <t>32*2</t>
  </si>
  <si>
    <t>171</t>
  </si>
  <si>
    <t>998766103</t>
  </si>
  <si>
    <t>Přesun hmot tonážní pro kce truhlářské v objektech v přes 12 do 24 m</t>
  </si>
  <si>
    <t>-974658865</t>
  </si>
  <si>
    <t>Přesun hmot pro konstrukce truhlářské stanovený z hmotnosti přesunovaného materiálu vodorovná dopravní vzdálenost do 50 m v objektech výšky přes 12 do 24 m</t>
  </si>
  <si>
    <t>767</t>
  </si>
  <si>
    <t>Konstrukce zámečnické</t>
  </si>
  <si>
    <t>172</t>
  </si>
  <si>
    <t>998767103</t>
  </si>
  <si>
    <t>Přesun hmot tonážní pro zámečnické konstrukce v objektech v přes 12 do 24 m</t>
  </si>
  <si>
    <t>1008257604</t>
  </si>
  <si>
    <t>Přesun hmot pro zámečnické konstrukce  stanovený z hmotnosti přesunovaného materiálu vodorovná dopravní vzdálenost do 50 m v objektech výšky přes 12 do 24 m</t>
  </si>
  <si>
    <t>767.1</t>
  </si>
  <si>
    <t>Konstrukce zámečnické - ostatní</t>
  </si>
  <si>
    <t>173</t>
  </si>
  <si>
    <t>767.1.R.Z1</t>
  </si>
  <si>
    <t>Schodišťové nerezové madlo délky 2,0m</t>
  </si>
  <si>
    <t>-1841398615</t>
  </si>
  <si>
    <t xml:space="preserve">Nerezové schodišťové zábradlí - nerezové madlo ∅42,4mm kulatého průřezu a kulatými držáky s krycí rozetou, kotvení madla k držáku nerezovými šrouby M6x12, kotvení celé konstrukce přes chemické kotvy do nosných keramických stěn.
Obecně: madlo bude umístěno ve výšce 900-1200mm nad pochůznou plochou, s průřezem madla 40-50mm, vzdálenost madla od líce zdiva min. 40mm
</t>
  </si>
  <si>
    <t>1,905*1,05 'Přepočtené koeficientem množství</t>
  </si>
  <si>
    <t>174</t>
  </si>
  <si>
    <t>767.1.R.Z2</t>
  </si>
  <si>
    <t>Schodišťové nerezové madla délky 1,25m</t>
  </si>
  <si>
    <t>-320486793</t>
  </si>
  <si>
    <t>1,19*1,05 'Přepočtené koeficientem množství</t>
  </si>
  <si>
    <t>175</t>
  </si>
  <si>
    <t>767.1.R.1</t>
  </si>
  <si>
    <t>Zámečnické výrobky - Táhlo T1, T2, T3 + kotvení K1 a K2 - výroba, ochranný nátěr, montáž</t>
  </si>
  <si>
    <t>kg</t>
  </si>
  <si>
    <t>-276527600</t>
  </si>
  <si>
    <t>T1</t>
  </si>
  <si>
    <t>187,554</t>
  </si>
  <si>
    <t>T2</t>
  </si>
  <si>
    <t>232,698</t>
  </si>
  <si>
    <t>T3</t>
  </si>
  <si>
    <t>104,814</t>
  </si>
  <si>
    <t>K1</t>
  </si>
  <si>
    <t>40,720</t>
  </si>
  <si>
    <t>K2</t>
  </si>
  <si>
    <t>78,069</t>
  </si>
  <si>
    <t>643,855*1,05 'Přepočtené koeficientem množství</t>
  </si>
  <si>
    <t>767.2</t>
  </si>
  <si>
    <t>Konstrukce zámečnické - OK vyztuření suterénní stěny</t>
  </si>
  <si>
    <t>176</t>
  </si>
  <si>
    <t>767995115</t>
  </si>
  <si>
    <t>Montáž atypických zámečnických konstrukcí hm přes 50 do 100 kg</t>
  </si>
  <si>
    <t>-556925276</t>
  </si>
  <si>
    <t>Montáž ostatních atypických zámečnických konstrukcí  hmotnosti přes 50 do 100 kg</t>
  </si>
  <si>
    <t>OK SUT STĚNY OS</t>
  </si>
  <si>
    <t>OS-04  U 200</t>
  </si>
  <si>
    <t>3,380*25,277</t>
  </si>
  <si>
    <t>177</t>
  </si>
  <si>
    <t>13010826</t>
  </si>
  <si>
    <t>ocel profilová jakost S235JR (11 375) průřez U (UPN) 200</t>
  </si>
  <si>
    <t>-1141260512</t>
  </si>
  <si>
    <t>Poznámka k položce:
Hmotnost: 25,30 kg/m</t>
  </si>
  <si>
    <t>3,380*25,277/1000</t>
  </si>
  <si>
    <t>0,085*1,1 'Přepočtené koeficientem množství</t>
  </si>
  <si>
    <t>178</t>
  </si>
  <si>
    <t>767995117</t>
  </si>
  <si>
    <t>Montáž atypických zámečnických konstrukcí hm přes 250 do 500 kg</t>
  </si>
  <si>
    <t>-5410077</t>
  </si>
  <si>
    <t>Montáž ostatních atypických zámečnických konstrukcí  hmotnosti přes 250 do 500 kg</t>
  </si>
  <si>
    <t>OS-01  HEA 400</t>
  </si>
  <si>
    <t>6,78*124,815</t>
  </si>
  <si>
    <t>OS-02  HEA 400</t>
  </si>
  <si>
    <t>10,840*124,815</t>
  </si>
  <si>
    <t>OS-03  HEA 400</t>
  </si>
  <si>
    <t>5,390*124,815</t>
  </si>
  <si>
    <t>179</t>
  </si>
  <si>
    <t>13011005</t>
  </si>
  <si>
    <t>ocel profilová jakost S235JR (11 375) průřez HEA 400</t>
  </si>
  <si>
    <t>1190531667</t>
  </si>
  <si>
    <t>Poznámka k položce:
Hmotnost: 125,00 kg/m</t>
  </si>
  <si>
    <t>6,78*124,815/1000</t>
  </si>
  <si>
    <t>10,840*124,815/1000</t>
  </si>
  <si>
    <t>5,390*124,815/1000</t>
  </si>
  <si>
    <t>2,872*1,1 'Přepočtené koeficientem množství</t>
  </si>
  <si>
    <t>180</t>
  </si>
  <si>
    <t>767.R.1.OK OS</t>
  </si>
  <si>
    <t>Ocelová konstrukce vyztužení suteréní stěny - výroba, ochranný nátěr</t>
  </si>
  <si>
    <t>883213755</t>
  </si>
  <si>
    <t>181</t>
  </si>
  <si>
    <t>767.R.2.OK OS</t>
  </si>
  <si>
    <t>Ocelová konstrukce vyztužení suteréní stěny - pomocné práce a konstrukce</t>
  </si>
  <si>
    <t>914873490</t>
  </si>
  <si>
    <t>Ocelová konstrukce vyztužení suteréní stěny - pomocné práce a konstrukce
osazení a zabetonování do podlahy
výplň mezer (pomocí plechů. klínových podložek,...) mezi ocel. konstrukcí a podepíranou stěnou</t>
  </si>
  <si>
    <t>767.3</t>
  </si>
  <si>
    <t>Konstrukce zámečnické - nosníky N7, N8, N9</t>
  </si>
  <si>
    <t>182</t>
  </si>
  <si>
    <t>767995114</t>
  </si>
  <si>
    <t>Montáž atypických zámečnických konstrukcí hm přes 20 do 50 kg</t>
  </si>
  <si>
    <t>416506580</t>
  </si>
  <si>
    <t>Montáž ostatních atypických zámečnických konstrukcí  hmotnosti přes 20 do 50 kg</t>
  </si>
  <si>
    <t>N7 - 02</t>
  </si>
  <si>
    <t>8,635*5,150</t>
  </si>
  <si>
    <t>183</t>
  </si>
  <si>
    <t>767995113</t>
  </si>
  <si>
    <t>Montáž atypických zámečnických konstrukcí hm přes 10 do 20 kg</t>
  </si>
  <si>
    <t>-855475794</t>
  </si>
  <si>
    <t>Montáž ostatních atypických zámečnických konstrukcí  hmotnosti přes 10 do 20 kg</t>
  </si>
  <si>
    <t>N8 - 02</t>
  </si>
  <si>
    <t>7,850*2,630</t>
  </si>
  <si>
    <t>184</t>
  </si>
  <si>
    <t>13611228</t>
  </si>
  <si>
    <t>plech ocelový hladký jakost S235JR tl 10mm tabule</t>
  </si>
  <si>
    <t>850132477</t>
  </si>
  <si>
    <t>Poznámka k položce:
Hmotnost 160 kg/kus</t>
  </si>
  <si>
    <t>8,635*5,150/1000</t>
  </si>
  <si>
    <t>7,850*2,630/1000</t>
  </si>
  <si>
    <t>0,065*1,05 'Přepočtené koeficientem množství</t>
  </si>
  <si>
    <t>185</t>
  </si>
  <si>
    <t>929528509</t>
  </si>
  <si>
    <t>IPE 200</t>
  </si>
  <si>
    <t>22,375*3,5*2</t>
  </si>
  <si>
    <t>186</t>
  </si>
  <si>
    <t>13010752</t>
  </si>
  <si>
    <t>ocel profilová jakost S235JR (11 375) průřez IPE 200</t>
  </si>
  <si>
    <t>943621205</t>
  </si>
  <si>
    <t>Poznámka k položce:
Hmotnost: 23,00 kg/m</t>
  </si>
  <si>
    <t>22,375*3,5*2/1000</t>
  </si>
  <si>
    <t>0,157*1,05 'Přepočtené koeficientem množství</t>
  </si>
  <si>
    <t>187</t>
  </si>
  <si>
    <t>-726190301</t>
  </si>
  <si>
    <t>N7 - 01</t>
  </si>
  <si>
    <t>U 320</t>
  </si>
  <si>
    <t>59,50*6,0</t>
  </si>
  <si>
    <t>N8 - 01</t>
  </si>
  <si>
    <t>U 300</t>
  </si>
  <si>
    <t>46,158*3,325*2</t>
  </si>
  <si>
    <t>188</t>
  </si>
  <si>
    <t>1301103.R.1</t>
  </si>
  <si>
    <t>ocel profilová jakost S235JR (11 375) průřez U (UPN) 320</t>
  </si>
  <si>
    <t>1651520643</t>
  </si>
  <si>
    <t>59,50*6,0/1000</t>
  </si>
  <si>
    <t>0,357*1,05 'Přepočtené koeficientem množství</t>
  </si>
  <si>
    <t>189</t>
  </si>
  <si>
    <t>13010836</t>
  </si>
  <si>
    <t>ocel profilová jakost S235JR (11 375) průřez U (UPN) 300</t>
  </si>
  <si>
    <t>-1501000681</t>
  </si>
  <si>
    <t>Poznámka k položce:
Hmotnost: 47,00 kg/m</t>
  </si>
  <si>
    <t>46,158*3,325*2/1000</t>
  </si>
  <si>
    <t>0,307*1,05 'Přepočtené koeficientem množství</t>
  </si>
  <si>
    <t>190</t>
  </si>
  <si>
    <t>767.R.1.N</t>
  </si>
  <si>
    <t>Ocelové nosníky N7, N8, N9 - výroba, ochranný nátěr</t>
  </si>
  <si>
    <t>187922783</t>
  </si>
  <si>
    <t>44,47+20,646+156,625+663,951</t>
  </si>
  <si>
    <t>767.4</t>
  </si>
  <si>
    <t>Konstrukce zámečnické - nosníky N1 a N2</t>
  </si>
  <si>
    <t>191</t>
  </si>
  <si>
    <t>767995112</t>
  </si>
  <si>
    <t>Montáž atypických zámečnických konstrukcí hm přes 5 do 10 kg</t>
  </si>
  <si>
    <t>760052477</t>
  </si>
  <si>
    <t>Montáž ostatních atypických zámečnických konstrukcí  hmotnosti přes 5 do 10 kg</t>
  </si>
  <si>
    <t>N2-02</t>
  </si>
  <si>
    <t>P15</t>
  </si>
  <si>
    <t>117,750*0,260</t>
  </si>
  <si>
    <t>192</t>
  </si>
  <si>
    <t>13611238</t>
  </si>
  <si>
    <t>plech ocelový hladký jakost S235JR tl 15mm tabule</t>
  </si>
  <si>
    <t>502615063</t>
  </si>
  <si>
    <t>Poznámka k položce:
Hmotnost 720 kg/kus</t>
  </si>
  <si>
    <t>117,750*0,260/1000</t>
  </si>
  <si>
    <t>0,031*1,05 'Přepočtené koeficientem množství</t>
  </si>
  <si>
    <t>193</t>
  </si>
  <si>
    <t>767995116</t>
  </si>
  <si>
    <t>Montáž atypických zámečnických konstrukcí hm přes 100 do 250 kg</t>
  </si>
  <si>
    <t>-548649960</t>
  </si>
  <si>
    <t>Montáž ostatních atypických zámečnických konstrukcí  hmotnosti přes 100 do 250 kg</t>
  </si>
  <si>
    <t>N1</t>
  </si>
  <si>
    <t>JA 120x80x5</t>
  </si>
  <si>
    <t>14,241*8,700</t>
  </si>
  <si>
    <t>194</t>
  </si>
  <si>
    <t>14550437</t>
  </si>
  <si>
    <t>profil ocelový svařovaný jakost S355 průřez obdelníkový 120x80x5mm</t>
  </si>
  <si>
    <t>-1194225783</t>
  </si>
  <si>
    <t>Poznámka k položce:
Hmotnost: 13,969 kg/m</t>
  </si>
  <si>
    <t>14,241*8,700/1000</t>
  </si>
  <si>
    <t>0,124*1,05 'Přepočtené koeficientem množství</t>
  </si>
  <si>
    <t>195</t>
  </si>
  <si>
    <t>-1658414546</t>
  </si>
  <si>
    <t>N2 - 01</t>
  </si>
  <si>
    <t>HEB 260</t>
  </si>
  <si>
    <t>92,630*7,975*2</t>
  </si>
  <si>
    <t>196</t>
  </si>
  <si>
    <t>13010986</t>
  </si>
  <si>
    <t>ocel profilová jakost S235JR (11 375) průřez HEB 260</t>
  </si>
  <si>
    <t>-954866998</t>
  </si>
  <si>
    <t>Poznámka k položce:
Hmotnost: 95,00 kg/m</t>
  </si>
  <si>
    <t>92,630*7,975*2/1000</t>
  </si>
  <si>
    <t>1,477*1,05 'Přepočtené koeficientem množství</t>
  </si>
  <si>
    <t>197</t>
  </si>
  <si>
    <t>767.R.2.N</t>
  </si>
  <si>
    <t>Ocelový nosník N2 - výroba, ochranný nátěr</t>
  </si>
  <si>
    <t>615184689</t>
  </si>
  <si>
    <t>1477,449+30,615+123,897</t>
  </si>
  <si>
    <t>771</t>
  </si>
  <si>
    <t>Podlahy z dlaždic</t>
  </si>
  <si>
    <t>198</t>
  </si>
  <si>
    <t>771111011</t>
  </si>
  <si>
    <t>Vysátí podkladu před pokládkou dlažby</t>
  </si>
  <si>
    <t>-1100979654</t>
  </si>
  <si>
    <t>Příprava podkladu před provedením dlažby vysátí podlah</t>
  </si>
  <si>
    <t>"306m" 3,14</t>
  </si>
  <si>
    <t>"307m" 1,8</t>
  </si>
  <si>
    <t>"308m" 1,2</t>
  </si>
  <si>
    <t>"309m" 2</t>
  </si>
  <si>
    <t>"310m" 1,2</t>
  </si>
  <si>
    <t>"311m" 5,52</t>
  </si>
  <si>
    <t>"318m" 3,95</t>
  </si>
  <si>
    <t>"319m" 3,95</t>
  </si>
  <si>
    <t>"409m" 3,95</t>
  </si>
  <si>
    <t>"410m" 3,95</t>
  </si>
  <si>
    <t>"411m" 2,45</t>
  </si>
  <si>
    <t>"412m" 3,45</t>
  </si>
  <si>
    <t>"413m" 5,35</t>
  </si>
  <si>
    <t>"430m" 3,45</t>
  </si>
  <si>
    <t>199</t>
  </si>
  <si>
    <t>771111012</t>
  </si>
  <si>
    <t>Vysátí schodiště před pokládkou dlažby</t>
  </si>
  <si>
    <t>-1378067522</t>
  </si>
  <si>
    <t>Příprava podkladu před provedením dlažby vysátí schodišť</t>
  </si>
  <si>
    <t>"302m" 18,88</t>
  </si>
  <si>
    <t>200</t>
  </si>
  <si>
    <t>771151012</t>
  </si>
  <si>
    <t>Samonivelační stěrka podlah pevnosti 20 MPa tl přes 3 do 5 mm</t>
  </si>
  <si>
    <t>2086053562</t>
  </si>
  <si>
    <t>Příprava podkladu před provedením dlažby samonivelační stěrka min.pevnosti 20 MPa, tloušťky přes 3 do 5 mm</t>
  </si>
  <si>
    <t>"302m" 18,8</t>
  </si>
  <si>
    <t>"309m" 2,0</t>
  </si>
  <si>
    <t>201</t>
  </si>
  <si>
    <t>771591112</t>
  </si>
  <si>
    <t>Izolace pod dlažbu nátěrem nebo stěrkou ve dvou vrstvách</t>
  </si>
  <si>
    <t>1625902105</t>
  </si>
  <si>
    <t>Izolace podlahy pod dlažbu nátěrem nebo stěrkou ve dvou vrstvách</t>
  </si>
  <si>
    <t>202</t>
  </si>
  <si>
    <t>771574112</t>
  </si>
  <si>
    <t>Montáž podlah keramických hladkých lepených flexibilním lepidlem přes 9 do 12 ks/m2</t>
  </si>
  <si>
    <t>-917235541</t>
  </si>
  <si>
    <t>Montáž podlah z dlaždic keramických lepených flexibilním lepidlem maloformátových hladkých přes 9 do 12 ks/m2</t>
  </si>
  <si>
    <t>203</t>
  </si>
  <si>
    <t>59761003</t>
  </si>
  <si>
    <t>dlažba keramická hutná hladká do interiéru přes 9 do 12ks/m2</t>
  </si>
  <si>
    <t>-362993311</t>
  </si>
  <si>
    <t>64,16*1,1 'Přepočtené koeficientem množství</t>
  </si>
  <si>
    <t>204</t>
  </si>
  <si>
    <t>771591241</t>
  </si>
  <si>
    <t>Izolace těsnícími pásy vnitřní kout</t>
  </si>
  <si>
    <t>48719212</t>
  </si>
  <si>
    <t>Izolace podlahy pod dlažbu těsnícími izolačními pásy vnitřní kout</t>
  </si>
  <si>
    <t>"306m" 4</t>
  </si>
  <si>
    <t>"307m" 5</t>
  </si>
  <si>
    <t>"308m"5</t>
  </si>
  <si>
    <t>"309m" 4</t>
  </si>
  <si>
    <t>"310m" 4</t>
  </si>
  <si>
    <t>"311m"4</t>
  </si>
  <si>
    <t>"318m" 4+4</t>
  </si>
  <si>
    <t>"319m" 4+4</t>
  </si>
  <si>
    <t>"409m" 4+4</t>
  </si>
  <si>
    <t>"410m"4+4</t>
  </si>
  <si>
    <t>"411m"4</t>
  </si>
  <si>
    <t>"412m"4</t>
  </si>
  <si>
    <t>"413m" 4</t>
  </si>
  <si>
    <t>"430m"4</t>
  </si>
  <si>
    <t>205</t>
  </si>
  <si>
    <t>771591242</t>
  </si>
  <si>
    <t>Izolace těsnícími pásy vnější roh</t>
  </si>
  <si>
    <t>-648714267</t>
  </si>
  <si>
    <t>Izolace podlahy pod dlažbu těsnícími izolačními pásy vnější roh</t>
  </si>
  <si>
    <t>"307m" 1</t>
  </si>
  <si>
    <t>"308m"1</t>
  </si>
  <si>
    <t>"310m" 1</t>
  </si>
  <si>
    <t>206</t>
  </si>
  <si>
    <t>998771103</t>
  </si>
  <si>
    <t>Přesun hmot tonážní pro podlahy z dlaždic v objektech v přes 12 do 24 m</t>
  </si>
  <si>
    <t>1596416074</t>
  </si>
  <si>
    <t>Přesun hmot pro podlahy z dlaždic stanovený z hmotnosti přesunovaného materiálu vodorovná dopravní vzdálenost do 50 m v objektech výšky přes 12 do 24 m</t>
  </si>
  <si>
    <t>776</t>
  </si>
  <si>
    <t>Podlahy povlakové</t>
  </si>
  <si>
    <t>207</t>
  </si>
  <si>
    <t>776201812</t>
  </si>
  <si>
    <t>Demontáž lepených povlakových podlah s podložkou ručně</t>
  </si>
  <si>
    <t>246555609</t>
  </si>
  <si>
    <t>Demontáž povlakových podlahovin lepených ručně s podložkou</t>
  </si>
  <si>
    <t>208</t>
  </si>
  <si>
    <t>776111116</t>
  </si>
  <si>
    <t>Odstranění zbytků lepidla z podkladu povlakových podlah broušením</t>
  </si>
  <si>
    <t>-847570847</t>
  </si>
  <si>
    <t>Příprava podkladu broušení podlah stávajícího podkladu pro odstranění lepidla (po starých krytinách)</t>
  </si>
  <si>
    <t>209</t>
  </si>
  <si>
    <t>776111311</t>
  </si>
  <si>
    <t>Vysátí podkladu povlakových podlah</t>
  </si>
  <si>
    <t>-32514804</t>
  </si>
  <si>
    <t>Příprava podkladu vysátí podlah</t>
  </si>
  <si>
    <t>"301m" 44,75</t>
  </si>
  <si>
    <t>"304m" 84,50</t>
  </si>
  <si>
    <t>"305m" 22,87</t>
  </si>
  <si>
    <t>"312m" 12,90</t>
  </si>
  <si>
    <t>"313m" 18,24</t>
  </si>
  <si>
    <t>"314m" 18,67</t>
  </si>
  <si>
    <t>"315m" 15,44</t>
  </si>
  <si>
    <t>"316m" 15,44</t>
  </si>
  <si>
    <t>"317m" 15,15</t>
  </si>
  <si>
    <t>"320m" 14,02</t>
  </si>
  <si>
    <t>"321m" 13,95</t>
  </si>
  <si>
    <t>"322m" 11,52</t>
  </si>
  <si>
    <t>"323m" 12,59</t>
  </si>
  <si>
    <t>"324m" 14,68</t>
  </si>
  <si>
    <t>"325m" 10,00</t>
  </si>
  <si>
    <t>"326m" 31,00</t>
  </si>
  <si>
    <t>"408m" 61,80</t>
  </si>
  <si>
    <t>"414m" 24,40</t>
  </si>
  <si>
    <t>"415m" 21,73</t>
  </si>
  <si>
    <t>"416m" 23,45</t>
  </si>
  <si>
    <t>"417m" 17,10</t>
  </si>
  <si>
    <t>"418m" 16,67</t>
  </si>
  <si>
    <t>"419m" 4,00</t>
  </si>
  <si>
    <t>"420m" 4,00</t>
  </si>
  <si>
    <t>"421m" 18,24</t>
  </si>
  <si>
    <t>"422m" 18,67</t>
  </si>
  <si>
    <t>"423m" 15,44</t>
  </si>
  <si>
    <t>"424m" 15,44</t>
  </si>
  <si>
    <t>"425m" 15,15</t>
  </si>
  <si>
    <t>"426m" 14,75</t>
  </si>
  <si>
    <t>"427m" 12,75</t>
  </si>
  <si>
    <t>"428m" 27,02</t>
  </si>
  <si>
    <t>"429m" 43,25</t>
  </si>
  <si>
    <t>210</t>
  </si>
  <si>
    <t>776121112</t>
  </si>
  <si>
    <t>Vodou ředitelná penetrace savého podkladu povlakových podlah</t>
  </si>
  <si>
    <t>739558817</t>
  </si>
  <si>
    <t>Příprava podkladu penetrace vodou ředitelná podlah</t>
  </si>
  <si>
    <t>211</t>
  </si>
  <si>
    <t>776141112</t>
  </si>
  <si>
    <t>Vyrovnání podkladu povlakových podlah stěrkou pevnosti 20 MPa tl přes 3 do 5 mm</t>
  </si>
  <si>
    <t>232427978</t>
  </si>
  <si>
    <t>Příprava podkladu vyrovnání samonivelační stěrkou podlah min.pevnosti 20 MPa, tloušťky přes 3 do 5 mm</t>
  </si>
  <si>
    <t>212</t>
  </si>
  <si>
    <t>776221111</t>
  </si>
  <si>
    <t>Lepení pásů z PVC standardním lepidlem</t>
  </si>
  <si>
    <t>866201827</t>
  </si>
  <si>
    <t>Montáž podlahovin z PVC lepením standardním lepidlem z pásů standardních</t>
  </si>
  <si>
    <t>213</t>
  </si>
  <si>
    <t>2841228.R.1</t>
  </si>
  <si>
    <t>krytina podlahová PVC zátěžové</t>
  </si>
  <si>
    <t>988962814</t>
  </si>
  <si>
    <t>krytina podlahová heterogenní tl 2mm</t>
  </si>
  <si>
    <t>709,58*1,1 'Přepočtené koeficientem množství</t>
  </si>
  <si>
    <t>214</t>
  </si>
  <si>
    <t>776411111</t>
  </si>
  <si>
    <t>Montáž obvodových soklíků výšky do 80 mm</t>
  </si>
  <si>
    <t>1179205826</t>
  </si>
  <si>
    <t>Montáž soklíků lepením obvodových, výšky do 80 mm</t>
  </si>
  <si>
    <t>215</t>
  </si>
  <si>
    <t>28411009</t>
  </si>
  <si>
    <t>lišta soklová PVC 18x80mm</t>
  </si>
  <si>
    <t>564143203</t>
  </si>
  <si>
    <t>291,37*1,02 'Přepočtené koeficientem množství</t>
  </si>
  <si>
    <t>216</t>
  </si>
  <si>
    <t>998776103</t>
  </si>
  <si>
    <t>Přesun hmot tonážní pro podlahy povlakové v objektech v přes 12 do 24 m</t>
  </si>
  <si>
    <t>-399153667</t>
  </si>
  <si>
    <t>Přesun hmot pro podlahy povlakové  stanovený z hmotnosti přesunovaného materiálu vodorovná dopravní vzdálenost do 50 m v objektech výšky přes 12 do 24 m</t>
  </si>
  <si>
    <t>781</t>
  </si>
  <si>
    <t>Dokončovací práce - obklady</t>
  </si>
  <si>
    <t>217</t>
  </si>
  <si>
    <t>781111011</t>
  </si>
  <si>
    <t>Ometení (oprášení) stěny při přípravě podkladu</t>
  </si>
  <si>
    <t>-1244685691</t>
  </si>
  <si>
    <t>Příprava podkladu před provedením obkladu oprášení (ometení) stěny</t>
  </si>
  <si>
    <t>218</t>
  </si>
  <si>
    <t>781121011</t>
  </si>
  <si>
    <t>Nátěr penetrační na stěnu</t>
  </si>
  <si>
    <t>-1383013528</t>
  </si>
  <si>
    <t>Příprava podkladu před provedením obkladu nátěr penetrační na stěnu</t>
  </si>
  <si>
    <t>219</t>
  </si>
  <si>
    <t>781131112</t>
  </si>
  <si>
    <t>Izolace pod obklad nátěrem nebo stěrkou ve dvou vrstvách</t>
  </si>
  <si>
    <t>1637205808</t>
  </si>
  <si>
    <t>Izolace stěny pod obklad izolace nátěrem nebo stěrkou ve dvou vrstvách</t>
  </si>
  <si>
    <t>"304m" "za umyvadlem" 1,6*1,5</t>
  </si>
  <si>
    <t>"306m" 6,85*0,3</t>
  </si>
  <si>
    <t>"307m" 2,475*1,5+1,575*0,3</t>
  </si>
  <si>
    <t>"308m" 3,6*0,3</t>
  </si>
  <si>
    <t>"309m" 2,525*1,5+1,525*0,3</t>
  </si>
  <si>
    <t>"310m" 3,6*0,3</t>
  </si>
  <si>
    <t>"311m" 1*1,5+7,5*0,3</t>
  </si>
  <si>
    <t>"318m" 2,8*1,5 + 1,3*0,3</t>
  </si>
  <si>
    <t>"319m" 2,8*1,5 + 1,3*0,3</t>
  </si>
  <si>
    <t>"320m" "za kuch. koutem" 3,76*1,5</t>
  </si>
  <si>
    <t>"409m" 2,81*1,5 + 5,99*0,3</t>
  </si>
  <si>
    <t>"410m" 2,81*1,5 + 5,99*0,3</t>
  </si>
  <si>
    <t>"411m" 2*2,0 +4,3*1,5</t>
  </si>
  <si>
    <t>"412m" 6,1*0,3</t>
  </si>
  <si>
    <t>"413m" 2*1,5 + 6,25*0,3</t>
  </si>
  <si>
    <t>"426m" 2*1,5 + 6,25*0,3</t>
  </si>
  <si>
    <t>"428m" "za kuch. koutem" 3,73*1,5</t>
  </si>
  <si>
    <t>"430m" 3,62*2,1+2,93*1,5</t>
  </si>
  <si>
    <t>220</t>
  </si>
  <si>
    <t>781131232</t>
  </si>
  <si>
    <t>Izolace pod obklad těsnícími pásy pro styčné nebo dilatační spáry</t>
  </si>
  <si>
    <t>-570773386</t>
  </si>
  <si>
    <t>Izolace stěny pod obklad izolace těsnícími izolačními pásy pro styčné nebo dilatační spáry</t>
  </si>
  <si>
    <t>"411m" 2,0</t>
  </si>
  <si>
    <t>"430m" 2,0</t>
  </si>
  <si>
    <t>221</t>
  </si>
  <si>
    <t>781474112</t>
  </si>
  <si>
    <t>Montáž obkladů vnitřních keramických hladkých přes 9 do 12 ks/m2 lepených flexibilním lepidlem</t>
  </si>
  <si>
    <t>1777457053</t>
  </si>
  <si>
    <t>Montáž obkladů vnitřních stěn z dlaždic keramických lepených flexibilním lepidlem maloformátových hladkých přes 9 do 12 ks/m2</t>
  </si>
  <si>
    <t>"za umyvadlem" 1,6*1,5</t>
  </si>
  <si>
    <t>7,75*2-0,9*2,02</t>
  </si>
  <si>
    <t>5,65*2-(0,8*2)*2</t>
  </si>
  <si>
    <t>4,4*2-(0,8*2)*2</t>
  </si>
  <si>
    <t>4,4*2-0,8*2</t>
  </si>
  <si>
    <t>9,5*2-1*2</t>
  </si>
  <si>
    <t>11,45*2-(0,9*2)*2</t>
  </si>
  <si>
    <t>"za kuch. koutem" 3,76*1,5</t>
  </si>
  <si>
    <t>8,8*2</t>
  </si>
  <si>
    <t>6,3*2</t>
  </si>
  <si>
    <t>6,1*2</t>
  </si>
  <si>
    <t>8,25*2</t>
  </si>
  <si>
    <t>"za kuch. koutem" 3,84*1,5</t>
  </si>
  <si>
    <t>"za kuch. koutem" 3,73*1,5</t>
  </si>
  <si>
    <t>6,55*2</t>
  </si>
  <si>
    <t>222</t>
  </si>
  <si>
    <t>59761026</t>
  </si>
  <si>
    <t>obklad keramický hladký do 12ks/m2</t>
  </si>
  <si>
    <t>563476190</t>
  </si>
  <si>
    <t>207,277*1,1 'Přepočtené koeficientem množství</t>
  </si>
  <si>
    <t>223</t>
  </si>
  <si>
    <t>998781103</t>
  </si>
  <si>
    <t>Přesun hmot tonážní pro obklady keramické v objektech v přes 12 do 24 m</t>
  </si>
  <si>
    <t>-2013160349</t>
  </si>
  <si>
    <t>Přesun hmot pro obklady keramické  stanovený z hmotnosti přesunovaného materiálu vodorovná dopravní vzdálenost do 50 m v objektech výšky přes 12 do 24 m</t>
  </si>
  <si>
    <t>783</t>
  </si>
  <si>
    <t>Dokončovací práce - nátěry</t>
  </si>
  <si>
    <t>224</t>
  </si>
  <si>
    <t>783213111</t>
  </si>
  <si>
    <t>Napouštěcí jednonásobný syntetický biocidní nátěr tesařských konstrukcí zabudovaných do konstrukce</t>
  </si>
  <si>
    <t>2063802210</t>
  </si>
  <si>
    <t>Preventivní napouštěcí nátěr tesařských prvků proti dřevokazným houbám, hmyzu a plísním zabudovaných do konstrukce jednonásobný syntetický</t>
  </si>
  <si>
    <t>225</t>
  </si>
  <si>
    <t>78323710.R.1</t>
  </si>
  <si>
    <t>Krycí nátěr ochrana proti povětrnostním vlivůma UV</t>
  </si>
  <si>
    <t>211179387</t>
  </si>
  <si>
    <t>784</t>
  </si>
  <si>
    <t>Dokončovací práce - malby a tapety</t>
  </si>
  <si>
    <t>226</t>
  </si>
  <si>
    <t>784181101</t>
  </si>
  <si>
    <t>Základní akrylátová jednonásobná bezbarvá penetrace podkladu v místnostech v do 3,80 m</t>
  </si>
  <si>
    <t>-11653728</t>
  </si>
  <si>
    <t>Penetrace podkladu jednonásobná základní akrylátová bezbarvá v místnostech výšky do 3,80 m</t>
  </si>
  <si>
    <t>227</t>
  </si>
  <si>
    <t>784221101</t>
  </si>
  <si>
    <t>Dvojnásobné bílé malby ze směsí za sucha dobře otěruvzdorných v místnostech do 3,80 m</t>
  </si>
  <si>
    <t>-381964276</t>
  </si>
  <si>
    <t>Malby z malířských směsí otěruvzdorných za sucha dvojnásobné, bílé za sucha otěruvzdorné dobře v místnostech výšky do 3,80 m</t>
  </si>
  <si>
    <t>omítky</t>
  </si>
  <si>
    <t>1012,562</t>
  </si>
  <si>
    <t>sdk příčky</t>
  </si>
  <si>
    <t>754,647*2</t>
  </si>
  <si>
    <t>sdk podhledy</t>
  </si>
  <si>
    <t>137,480+45,360</t>
  </si>
  <si>
    <t>odečet obkladů</t>
  </si>
  <si>
    <t>-207,277</t>
  </si>
  <si>
    <t>786</t>
  </si>
  <si>
    <t>Dokončovací práce - čalounické úpravy</t>
  </si>
  <si>
    <t>228</t>
  </si>
  <si>
    <t>786624111</t>
  </si>
  <si>
    <t>Montáž lamelové žaluzie do oken zdvojených dřevěných otevíravých, sklápěcích a vyklápěcích</t>
  </si>
  <si>
    <t>845837754</t>
  </si>
  <si>
    <t>Montáž zastiňujících žaluzií  lamelových do oken zdvojených otevíravých, sklápěcích nebo vyklápěcích dřevěných</t>
  </si>
  <si>
    <t>O1</t>
  </si>
  <si>
    <t>2,1*2,0*31</t>
  </si>
  <si>
    <t>O2</t>
  </si>
  <si>
    <t>2,1*1,0*1</t>
  </si>
  <si>
    <t>229</t>
  </si>
  <si>
    <t>55346200</t>
  </si>
  <si>
    <t>žaluzie horizontální interiérové</t>
  </si>
  <si>
    <t>-518249491</t>
  </si>
  <si>
    <t>230</t>
  </si>
  <si>
    <t>998786103</t>
  </si>
  <si>
    <t>Přesun hmot tonážní pro stínění a čalounické úpravy v objektech v přes 12 do 24 m</t>
  </si>
  <si>
    <t>-1153280307</t>
  </si>
  <si>
    <t>Přesun hmot pro stínění a čalounické úpravy stanovený z hmotnosti přesunovaného materiálu vodorovná dopravní vzdálenost do 50 m v objektech výšky (hloubky) přes 12 do 24 m</t>
  </si>
  <si>
    <t>VRN</t>
  </si>
  <si>
    <t>Vedlejší rozpočtové náklady</t>
  </si>
  <si>
    <t>VRN3</t>
  </si>
  <si>
    <t>Zařízení staveniště</t>
  </si>
  <si>
    <t>231</t>
  </si>
  <si>
    <t>03000.R.1000</t>
  </si>
  <si>
    <t>Zařízení staveniště 65 m2 - oplocení, 2x stavební buňka, 4x mobilní WC, deponie materiálu</t>
  </si>
  <si>
    <t>kpl</t>
  </si>
  <si>
    <t>1024</t>
  </si>
  <si>
    <t>2080815666</t>
  </si>
  <si>
    <t>232</t>
  </si>
  <si>
    <t>0300010.R.4</t>
  </si>
  <si>
    <t>Pasportizace stávajícího objektu a okolních objektů před zahájením stavebních prací</t>
  </si>
  <si>
    <t>-312402838</t>
  </si>
  <si>
    <t>233</t>
  </si>
  <si>
    <t>0300010.R.10</t>
  </si>
  <si>
    <t xml:space="preserve">Územní vlivy, zábory, DIO a DIR </t>
  </si>
  <si>
    <t>-678846299</t>
  </si>
  <si>
    <t>Staveniště uprostřed areálu nemocnice, zábory veřejných ploch v průběhu stavby včetně zajištění všech potřebných povolení, úpravy v dopravě včetně zajištění povolení dopravně-inženýrských opatření.
Každodenní úklid veřejných prostor</t>
  </si>
  <si>
    <t>234</t>
  </si>
  <si>
    <t>0300010.R.11</t>
  </si>
  <si>
    <t>Provozní vlivy</t>
  </si>
  <si>
    <t>1331909957</t>
  </si>
  <si>
    <t xml:space="preserve">Práce v části budovy s navazujícím provozem, zajištění provizorních a ochranných opatření, aby nedošlo k narušení provozu nemocnice, omezení hlučných a prašných prací v pracovní době, zohlednění polohy stavby v centru areálu nemocnice
</t>
  </si>
  <si>
    <t>235</t>
  </si>
  <si>
    <t>0300010.R.12</t>
  </si>
  <si>
    <t xml:space="preserve">Kolaudační inženýring </t>
  </si>
  <si>
    <t>693860653</t>
  </si>
  <si>
    <t>Práce související s povolení předčasného užívaní stavby (zkušební provoz) a následně s vydáním kolaudačního rozhodnutí</t>
  </si>
  <si>
    <t>236</t>
  </si>
  <si>
    <t>0300010.R.13</t>
  </si>
  <si>
    <t xml:space="preserve">Koordinační činnost, řízení projektu </t>
  </si>
  <si>
    <t>591254215</t>
  </si>
  <si>
    <t>Náklady na vedení projektu (náklady na projektového manažera, jeho asistenta při zpracovávaní technologických postupů, přípraváře stavby, plán BOZP, ZOV, měsíčních hlášení, SOD se subdodavateli, zpracování podkladů pro fakturaci, fakturace, účast na kontrolních dnech, vyhodnocení zkušebního provozu, následné odstranění vad a nedodělků, zajištění bankovních záruk a atd.)</t>
  </si>
  <si>
    <t>237</t>
  </si>
  <si>
    <t>0300010.R.2</t>
  </si>
  <si>
    <t>Geodetické práce při provádění stavby</t>
  </si>
  <si>
    <t>-900169109</t>
  </si>
  <si>
    <t xml:space="preserve">
Práce potřebné dodavatelem pro realizaci díla, vč. konečného zaměření dokončeného stavu a vypracování geometrického plánu</t>
  </si>
  <si>
    <t>238</t>
  </si>
  <si>
    <t>0300010.R.3</t>
  </si>
  <si>
    <t>Dokumentace výrobní a dílenská, technologické postupy</t>
  </si>
  <si>
    <t>10691129</t>
  </si>
  <si>
    <t>Veškerá dokumentace potřebná pro realizaci, schvalovací procesy, vzorkování apod.</t>
  </si>
  <si>
    <t>239</t>
  </si>
  <si>
    <t>0300010.R.6</t>
  </si>
  <si>
    <t xml:space="preserve">Zkoušky a ostatní měření </t>
  </si>
  <si>
    <t>-1181156833</t>
  </si>
  <si>
    <t>Zajištění veškerých zkoušek, měření a revizí a potřebných kontrol včetně patřičných protokolů o zkouškách, revizních zpráv, kontrolních protokolů, protokolů měření, hlukové měření, povolení užívaní náhradního zdroje elektrické energie atd. potřebných pro kolaudaci</t>
  </si>
  <si>
    <t>240</t>
  </si>
  <si>
    <t>0300010.R.7</t>
  </si>
  <si>
    <t xml:space="preserve">Kompletační a koordinační činnost </t>
  </si>
  <si>
    <t>-313854958</t>
  </si>
  <si>
    <t>Zajištění součinnosti a všech potřebných dokladů při uvádění do provozu a kolaudace, případně pro zkušební provoz</t>
  </si>
  <si>
    <t>241</t>
  </si>
  <si>
    <t>0300010.R.8</t>
  </si>
  <si>
    <t xml:space="preserve">Provozní dokumentace včetně provozního řádu </t>
  </si>
  <si>
    <t>171692717</t>
  </si>
  <si>
    <t>D.1.1b - Sanace - vlhkostní poruchy suterénní stěny</t>
  </si>
  <si>
    <t>ing. David Vyleťal</t>
  </si>
  <si>
    <t>Petr Garček</t>
  </si>
  <si>
    <t xml:space="preserve">    1 - Zemní práce</t>
  </si>
  <si>
    <t xml:space="preserve">    2 - Zakládání</t>
  </si>
  <si>
    <t xml:space="preserve">    5 - Komunikace pozemní</t>
  </si>
  <si>
    <t xml:space="preserve">    711 - Izolace proti vodě, vlhkosti a plynům</t>
  </si>
  <si>
    <t>Zemní práce</t>
  </si>
  <si>
    <t>113106023</t>
  </si>
  <si>
    <t>Rozebrání dlažeb při překopech komunikací pro pěší ze zámkové dlažby ručně</t>
  </si>
  <si>
    <t>1080394582</t>
  </si>
  <si>
    <t>Rozebrání dlažeb a dílců při překopech inženýrských sítí s přemístěním hmot na skládku na vzdálenost do 3 m nebo s naložením na dopravní prostředek ručně komunikací pro pěší s ložem z kameniva nebo živice a s výplní spár ze zámkové dlažby</t>
  </si>
  <si>
    <t>1,5*(6,25+4,45+12,025)</t>
  </si>
  <si>
    <t>131251201</t>
  </si>
  <si>
    <t>Hloubení jam zapažených v hornině třídy těžitelnosti I skupiny 3 objem do 20 m3 strojně</t>
  </si>
  <si>
    <t>-894464281</t>
  </si>
  <si>
    <t>Hloubení zapažených jam a zářezů strojně s urovnáním dna do předepsaného profilu a spádu v hornině třídy těžitelnosti I skupiny 3 do 20 m3</t>
  </si>
  <si>
    <t>7*22,725*1,5</t>
  </si>
  <si>
    <t>171111103</t>
  </si>
  <si>
    <t>Uložení sypaniny z hornin soudržných do násypů zhutněných ručně</t>
  </si>
  <si>
    <t>-1593389804</t>
  </si>
  <si>
    <t>Uložení sypanin do násypů ručně s rozprostřením sypaniny ve vrstvách a s hrubým urovnáním zhutněných z hornin soudržných jakékoliv třídy těžitelnosti</t>
  </si>
  <si>
    <t>Zakládání</t>
  </si>
  <si>
    <t>212750101</t>
  </si>
  <si>
    <t>Trativod z drenážních trubek PVC-U SN 4 perforace 360° včetně lože otevřený výkop DN 100 pro budovy plocha pro vtékání vody min. 80 cm2/m</t>
  </si>
  <si>
    <t>-1875407464</t>
  </si>
  <si>
    <t>Trativody z drenážních a melioračních trubek pro budovy se zřízením štěrkového lože pod trubky a s jejich obsypem v otevřeném výkopu trubka tyčová PVC-U plocha pro vtékání vody min. 80 cm2/m SN 4 celoperforovaná 360° DN 100</t>
  </si>
  <si>
    <t>Komunikace pozemní</t>
  </si>
  <si>
    <t>596211110</t>
  </si>
  <si>
    <t>Kladení zámkové dlažby komunikací pro pěší ručně tl 60 mm skupiny A pl do 50 m2</t>
  </si>
  <si>
    <t>1282273436</t>
  </si>
  <si>
    <t>Kladení dlažby z betonových zámkových dlaždic komunikací pro pěší ručně s ložem z kameniva těženého nebo drceného tl. do 40 mm, s vyplněním spár s dvojitým hutněním, vibrováním a se smetením přebytečného materiálu na krajnici tl. 60 mm skupiny A, pro plochy do 50 m2</t>
  </si>
  <si>
    <t>1,5*22,725</t>
  </si>
  <si>
    <t>622135002</t>
  </si>
  <si>
    <t>Vyrovnání podkladu vnějších stěn maltou cementovou tl do 10 mm</t>
  </si>
  <si>
    <t>195925780</t>
  </si>
  <si>
    <t>Vyrovnání nerovností podkladu vnějších omítaných ploch maltou, tloušťky do 10 mm cementovou stěn</t>
  </si>
  <si>
    <t>7*22,725</t>
  </si>
  <si>
    <t>622135092</t>
  </si>
  <si>
    <t>Příplatek k vyrovnání vnějších stěn maltou cementovou za každých dalších 5 mm tl</t>
  </si>
  <si>
    <t>-1502184889</t>
  </si>
  <si>
    <t>Vyrovnání nerovností podkladu vnějších omítaných ploch tmelem, tloušťky do 2 mm Příplatek k ceně za každých dalších 5 mm tloušťky podkladní vrstvy přes 10 mm maltou cementovou stěn</t>
  </si>
  <si>
    <t>629995101</t>
  </si>
  <si>
    <t>Očištění vnějších ploch tlakovou vodou</t>
  </si>
  <si>
    <t>787748748</t>
  </si>
  <si>
    <t>Očištění vnějších ploch tlakovou vodou omytím</t>
  </si>
  <si>
    <t>631311124</t>
  </si>
  <si>
    <t>Mazanina tl přes 80 do 120 mm z betonu prostého bez zvýšených nároků na prostředí tř. C 16/20</t>
  </si>
  <si>
    <t>-956625237</t>
  </si>
  <si>
    <t>Mazanina z betonu prostého bez zvýšených nároků na prostředí tl. přes 80 do 120 mm tř. C 16/20</t>
  </si>
  <si>
    <t>0,5*0,15*22,725</t>
  </si>
  <si>
    <t>998011001</t>
  </si>
  <si>
    <t>Přesun hmot pro budovy zděné v do 6 m</t>
  </si>
  <si>
    <t>-2121832198</t>
  </si>
  <si>
    <t>Přesun hmot pro budovy občanské výstavby, bydlení, výrobu a služby s nosnou svislou konstrukcí zděnou z cihel, tvárnic nebo kamene vodorovná dopravní vzdálenost do 100 m pro budovy výšky do 6 m</t>
  </si>
  <si>
    <t>711</t>
  </si>
  <si>
    <t>Izolace proti vodě, vlhkosti a plynům</t>
  </si>
  <si>
    <t>711112001</t>
  </si>
  <si>
    <t>Provedení izolace proti zemní vlhkosti svislé za studena nátěrem penetračním</t>
  </si>
  <si>
    <t>-156524085</t>
  </si>
  <si>
    <t>Provedení izolace proti zemní vlhkosti natěradly a tmely za studena na ploše svislé S nátěrem penetračním</t>
  </si>
  <si>
    <t>11163150</t>
  </si>
  <si>
    <t>lak penetrační asfaltový</t>
  </si>
  <si>
    <t>449509928</t>
  </si>
  <si>
    <t>7*22,725*0,00034 "Přepočtené koeficientem množství</t>
  </si>
  <si>
    <t>711142559</t>
  </si>
  <si>
    <t>Provedení izolace proti zemní vlhkosti pásy přitavením svislé NAIP</t>
  </si>
  <si>
    <t>278066336</t>
  </si>
  <si>
    <t>Provedení izolace proti zemní vlhkosti pásy přitavením NAIP na ploše svislé S</t>
  </si>
  <si>
    <t>2*7*22,725</t>
  </si>
  <si>
    <t>DEK.1010151880</t>
  </si>
  <si>
    <t>GLASTEK 40 SPECIAL MINERAL (role/7,5m2)</t>
  </si>
  <si>
    <t>704879527</t>
  </si>
  <si>
    <t>14*22,725*1,221 "Přepočtené koeficientem množství</t>
  </si>
  <si>
    <t>711161212</t>
  </si>
  <si>
    <t>Izolace proti zemní vlhkosti nopovou fólií svislá, nopek v 8,0 mm, tl do 0,6 mm</t>
  </si>
  <si>
    <t>108827190</t>
  </si>
  <si>
    <t>Izolace proti zemní vlhkosti a beztlakové vodě nopovými fóliemi na ploše svislé S vrstva ochranná, odvětrávací a drenážní výška nopku 8,0 mm, tl. fólie do 0,6 mm</t>
  </si>
  <si>
    <t>711491272</t>
  </si>
  <si>
    <t>Provedení doplňků izolace proti vodě na ploše svislé z textilií vrstva ochranná</t>
  </si>
  <si>
    <t>-464204207</t>
  </si>
  <si>
    <t>Provedení doplňků izolace proti vodě textilií na ploše svislé S vrstva ochranná</t>
  </si>
  <si>
    <t>3,11*22,725</t>
  </si>
  <si>
    <t>69311080</t>
  </si>
  <si>
    <t>geotextilie netkaná separační, ochranná, filtrační, drenážní PES 200g/m2</t>
  </si>
  <si>
    <t>-553582265</t>
  </si>
  <si>
    <t>3,14*22,725*1,05 "Přepočtené koeficientem množství</t>
  </si>
  <si>
    <t>998711101</t>
  </si>
  <si>
    <t>Přesun hmot tonážní pro izolace proti vodě, vlhkosti a plynům v objektech v do 6 m</t>
  </si>
  <si>
    <t>-1294579965</t>
  </si>
  <si>
    <t>Přesun hmot pro izolace proti vodě, vlhkosti a plynům stanovený z hmotnosti přesunovaného materiálu vodorovná dopravní vzdálenost do 50 m v objektech výšky do 6 m</t>
  </si>
  <si>
    <t>713131141</t>
  </si>
  <si>
    <t>Montáž izolace tepelné stěn a základů lepením celoplošně rohoží, pásů, dílců, desek</t>
  </si>
  <si>
    <t>1787844602</t>
  </si>
  <si>
    <t>Montáž tepelné izolace stěn rohožemi, pásy, deskami, dílci, bloky (izolační materiál ve specifikaci) lepením celoplošně</t>
  </si>
  <si>
    <t>3*22,725</t>
  </si>
  <si>
    <t>28376456</t>
  </si>
  <si>
    <t>deska XPS hrana polodrážková a hladký povrch 500kPa tl 80mm</t>
  </si>
  <si>
    <t>-1383459024</t>
  </si>
  <si>
    <t>3*22,725*1,1 "Přepočtené koeficientem množství</t>
  </si>
  <si>
    <t>998713101</t>
  </si>
  <si>
    <t>Přesun hmot tonážní pro izolace tepelné v objektech v do 6 m</t>
  </si>
  <si>
    <t>100479956</t>
  </si>
  <si>
    <t>Přesun hmot pro izolace tepelné stanovený z hmotnosti přesunovaného materiálu vodorovná dopravní vzdálenost do 50 m v objektech výšky do 6 m</t>
  </si>
  <si>
    <t>D.1.4.A - Vytápění</t>
  </si>
  <si>
    <t>PSV - PSV</t>
  </si>
  <si>
    <t xml:space="preserve">    730 - Ústřední vytápění</t>
  </si>
  <si>
    <t xml:space="preserve">      730.1 - Potrubí vč. tvarovek, montáže, dodávky a příslušenství</t>
  </si>
  <si>
    <t xml:space="preserve">      730.2 - Izolace potrubí vč. tvarovek, montáže, dodváky a příslušenství</t>
  </si>
  <si>
    <t xml:space="preserve">      730.3 - Otopná tělesa vč. montáže, dodávky a příslušenství</t>
  </si>
  <si>
    <t xml:space="preserve">      730.4 - Armatury pro připojení otopných těles vč. dodávky, montáže a příslušenství</t>
  </si>
  <si>
    <t xml:space="preserve">      730.5 - Armatury vč. dodávky, montáže a příslušenství</t>
  </si>
  <si>
    <t xml:space="preserve">    OST - Ostatní</t>
  </si>
  <si>
    <t>730</t>
  </si>
  <si>
    <t>Ústřední vytápění</t>
  </si>
  <si>
    <t>730.1</t>
  </si>
  <si>
    <t>Potrubí vč. tvarovek, montáže, dodávky a příslušenství</t>
  </si>
  <si>
    <t>733223102</t>
  </si>
  <si>
    <t>Potrubí měděné tvrdé spojované měkkým pájením D 15x1 mm</t>
  </si>
  <si>
    <t>658070936</t>
  </si>
  <si>
    <t>Potrubí z trubek měděných tvrdých spojovaných měkkým pájením Ø 15/1</t>
  </si>
  <si>
    <t>733223103</t>
  </si>
  <si>
    <t>Potrubí měděné tvrdé spojované měkkým pájením D 18x1 mm</t>
  </si>
  <si>
    <t>-828849036</t>
  </si>
  <si>
    <t>Potrubí z trubek měděných tvrdých spojovaných měkkým pájením Ø 18/1</t>
  </si>
  <si>
    <t>733223104</t>
  </si>
  <si>
    <t>Potrubí měděné tvrdé spojované měkkým pájením D 22x1 mm</t>
  </si>
  <si>
    <t>-2065254454</t>
  </si>
  <si>
    <t>Potrubí z trubek měděných tvrdých spojovaných měkkým pájením Ø 22/1</t>
  </si>
  <si>
    <t>733223105</t>
  </si>
  <si>
    <t>Potrubí měděné tvrdé spojované měkkým pájením D 28x1,5 mm</t>
  </si>
  <si>
    <t>2133858940</t>
  </si>
  <si>
    <t>Potrubí z trubek měděných tvrdých spojovaných měkkým pájením Ø 28/1,5</t>
  </si>
  <si>
    <t>733223106</t>
  </si>
  <si>
    <t>Potrubí měděné tvrdé spojované měkkým pájením D 35x1,5 mm</t>
  </si>
  <si>
    <t>-114306968</t>
  </si>
  <si>
    <t>Potrubí z trubek měděných tvrdých spojovaných měkkým pájením Ø 35/1,5</t>
  </si>
  <si>
    <t>733223107</t>
  </si>
  <si>
    <t>Potrubí měděné tvrdé spojované měkkým pájením D 42x1,5 mm</t>
  </si>
  <si>
    <t>-1037894410</t>
  </si>
  <si>
    <t>Potrubí z trubek měděných tvrdých spojovaných měkkým pájením Ø 42/1,5</t>
  </si>
  <si>
    <t>730.2</t>
  </si>
  <si>
    <t>Izolace potrubí vč. tvarovek, montáže, dodváky a příslušenství</t>
  </si>
  <si>
    <t>733811231</t>
  </si>
  <si>
    <t>Ochrana potrubí ústředního vytápění termoizolačními trubicemi z PE tl přes 9 do 13 mm DN do 22 mm</t>
  </si>
  <si>
    <t>2137028876</t>
  </si>
  <si>
    <t>Ochrana potrubí termoizolačními trubicemi z pěnového polyetylenu PE přilepenými v příčných a podélných spojích, tloušťky izolace přes 9 do 13 mm, vnitřního průměru izolace DN do 22 mm</t>
  </si>
  <si>
    <t>733811252</t>
  </si>
  <si>
    <t>Ochrana potrubí ústředního vytápění termoizolačními trubicemi z PE tl přes 20 do 25 mm DN přes 32 do 45 mm</t>
  </si>
  <si>
    <t>746132401</t>
  </si>
  <si>
    <t>Ochrana potrubí termoizolačními trubicemi z pěnového polyetylenu PE přilepenými v příčných a podélných spojích, tloušťky izolace přes 20 do 25 mm, vnitřního průměru izolace DN přes 22 do 45 mm</t>
  </si>
  <si>
    <t>730.3</t>
  </si>
  <si>
    <t>Otopná tělesa vč. montáže, dodávky a příslušenství</t>
  </si>
  <si>
    <t>735151471</t>
  </si>
  <si>
    <t>Otopné těleso panelové dvoudeskové 1 přídavná přestupní plocha výška/délka 600/400 mm výkon 515 W</t>
  </si>
  <si>
    <t>-2073350433</t>
  </si>
  <si>
    <t>Otopná tělesa panelová dvoudesková PN 1,0 MPa, T do 110°C s jednou přídavnou přestupní plochou výšky tělesa 600 mm stavební délky / výkonu 400 mm / 515 W</t>
  </si>
  <si>
    <t>735151474</t>
  </si>
  <si>
    <t>Otopné těleso panelové dvoudeskové 1 přídavná přestupní plocha výška/délka 600/700 mm výkon 902 W</t>
  </si>
  <si>
    <t>685056298</t>
  </si>
  <si>
    <t>Otopná tělesa panelová dvoudesková PN 1,0 MPa, T do 110°C s jednou přídavnou přestupní plochou výšky tělesa 600 mm stavební délky / výkonu 700 mm / 902 W</t>
  </si>
  <si>
    <t>735151475</t>
  </si>
  <si>
    <t>Otopné těleso panelové dvoudeskové 1 přídavná přestupní plocha výška/délka 600/800 mm výkon 1030 W</t>
  </si>
  <si>
    <t>-684890257</t>
  </si>
  <si>
    <t>Otopná tělesa panelová dvoudesková PN 1,0 MPa, T do 110°C s jednou přídavnou přestupní plochou výšky tělesa 600 mm stavební délky / výkonu 800 mm / 1030 W</t>
  </si>
  <si>
    <t>735151476</t>
  </si>
  <si>
    <t>Otopné těleso panelové dvoudeskové 1 přídavná přestupní plocha výška/délka 600/900 mm výkon 1159 W</t>
  </si>
  <si>
    <t>1589303754</t>
  </si>
  <si>
    <t>Otopná tělesa panelová dvoudesková PN 1,0 MPa, T do 110°C s jednou přídavnou přestupní plochou výšky tělesa 600 mm stavební délky / výkonu 900 mm / 1159 W</t>
  </si>
  <si>
    <t>735151477</t>
  </si>
  <si>
    <t>Otopné těleso panelové dvoudeskové 1 přídavná přestupní plocha výška/délka 600/1000 mm výkon 1288 W</t>
  </si>
  <si>
    <t>-318114537</t>
  </si>
  <si>
    <t>Otopná tělesa panelová dvoudesková PN 1,0 MPa, T do 110°C s jednou přídavnou přestupní plochou výšky tělesa 600 mm stavební délky / výkonu 1000 mm / 1288 W</t>
  </si>
  <si>
    <t>735151478</t>
  </si>
  <si>
    <t>Otopné těleso panelové dvoudeskové 1 přídavná přestupní plocha výška/délka 600/1100 mm výkon 1417 W</t>
  </si>
  <si>
    <t>1063070997</t>
  </si>
  <si>
    <t>Otopná tělesa panelová dvoudesková PN 1,0 MPa, T do 110°C s jednou přídavnou přestupní plochou výšky tělesa 600 mm stavební délky / výkonu 1100 mm / 1417 W</t>
  </si>
  <si>
    <t>735151571</t>
  </si>
  <si>
    <t>Otopné těleso panelové dvoudeskové 2 přídavné přestupní plochy výška/délka 600/400 mm výkon 672 W</t>
  </si>
  <si>
    <t>-1886237206</t>
  </si>
  <si>
    <t>Otopná tělesa panelová dvoudesková PN 1,0 MPa, T do 110°C se dvěma přídavnými přestupními plochami výšky tělesa 600 mm stavební délky / výkonu 400 mm / 672 W</t>
  </si>
  <si>
    <t>735151576</t>
  </si>
  <si>
    <t>Otopné těleso panelové dvoudeskové 2 přídavné přestupní plochy výška/délka 600/900 mm výkon 1511 W</t>
  </si>
  <si>
    <t>754719707</t>
  </si>
  <si>
    <t>Otopná tělesa panelová dvoudesková PN 1,0 MPa, T do 110°C se dvěma přídavnými přestupními plochami výšky tělesa 600 mm stavební délky / výkonu 900 mm / 1511 W</t>
  </si>
  <si>
    <t>735151578</t>
  </si>
  <si>
    <t>Otopné těleso panelové dvoudeskové 2 přídavné přestupní plochy výška/délka 600/1100 mm výkon 1847 W</t>
  </si>
  <si>
    <t>-24004393</t>
  </si>
  <si>
    <t>Otopná tělesa panelová dvoudesková PN 1,0 MPa, T do 110°C se dvěma přídavnými přestupními plochami výšky tělesa 600 mm stavební délky / výkonu 1100 mm / 1847 W</t>
  </si>
  <si>
    <t>735151579</t>
  </si>
  <si>
    <t>Otopné těleso panelové dvoudeskové 2 přídavné přestupní plochy výška/délka 600/1200 mm výkon 2015 W</t>
  </si>
  <si>
    <t>221775197</t>
  </si>
  <si>
    <t>Otopná tělesa panelová dvoudesková PN 1,0 MPa, T do 110°C se dvěma přídavnými přestupními plochami výšky tělesa 600 mm stavební délky / výkonu 1200 mm / 2015 W</t>
  </si>
  <si>
    <t>735151581</t>
  </si>
  <si>
    <t>Otopné těleso panelové dvoudeskové 2 přídavné přestupní plochy výška/délka 600/1600 mm výkon 2686 W</t>
  </si>
  <si>
    <t>1174591693</t>
  </si>
  <si>
    <t>Otopná tělesa panelová dvoudesková PN 1,0 MPa, T do 110°C se dvěma přídavnými přestupními plochami výšky tělesa 600 mm stavební délky / výkonu 1600 mm / 2686 W</t>
  </si>
  <si>
    <t>730.4</t>
  </si>
  <si>
    <t>Armatury pro připojení otopných těles vč. dodávky, montáže a příslušenství</t>
  </si>
  <si>
    <t>734109K1</t>
  </si>
  <si>
    <t>Připojovací armatura v roh. pro otopná tělesa DN15, vč. příslušenství</t>
  </si>
  <si>
    <t>1440657708</t>
  </si>
  <si>
    <t>734109K3</t>
  </si>
  <si>
    <t>TH - Termostatická hlavice</t>
  </si>
  <si>
    <t>1755815566</t>
  </si>
  <si>
    <t>734109K4</t>
  </si>
  <si>
    <t>Svěrné šroubení pro ocelové potrubí G1/2</t>
  </si>
  <si>
    <t>2097509110</t>
  </si>
  <si>
    <t>730.5</t>
  </si>
  <si>
    <t>Armatury vč. dodávky, montáže a příslušenství</t>
  </si>
  <si>
    <t>73242K1</t>
  </si>
  <si>
    <t>Teplovodní oběhové čerpadlo Q=2,9 m3/hod, h=5m</t>
  </si>
  <si>
    <t>-1107694324</t>
  </si>
  <si>
    <t>Teplovodní oběhové čerpadlo Q=1 m3/hod, h=4m</t>
  </si>
  <si>
    <t>734291246</t>
  </si>
  <si>
    <t>Filtr závitový přímý G 1 1/2 PN 16 do 130°C s vnitřními závity</t>
  </si>
  <si>
    <t>-1346498522</t>
  </si>
  <si>
    <t>Ostatní armatury filtry závitové PN 16 do 130°C přímé s vnitřními závity G 1 1/2</t>
  </si>
  <si>
    <t>734211120</t>
  </si>
  <si>
    <t>Ventil závitový odvzdušňovací G 1/2 PN 14 do 120°C automatický</t>
  </si>
  <si>
    <t>-986268110</t>
  </si>
  <si>
    <t>Ventily odvzdušňovací závitové automatické PN 14 do 120°C G 1/2</t>
  </si>
  <si>
    <t>734242416</t>
  </si>
  <si>
    <t>Ventil závitový zpětný přímý G 6/4 PN 16 do 110°C</t>
  </si>
  <si>
    <t>-1139714587</t>
  </si>
  <si>
    <t>Ventily zpětné závitové PN 16 do 110°C přímé G 6/4</t>
  </si>
  <si>
    <t>734291123</t>
  </si>
  <si>
    <t>Kohout plnící a vypouštěcí G 1/2 PN 10 do 90°C závitový</t>
  </si>
  <si>
    <t>-362198173</t>
  </si>
  <si>
    <t>Ostatní armatury kohouty plnicí a vypouštěcí PN 10 do 90°C G 1/2</t>
  </si>
  <si>
    <t>734292717</t>
  </si>
  <si>
    <t>Kohout kulový přímý G 1 1/2 PN 42 do 185°C vnitřní závit</t>
  </si>
  <si>
    <t>-1797741262</t>
  </si>
  <si>
    <t>Ostatní armatury kulové kohouty PN 42 do 185°C přímé vnitřní závit G 1 1/2</t>
  </si>
  <si>
    <t>73429K2</t>
  </si>
  <si>
    <t>Dvojcestný směšovací ventil DN 40</t>
  </si>
  <si>
    <t>1253874793</t>
  </si>
  <si>
    <t>734411101</t>
  </si>
  <si>
    <t>Teploměr technický s pevným stonkem a jímkou zadní připojení průměr 63 mm délky 50 mm</t>
  </si>
  <si>
    <t>-1186232104</t>
  </si>
  <si>
    <t>Teploměry technické s pevným stonkem a jímkou zadní připojení (axiální) průměr 63 mm délka stonku 50 mm</t>
  </si>
  <si>
    <t>734220103</t>
  </si>
  <si>
    <t>Ventil závitový regulační přímý G 5/4 PN 20 do 100°C vyvažovací</t>
  </si>
  <si>
    <t>181191153</t>
  </si>
  <si>
    <t>Ventily regulační závitové vyvažovací přímé PN 20 do 100°C G 5/4</t>
  </si>
  <si>
    <t>OST</t>
  </si>
  <si>
    <t>Ostatní</t>
  </si>
  <si>
    <t>998731201K1</t>
  </si>
  <si>
    <t>Přesun hmot pro vytápění  stanovený procentní sazbou (%) z ceny vodorovná dopravní vzdálenost do 50 m v objektech výšky do 6 m</t>
  </si>
  <si>
    <t>-580157677</t>
  </si>
  <si>
    <t>OST1</t>
  </si>
  <si>
    <t>Dokumentace skutečného provedení stavby</t>
  </si>
  <si>
    <t>631540416</t>
  </si>
  <si>
    <t>OST2</t>
  </si>
  <si>
    <t>Spojovací a kotevní materiál</t>
  </si>
  <si>
    <t>282097405</t>
  </si>
  <si>
    <t>OST3</t>
  </si>
  <si>
    <t>Zkouška v rámci montážních prací - Topná zkouška</t>
  </si>
  <si>
    <t>-589159672</t>
  </si>
  <si>
    <t>OST4</t>
  </si>
  <si>
    <t>Zkouška v rámci montážních prací - Tlaková zkouška</t>
  </si>
  <si>
    <t>1103669222</t>
  </si>
  <si>
    <t>OST5</t>
  </si>
  <si>
    <t>Stavební přípomoce</t>
  </si>
  <si>
    <t>1140024459</t>
  </si>
  <si>
    <t>Stavební přípomoce, režie, přesun hmot</t>
  </si>
  <si>
    <t>OST6</t>
  </si>
  <si>
    <t>Napojení na stávající přívodní potrubí</t>
  </si>
  <si>
    <t>1855096613</t>
  </si>
  <si>
    <t>Napojení na stávající potrubí</t>
  </si>
  <si>
    <t>OST12</t>
  </si>
  <si>
    <t>Demontáž vytápění (potrubí, tělesa, armatury</t>
  </si>
  <si>
    <t>soub</t>
  </si>
  <si>
    <t>1095097880</t>
  </si>
  <si>
    <t>Závěsy a uložení potrubí</t>
  </si>
  <si>
    <t>OST8</t>
  </si>
  <si>
    <t>Zaregulování otopné soustavy</t>
  </si>
  <si>
    <t>-1360685056</t>
  </si>
  <si>
    <t>OST9</t>
  </si>
  <si>
    <t>Doprava</t>
  </si>
  <si>
    <t>1265899441</t>
  </si>
  <si>
    <t>OST10</t>
  </si>
  <si>
    <t>Režie</t>
  </si>
  <si>
    <t>1344793254</t>
  </si>
  <si>
    <t>D.1.4.B - Chlazení</t>
  </si>
  <si>
    <t>751 - Chlazení</t>
  </si>
  <si>
    <t xml:space="preserve">    Zař.č.1 - Chlazení 3.NP</t>
  </si>
  <si>
    <t xml:space="preserve">    Zař.č.2 - Chlazení 4.NP</t>
  </si>
  <si>
    <t>OST - Ostatní</t>
  </si>
  <si>
    <t>751</t>
  </si>
  <si>
    <t>Zař.č.1</t>
  </si>
  <si>
    <t>Chlazení 3.NP</t>
  </si>
  <si>
    <t>751721123R</t>
  </si>
  <si>
    <t>Montáž klimatizační jednotky venkovní s trojfázovým napájením</t>
  </si>
  <si>
    <t>152302853</t>
  </si>
  <si>
    <t>Montáž klimatizační jednotky venkovní trojfázové napájení</t>
  </si>
  <si>
    <t>42952024R.1</t>
  </si>
  <si>
    <t>Venkovní kondenzační jednotka typu VRF o výkonu 33,6 kW vč. příslušenství</t>
  </si>
  <si>
    <t>-1261153907</t>
  </si>
  <si>
    <t>Poznámka k položce:
Součást příslušenství jsou m.j. 
kotevní materiál
příslušné moduly pro napojení nadřazené regulace MODBUS/BACNET vč. převodníků</t>
  </si>
  <si>
    <t>751711111</t>
  </si>
  <si>
    <t>Montáž klimatizační jednotky vnitřní nástěnné o výkonu do 3,5 kW</t>
  </si>
  <si>
    <t>1858078440</t>
  </si>
  <si>
    <t>Montáž klimatizační jednotky vnitřní nástěnné o výkonu (pro objem místnosti) do 3,5 kW (do 35 m3)</t>
  </si>
  <si>
    <t>42952001R.0</t>
  </si>
  <si>
    <t>jednotka klimatizační nástěnná o výkonu 1,6 kW vč. příslušenství</t>
  </si>
  <si>
    <t>2074732185</t>
  </si>
  <si>
    <t>Poznámka k položce:
V rámic příslušenství bude m.j.
dálkový infaovladač
suchý (beznapěťový) kontakt
(napájení z desky vnitřní jednotky, výstup provoz / alarm)</t>
  </si>
  <si>
    <t>42952001R.1</t>
  </si>
  <si>
    <t>jednotka klimatizační nástěnná o výkonu 2,2 kW vč. příslušenství</t>
  </si>
  <si>
    <t>-1511581423</t>
  </si>
  <si>
    <t>751711112</t>
  </si>
  <si>
    <t>Montáž klimatizační jednotky vnitřní nástěnné o výkonu přes 3,5 do 5 kW</t>
  </si>
  <si>
    <t>-1221332101</t>
  </si>
  <si>
    <t>Montáž klimatizační jednotky vnitřní nástěnné o výkonu (pro objem místnosti) přes 3,5 do 5 kW (přes 35 do 50 m3)</t>
  </si>
  <si>
    <t>42952002R.3</t>
  </si>
  <si>
    <t>jednotka klimatizační nástěnná o výkonu 3,6 kW vč. příslušenství</t>
  </si>
  <si>
    <t>-1167187580</t>
  </si>
  <si>
    <t>42952002R.4</t>
  </si>
  <si>
    <t>jednotka klimatizační nástěnná o výkonu 4,5 kW vč. příslušenství</t>
  </si>
  <si>
    <t>-496380026</t>
  </si>
  <si>
    <t>DG.CHL.01</t>
  </si>
  <si>
    <t>Rozbočovač typu Y (refnet) vč. montáže</t>
  </si>
  <si>
    <t>1860072952</t>
  </si>
  <si>
    <t>Rozbočovač typu Y (refnet) vč. montáže
2-trubka</t>
  </si>
  <si>
    <t>751791111</t>
  </si>
  <si>
    <t>Montáž měděného potrubí předizolovaného 6 (1/4" x 0,8)</t>
  </si>
  <si>
    <t>1660661885</t>
  </si>
  <si>
    <t>Montáž napojovacího potrubí měděného předizolovaného, D mm (" x tl. stěny) 6 (1/4" x 0,8)</t>
  </si>
  <si>
    <t>46,667*1,2 'Přepočtené koeficientem množství</t>
  </si>
  <si>
    <t>42981907</t>
  </si>
  <si>
    <t>trubka předizolovaná Cu 1/4" (6 mm), stěna tl 0,8 mm, izolace 9mm</t>
  </si>
  <si>
    <t>-1333004230</t>
  </si>
  <si>
    <t>751791113</t>
  </si>
  <si>
    <t>Montáž měděného potrubí předizolovaného 12 (1/2" x 0,8)</t>
  </si>
  <si>
    <t>1540520925</t>
  </si>
  <si>
    <t>Montáž napojovacího potrubí měděného předizolovaného, D mm (" x tl. stěny) 12 (1/2" x 0,8)</t>
  </si>
  <si>
    <t>55*1,2 'Přepočtené koeficientem množství</t>
  </si>
  <si>
    <t>42981909</t>
  </si>
  <si>
    <t>trubka předizolovaná Cu 1/2" (12 mm), stěna tl 0,8 mm, izolace 9mm</t>
  </si>
  <si>
    <t>-1018020153</t>
  </si>
  <si>
    <t>751791112</t>
  </si>
  <si>
    <t>Montáž měděného potrubí předizolovaného 10 (3/8" x 0,8)</t>
  </si>
  <si>
    <t>-538790143</t>
  </si>
  <si>
    <t>Montáž napojovacího potrubí měděného předizolovaného, D mm (" x tl. stěny) 10 (3/8" x 0,8)</t>
  </si>
  <si>
    <t>25*1,2 'Přepočtené koeficientem množství</t>
  </si>
  <si>
    <t>42981908</t>
  </si>
  <si>
    <t>trubka předizolovaná Cu 3/8" (10 mm), stěna tl 0,8 mm, izolace 9mm</t>
  </si>
  <si>
    <t>1688649777</t>
  </si>
  <si>
    <t>751791114</t>
  </si>
  <si>
    <t>Montáž měděného potrubí předizolovaného 16 (5/8" x 1,0)</t>
  </si>
  <si>
    <t>1545857960</t>
  </si>
  <si>
    <t>Montáž napojovacího potrubí měděného předizolovaného, D mm (" x tl. stěny) 16 (5/8" x 1,0)</t>
  </si>
  <si>
    <t>20,833*1,2 'Přepočtené koeficientem množství</t>
  </si>
  <si>
    <t>42981910</t>
  </si>
  <si>
    <t>trubka předizolovaná Cu 5/8" (16 mm), stěna tl 1,0 mm, izolace 9mm</t>
  </si>
  <si>
    <t>1791317204</t>
  </si>
  <si>
    <t>751791115</t>
  </si>
  <si>
    <t>Montáž měděného potrubí předizolovaného 18 (3/4" x 1,0)</t>
  </si>
  <si>
    <t>-2045967795</t>
  </si>
  <si>
    <t>Montáž napojovacího potrubí měděného předizolovaného, D mm (" x tl. stěny) 18 (3/4" x 1,0)</t>
  </si>
  <si>
    <t>42981911</t>
  </si>
  <si>
    <t>trubka předizolovaná Cu 3/4" (18 mm), stěna tl 1,0 mm, izolace 9mm</t>
  </si>
  <si>
    <t>1961783114</t>
  </si>
  <si>
    <t>751791116</t>
  </si>
  <si>
    <t>Montáž měděného potrubí předizolovaného 22 (7/8" x 1,0)</t>
  </si>
  <si>
    <t>2130990177</t>
  </si>
  <si>
    <t>Montáž napojovacího potrubí měděného předizolovaného, D mm (" x tl. stěny) 22 (7/8" x 1,0)</t>
  </si>
  <si>
    <t>5*1,2 'Přepočtené koeficientem množství</t>
  </si>
  <si>
    <t>42981912</t>
  </si>
  <si>
    <t>trubka předizolovaná Cu 7/8" (22 mm), stěna tl 1,0 mm, izolace 9mm</t>
  </si>
  <si>
    <t>-1967235939</t>
  </si>
  <si>
    <t>751791116R</t>
  </si>
  <si>
    <t>Montáž měděného potrubí předizolovaného 28 (1/1/8" x 1,0)</t>
  </si>
  <si>
    <t>-1269438423</t>
  </si>
  <si>
    <t>9,167*1,2 'Přepočtené koeficientem množství</t>
  </si>
  <si>
    <t>42981912R</t>
  </si>
  <si>
    <t>trubka izolovaná Cu 1/1/8" (28 mm), stěna tl 1,0 mm, izolace 13mm</t>
  </si>
  <si>
    <t>467941612</t>
  </si>
  <si>
    <t>Zař.č.2</t>
  </si>
  <si>
    <t>Chlazení 4.NP</t>
  </si>
  <si>
    <t>87765757</t>
  </si>
  <si>
    <t>2000512260</t>
  </si>
  <si>
    <t>-140983556</t>
  </si>
  <si>
    <t>-1883629383</t>
  </si>
  <si>
    <t>451729464</t>
  </si>
  <si>
    <t>42952001R.2</t>
  </si>
  <si>
    <t>jednotka klimatizační nástěnná o výkonu 2,8 kW vč. příslušenství</t>
  </si>
  <si>
    <t>-1084558002</t>
  </si>
  <si>
    <t>-395877901</t>
  </si>
  <si>
    <t>-1665698443</t>
  </si>
  <si>
    <t>1231399860</t>
  </si>
  <si>
    <t>-1272747012</t>
  </si>
  <si>
    <t>43,333*1,2 'Přepočtené koeficientem množství</t>
  </si>
  <si>
    <t>-690965895</t>
  </si>
  <si>
    <t>1824641992</t>
  </si>
  <si>
    <t>53,333*1,2 'Přepočtené koeficientem množství</t>
  </si>
  <si>
    <t>242143476</t>
  </si>
  <si>
    <t>2091374697</t>
  </si>
  <si>
    <t>32,5*1,2 'Přepočtené koeficientem množství</t>
  </si>
  <si>
    <t>-705378051</t>
  </si>
  <si>
    <t>-340554190</t>
  </si>
  <si>
    <t>18,333*1,2 'Přepočtené koeficientem množství</t>
  </si>
  <si>
    <t>-1873463460</t>
  </si>
  <si>
    <t>-1400933900</t>
  </si>
  <si>
    <t>10,833*1,2 'Přepočtené koeficientem množství</t>
  </si>
  <si>
    <t>-841504601</t>
  </si>
  <si>
    <t>321924295</t>
  </si>
  <si>
    <t>4,167*1,2 'Přepočtené koeficientem množství</t>
  </si>
  <si>
    <t>-1115058414</t>
  </si>
  <si>
    <t>-1853737925</t>
  </si>
  <si>
    <t>10*1,2 'Přepočtené koeficientem množství</t>
  </si>
  <si>
    <t>160955909</t>
  </si>
  <si>
    <t>OST.1</t>
  </si>
  <si>
    <t>-388126202</t>
  </si>
  <si>
    <t>721.1</t>
  </si>
  <si>
    <t>Kondenzátní čerpadlo pro vnitřní jednotku klimatizace</t>
  </si>
  <si>
    <t>2012084477</t>
  </si>
  <si>
    <t>Kompatní čerpadlo kondenzátu s elektronickou plovákovou komorou, plnulý start, vstupní filtr,  výkon 12 l/hod, výtlakem 10 m a max. sací výška je 2 m.</t>
  </si>
  <si>
    <t>Pol49</t>
  </si>
  <si>
    <t>Dodatečná náplň chladiva R410A</t>
  </si>
  <si>
    <t>-980733126</t>
  </si>
  <si>
    <t>Pol48</t>
  </si>
  <si>
    <t>Komunikační kabeláž</t>
  </si>
  <si>
    <t>1630325972</t>
  </si>
  <si>
    <t>Pol50</t>
  </si>
  <si>
    <t>335358350</t>
  </si>
  <si>
    <t>Pol52</t>
  </si>
  <si>
    <t>Zprovoznění</t>
  </si>
  <si>
    <t>-1963542685</t>
  </si>
  <si>
    <t>Pol53</t>
  </si>
  <si>
    <t>Dokumentace skutečného stavu</t>
  </si>
  <si>
    <t>715836544</t>
  </si>
  <si>
    <t>D.1.4.C - Vzduchotechnika</t>
  </si>
  <si>
    <t>751 - Vzduchotechnika</t>
  </si>
  <si>
    <t xml:space="preserve">    Zař.č.1 - Větrání sociálního zázemí</t>
  </si>
  <si>
    <t>Větrání sociálního zázemí</t>
  </si>
  <si>
    <t>751133012</t>
  </si>
  <si>
    <t>Montáž ventilátoru diagonálního nízkotlakého potrubního nevýbušného D přes 100 do 200 mm</t>
  </si>
  <si>
    <t>1059000731</t>
  </si>
  <si>
    <t>Montáž ventilátoru diagonálního nízkotlakého potrubního nevýbušného, průměru přes 100 do 200 mm</t>
  </si>
  <si>
    <t>42914525</t>
  </si>
  <si>
    <t>ventiláor axiální diagonální potrubní dvouotáčkový plastový IP44 připojení D 125mm</t>
  </si>
  <si>
    <t>-68347132</t>
  </si>
  <si>
    <t>42914527</t>
  </si>
  <si>
    <t>ventiláor axiální diagonální potrubní tříotáčkový plastový IP44 připojení D 160mm</t>
  </si>
  <si>
    <t>1101111175</t>
  </si>
  <si>
    <t>42914528</t>
  </si>
  <si>
    <t>ventiláor axiální diagonální potrubní tříotáčkový plastový IP44 připojení D 200mm</t>
  </si>
  <si>
    <t>-1035489076</t>
  </si>
  <si>
    <t>751344112</t>
  </si>
  <si>
    <t>Montáž tlumiče hluku pro kruhové potrubí D přes 100 do 200 mm</t>
  </si>
  <si>
    <t>-788680777</t>
  </si>
  <si>
    <t>Montáž tlumičů  hluku pro kruhové potrubí, průměru přes 100 do 200 mm</t>
  </si>
  <si>
    <t>42976202</t>
  </si>
  <si>
    <t>tlumič hluku kruhový Pz, D 125mm, l=500mm</t>
  </si>
  <si>
    <t>-1000453763</t>
  </si>
  <si>
    <t>42976204</t>
  </si>
  <si>
    <t>tlumič hluku kruhový Pz, D 160mm, l=500mm</t>
  </si>
  <si>
    <t>-1975343799</t>
  </si>
  <si>
    <t>42976206</t>
  </si>
  <si>
    <t>tlumič hluku kruhový Pz, D 200mm, l=500mm</t>
  </si>
  <si>
    <t>1968106754</t>
  </si>
  <si>
    <t>751514679</t>
  </si>
  <si>
    <t>Montáž škrtící klapky nebo zpětné klapky do plechového potrubí kruhové bez příruby D přes 100 do 200 mm</t>
  </si>
  <si>
    <t>1647296555</t>
  </si>
  <si>
    <t>Montáž škrtící klapky nebo zpětné klapky do plechového potrubí  kruhové bez příruby, průměru přes 100 do 200 mm</t>
  </si>
  <si>
    <t>42971020</t>
  </si>
  <si>
    <t>klapka kruhová zpětná Pz D 125mm</t>
  </si>
  <si>
    <t>226877437</t>
  </si>
  <si>
    <t>42971022</t>
  </si>
  <si>
    <t>klapka kruhová zpětná Pz D 160mm</t>
  </si>
  <si>
    <t>-185544692</t>
  </si>
  <si>
    <t>42971024</t>
  </si>
  <si>
    <t>klapka kruhová zpětná Pz D 200mm</t>
  </si>
  <si>
    <t>1602083806</t>
  </si>
  <si>
    <t>751322011</t>
  </si>
  <si>
    <t>Montáž talířového ventilu D do 100 mm</t>
  </si>
  <si>
    <t>1920882979</t>
  </si>
  <si>
    <t>Montáž talířových ventilů, anemostatů, dýz  talířového ventilu, průměru do 100 mm</t>
  </si>
  <si>
    <t>42972212</t>
  </si>
  <si>
    <t>ventil talířový pro odvod vzduchu kovový D 100mm</t>
  </si>
  <si>
    <t>-1567131204</t>
  </si>
  <si>
    <t>751322012</t>
  </si>
  <si>
    <t>Montáž talířového ventilu D přes 100 do 200 mm</t>
  </si>
  <si>
    <t>-1892714008</t>
  </si>
  <si>
    <t>Montáž talířových ventilů, anemostatů, dýz  talířového ventilu, průměru přes 100 do 200 mm</t>
  </si>
  <si>
    <t>42972213</t>
  </si>
  <si>
    <t>ventil talířový pro odvod vzduchu kovový D 125mm</t>
  </si>
  <si>
    <t>955139083</t>
  </si>
  <si>
    <t>751514777</t>
  </si>
  <si>
    <t>Montáž protidešťové stříšky nebo výfukové hlavice do plechového potrubí kruhové bez příruby D přes 200 do 300 mm</t>
  </si>
  <si>
    <t>-11916404</t>
  </si>
  <si>
    <t>Montáž protidešťové stříšky nebo výfukové hlavice do plechového potrubí  kruhové bez příruby, průměru přes 200 do 300 mm</t>
  </si>
  <si>
    <t>42981078</t>
  </si>
  <si>
    <t>hlavice bez pohyblivé části Pz D 250mm</t>
  </si>
  <si>
    <t>375532333</t>
  </si>
  <si>
    <t>751398171</t>
  </si>
  <si>
    <t>Montáž kondenzačního kusu pro kruhová potrubí kovová D přes 100 do 200 mm</t>
  </si>
  <si>
    <t>1181409935</t>
  </si>
  <si>
    <t>Montáž ostatních zařízení kondenzačního kusu pro kruhová potrubí kovová, průměru přes 100 do 200 mm</t>
  </si>
  <si>
    <t>42981936</t>
  </si>
  <si>
    <t>kus kondenzační Pz D 125mm</t>
  </si>
  <si>
    <t>256730978</t>
  </si>
  <si>
    <t>751510041</t>
  </si>
  <si>
    <t>Vzduchotechnické potrubí z pozinkovaného plechu kruhové spirálně vinutá trouba bez příruby D do 100 mm</t>
  </si>
  <si>
    <t>-707311086</t>
  </si>
  <si>
    <t>Vzduchotechnické potrubí z pozinkovaného plechu  kruhové, trouba spirálně vinutá bez příruby, průměru do 100 mm</t>
  </si>
  <si>
    <t>751510042</t>
  </si>
  <si>
    <t>Vzduchotechnické potrubí z pozinkovaného plechu kruhové spirálně vinutá trouba bez příruby D přes 100 do 200 mm</t>
  </si>
  <si>
    <t>670374103</t>
  </si>
  <si>
    <t>Vzduchotechnické potrubí z pozinkovaného plechu  kruhové, trouba spirálně vinutá bez příruby, průměru přes 100 do 200 mm</t>
  </si>
  <si>
    <t>751510043</t>
  </si>
  <si>
    <t>Vzduchotechnické potrubí z pozinkovaného plechu kruhové spirálně vinutá trouba bez příruby D přes 200 do 300 mm</t>
  </si>
  <si>
    <t>492402296</t>
  </si>
  <si>
    <t>Vzduchotechnické potrubí z pozinkovaného plechu  kruhové, trouba spirálně vinutá bez příruby, průměru přes 200 do 300 mm</t>
  </si>
  <si>
    <t>7,5*1,2 'Přepočtené koeficientem množství</t>
  </si>
  <si>
    <t>713381311</t>
  </si>
  <si>
    <t>Montáž izolace tepelné vzduchotechnických kanálů izolacemi v pletivu připevněnými na trny</t>
  </si>
  <si>
    <t>-1365824506</t>
  </si>
  <si>
    <t>Montáž izolace tepelné těles - speciální  izolace čtyřhranných vzduchotechnických kanálů (izolační materiál ve specifikaci) izolacemi v pletivu z desek z vláknitých materiálů v šestihranném pozinkovaném pletivu s vložkou z hliníkové fólie připevněnými na přivařené trny</t>
  </si>
  <si>
    <t>1,833*1,2 'Přepočtené koeficientem množství</t>
  </si>
  <si>
    <t>63153792</t>
  </si>
  <si>
    <t>deska izolační z minerální vlny pro technickou izolaci s Al fólií 55kg/m3 max.teplota do 500°C tl 60mm</t>
  </si>
  <si>
    <t>495731698</t>
  </si>
  <si>
    <t>713491112R</t>
  </si>
  <si>
    <t>Oplechování VZT potrubí vč. tvarovek</t>
  </si>
  <si>
    <t>-1416876336</t>
  </si>
  <si>
    <t>Montáž izolace tepelné potrubí a ohybů - doplňky a konstrukční součástí oplechování pevného vnějšího obvodu do 500 mm ohybů</t>
  </si>
  <si>
    <t>1,667*1,2 'Přepočtené koeficientem množství</t>
  </si>
  <si>
    <t>751581212R</t>
  </si>
  <si>
    <t>Obklad potrubí protipožární rohoží do EI60 (izolace z kamenné vlny s Al. polepem)</t>
  </si>
  <si>
    <t>1224326960</t>
  </si>
  <si>
    <t>Protipožární ochrana vzduchotechnického potrubí  dodatečný obklad přímého potrubí kruhového, požární odolnost EI 45</t>
  </si>
  <si>
    <t>8,75*1,2 'Přepočtené koeficientem množství</t>
  </si>
  <si>
    <t>998751202</t>
  </si>
  <si>
    <t>Přesun hmot procentní pro vzduchotechniku v objektech výšky přes 12 do 24 m</t>
  </si>
  <si>
    <t>-1741094867</t>
  </si>
  <si>
    <t>Přesun hmot pro vzduchotechniku stanovený procentní sazbou (%) z ceny vodorovná dopravní vzdálenost do 50 m v objektech výšky přes 12 do 24 m</t>
  </si>
  <si>
    <t>OST.2</t>
  </si>
  <si>
    <t>512</t>
  </si>
  <si>
    <t>-1461463291</t>
  </si>
  <si>
    <t>OST.3</t>
  </si>
  <si>
    <t>Dokumentace skutečného provedení</t>
  </si>
  <si>
    <t>-789035294</t>
  </si>
  <si>
    <t>OST.4</t>
  </si>
  <si>
    <t>Počáteční zaregulování a zprovoznění VZT systémů</t>
  </si>
  <si>
    <t>1424525930</t>
  </si>
  <si>
    <t>OST.7</t>
  </si>
  <si>
    <t>Požární ucpávky</t>
  </si>
  <si>
    <t>-1596662917</t>
  </si>
  <si>
    <t>OST.8</t>
  </si>
  <si>
    <t>Stavební přípomoci</t>
  </si>
  <si>
    <t>93951139</t>
  </si>
  <si>
    <t>D.1.4.E - Zařízení technikých instalací</t>
  </si>
  <si>
    <t xml:space="preserve">    720 - Zdravotechnika - kanalizace </t>
  </si>
  <si>
    <t xml:space="preserve">      720.1. - Zemní práce pro kanalizace</t>
  </si>
  <si>
    <t xml:space="preserve">      720.2. - Potrubí HT a KG vč. tvarovek, dodávky a montáže</t>
  </si>
  <si>
    <t xml:space="preserve">      720.3. - Zařizovací předměty vč. dodávky, příslušenství a montáže</t>
  </si>
  <si>
    <t xml:space="preserve">      720.4. - Odpadní soupravy a zápachové uzávěrky vč. dodávky, montáže a příslušenství</t>
  </si>
  <si>
    <t xml:space="preserve">      720.5. - Ostatní náklady - kanalizace</t>
  </si>
  <si>
    <t xml:space="preserve">    722 - Zdravotechnika - vnitřní vodovod</t>
  </si>
  <si>
    <t xml:space="preserve">      722.1 - Potrubí PPR a ocelové vč. tvarovek, montáže, dodávky</t>
  </si>
  <si>
    <t xml:space="preserve">      722.2 - Izolace potrubí vč. tvarovek, montáže, příslušenství a dodávky</t>
  </si>
  <si>
    <t xml:space="preserve">      722.3 - Baterie a armatury vč. dodávky, montáže, příslušenství</t>
  </si>
  <si>
    <t xml:space="preserve">      722.4 - Ostatní náklady - vodovod</t>
  </si>
  <si>
    <t>720</t>
  </si>
  <si>
    <t xml:space="preserve">Zdravotechnika - kanalizace </t>
  </si>
  <si>
    <t>720.1.</t>
  </si>
  <si>
    <t>Zemní práce pro kanalizace</t>
  </si>
  <si>
    <t>7201K1</t>
  </si>
  <si>
    <t>Výkopové práce, příložné pažení výkopu, odstranění pažení, zásyp s hutněním, odvoz zeminy, poplatek za uložení na skládce</t>
  </si>
  <si>
    <t>-1469349923</t>
  </si>
  <si>
    <t>7201K2</t>
  </si>
  <si>
    <t>Písek pro obsyp a podsyp potrubí</t>
  </si>
  <si>
    <t>-570973668</t>
  </si>
  <si>
    <t>7201K3</t>
  </si>
  <si>
    <t>Zásyp potrubí vykopanou zeminou</t>
  </si>
  <si>
    <t>246595475</t>
  </si>
  <si>
    <t>720.2.</t>
  </si>
  <si>
    <t>Potrubí HT a KG vč. tvarovek, dodávky a montáže</t>
  </si>
  <si>
    <t>721173402</t>
  </si>
  <si>
    <t>Potrubí kanalizační z PVC SN 4 DN 125</t>
  </si>
  <si>
    <t>-1575577069</t>
  </si>
  <si>
    <t>Potrubí z trub PVC SN4 svodné (ležaté) DN 125</t>
  </si>
  <si>
    <t>721174043</t>
  </si>
  <si>
    <t>Potrubí kanalizační z PP DN 50</t>
  </si>
  <si>
    <t>110825095</t>
  </si>
  <si>
    <t>Potrubí z trub polypropylenových DN 50</t>
  </si>
  <si>
    <t>721174044</t>
  </si>
  <si>
    <t>Potrubí kanalizační z PP DN 75</t>
  </si>
  <si>
    <t>800046625</t>
  </si>
  <si>
    <t>Potrubí z trub polypropylenových  DN 75</t>
  </si>
  <si>
    <t>721174045</t>
  </si>
  <si>
    <t>Potrubí kanalizační z PP DN 110</t>
  </si>
  <si>
    <t>-447392099</t>
  </si>
  <si>
    <t>Potrubí z trub polypropylenových DN 110</t>
  </si>
  <si>
    <t>721174K3</t>
  </si>
  <si>
    <t>Čistící kus pro svislé potrubí DN 110</t>
  </si>
  <si>
    <t>1410319766</t>
  </si>
  <si>
    <t>722173114</t>
  </si>
  <si>
    <t>Potrubí vodovodní plastové PE-Xa spoj násuvnou objímkou plastovou D 25x3,5 mm</t>
  </si>
  <si>
    <t>-705974876</t>
  </si>
  <si>
    <t>Potrubí z plastových trubek ze síťovaného polyethylenu (PE-Xa) spojované mechanicky násuvnou objímkou plastovou D 25/3,5</t>
  </si>
  <si>
    <t>721174K1</t>
  </si>
  <si>
    <t>Potrubí pro odvod kondenzátu od klim jednotek(PVC) d=16mm</t>
  </si>
  <si>
    <t>-1912003468</t>
  </si>
  <si>
    <t>720.3.</t>
  </si>
  <si>
    <t>Zařizovací předměty vč. dodávky, příslušenství a montáže</t>
  </si>
  <si>
    <t>721194105</t>
  </si>
  <si>
    <t>Vyměření přípojek na potrubí vyvedení a upevnění odpadních výpustek DN 50</t>
  </si>
  <si>
    <t>-1069213187</t>
  </si>
  <si>
    <t>721194109</t>
  </si>
  <si>
    <t>Vyměření přípojek na potrubí vyvedení a upevnění odpadních výpustek DN 110</t>
  </si>
  <si>
    <t>1415258353</t>
  </si>
  <si>
    <t>721265K1</t>
  </si>
  <si>
    <t>Kondenzační podomítkový sifon DN 32 pro VZT jednotky</t>
  </si>
  <si>
    <t>768</t>
  </si>
  <si>
    <t>-2048852147</t>
  </si>
  <si>
    <t>Kondenzační podomítkový sifon DN 32 VZT jednotky</t>
  </si>
  <si>
    <t>721273153</t>
  </si>
  <si>
    <t>Ventilační hlavice z polypropylenu (PP) DN 110</t>
  </si>
  <si>
    <t>-937482009</t>
  </si>
  <si>
    <t>721274125</t>
  </si>
  <si>
    <t>Přivzdušňovací ventil vnitřní odpadních potrubí DN 75</t>
  </si>
  <si>
    <t>-887660098</t>
  </si>
  <si>
    <t>Ventily přivzdušňovací odpadních potrubí vnitřní DN 75</t>
  </si>
  <si>
    <t>721274126</t>
  </si>
  <si>
    <t>Ventily přivzdušňovací odpadních potrubí vnitřní DN 110</t>
  </si>
  <si>
    <t>1384237621</t>
  </si>
  <si>
    <t>7251120D1</t>
  </si>
  <si>
    <t>Zařízení záchodů klozety keramické závěsné s hlubokým splachováním odpad vodorovný vč. záchodového prkénka</t>
  </si>
  <si>
    <t>soubor</t>
  </si>
  <si>
    <t>2016267160</t>
  </si>
  <si>
    <t>7251120K1</t>
  </si>
  <si>
    <t>Zařízení záchodů klozety keramické invalidní kombi s hlubokým splachováním odpad vodorovný vč. záchodového prkénka</t>
  </si>
  <si>
    <t>336000675</t>
  </si>
  <si>
    <t>725211603K1</t>
  </si>
  <si>
    <t>Umyvadla invalidní keramická bílá bez výtokových armatur připevněná na stěnu šrouby bez sloupu nebo krytu na sifon, šířka umyvadla 600 mm</t>
  </si>
  <si>
    <t>698117125</t>
  </si>
  <si>
    <t>Umyvadla  invalidní  keramická bílá bez výtokových armatur připevněná na stěnu šrouby bez sloupu nebo krytu na sifon, šířka umyvadla 600 mm</t>
  </si>
  <si>
    <t>725211603</t>
  </si>
  <si>
    <t>Umyvadla keramická bílá bez výtokových armatur připevněná na stěnu šrouby bez sloupu nebo krytu na sifon, šířka umyvadla 600 mm</t>
  </si>
  <si>
    <t>-1661631412</t>
  </si>
  <si>
    <t>725241111</t>
  </si>
  <si>
    <t>Sprchové vaničky akrylátové čtvercové 800x800 mm</t>
  </si>
  <si>
    <t>-1560717466</t>
  </si>
  <si>
    <t>725244122</t>
  </si>
  <si>
    <t>Dveře sprchové rámové se skleněnou výplní tl. 5 mm otvíravé dvoukřídlové do niky na vaničku šířky 800 mm</t>
  </si>
  <si>
    <t>675868835</t>
  </si>
  <si>
    <t>Sprchové dveře a zástěny dveře sprchové do niky rámové se skleněnou výplní tl. 5 mm otvíravé dvoukřídlové, na vaničku šířky 800 mm</t>
  </si>
  <si>
    <t>725244202</t>
  </si>
  <si>
    <t>Zástěna sprchová skleněná tl. 6 mm pevná bezdveřová na vaničku šířky 800 mm</t>
  </si>
  <si>
    <t>-1014393699</t>
  </si>
  <si>
    <t>Sprchové dveře a zástěny zástěny sprchové ke stěně bezdveřové, pevná stěna sklo tl. 6 mm, na vaničku šířky 800 mm</t>
  </si>
  <si>
    <t>725311121k1</t>
  </si>
  <si>
    <t xml:space="preserve">Dřezy bez výtokových armatur jednoduché se zápachovou uzávěrkou nerezové </t>
  </si>
  <si>
    <t>-694290348</t>
  </si>
  <si>
    <t>725331111</t>
  </si>
  <si>
    <t>Výlevky bez výtokových armatur a splachovací nádrže keramické se sklopnou plastovou mřížkou 425 mm</t>
  </si>
  <si>
    <t>116878038</t>
  </si>
  <si>
    <t>726131041</t>
  </si>
  <si>
    <t>Předstěnové instalační systémy do lehkých stěn s kovovou konstrukcí pro závěsné klozety ovládání zepředu, stavební výšky 1120 mm</t>
  </si>
  <si>
    <t>-1740636095</t>
  </si>
  <si>
    <t>721242105</t>
  </si>
  <si>
    <t>Lapač střešních splavenin z PP se zápachovou klapkou a lapacím košem DN 110</t>
  </si>
  <si>
    <t>995493044</t>
  </si>
  <si>
    <t>Lapače střešních splavenin polypropylenové (PP) se svislým odtokem DN 110</t>
  </si>
  <si>
    <t>720.4.</t>
  </si>
  <si>
    <t>Odpadní soupravy a zápachové uzávěrky vč. dodávky, montáže a příslušenství</t>
  </si>
  <si>
    <t>725861102</t>
  </si>
  <si>
    <t>Zápachové uzávěrky zařizovacích předmětů pro umyvadla DN 40</t>
  </si>
  <si>
    <t>-2110824765</t>
  </si>
  <si>
    <t>725862113</t>
  </si>
  <si>
    <t>Zápachová uzávěrka pro dřezy s přípojkou pro pračku nebo myčku DN 40/50</t>
  </si>
  <si>
    <t>-350387589</t>
  </si>
  <si>
    <t>Zápachové uzávěrky zařizovacích předmětů pro dřezy s přípojkou pro pračku nebo myčku DN 40/50</t>
  </si>
  <si>
    <t>725865311</t>
  </si>
  <si>
    <t>Zápachové uzávěrky zařizovacích předmětů pro vany sprchových koutů s kulovým kloubem na odtoku DN 40/50</t>
  </si>
  <si>
    <t>-222148267</t>
  </si>
  <si>
    <t>725862103</t>
  </si>
  <si>
    <t>Zápachová uzávěrka pro dřezy DN 40/50</t>
  </si>
  <si>
    <t>1321531619</t>
  </si>
  <si>
    <t>Zápachové uzávěrky zařizovacích předmětů pro dřezy DN 40/50</t>
  </si>
  <si>
    <t>720.5.</t>
  </si>
  <si>
    <t>Ostatní náklady - kanalizace</t>
  </si>
  <si>
    <t>998721201</t>
  </si>
  <si>
    <t>Přesun hmot pro vnitřní kanalizace  stanovený procentní sazbou (%) z ceny vodorovná dopravní vzdálenost do 50 m v objektech výšky do 6 m</t>
  </si>
  <si>
    <t>-1312737300</t>
  </si>
  <si>
    <t>OSTK2</t>
  </si>
  <si>
    <t>992694647</t>
  </si>
  <si>
    <t>OSTK3</t>
  </si>
  <si>
    <t>Tlaková zkouška kanalizace</t>
  </si>
  <si>
    <t>-1856161992</t>
  </si>
  <si>
    <t>OSTK4</t>
  </si>
  <si>
    <t>Stavební přípomoci, režie, přesun hmot, drážkování, začíštění</t>
  </si>
  <si>
    <t>1704259694</t>
  </si>
  <si>
    <t>OSTK5</t>
  </si>
  <si>
    <t>Napojení na stávající vnitřní kanalizaci</t>
  </si>
  <si>
    <t>-1005924572</t>
  </si>
  <si>
    <t>OSTK9</t>
  </si>
  <si>
    <t>Napojení na stávající dešťovou kanalizaci</t>
  </si>
  <si>
    <t>1585685965</t>
  </si>
  <si>
    <t>OSTK6</t>
  </si>
  <si>
    <t>Revizní dvířka kovová 300x300mm, včetně montáže</t>
  </si>
  <si>
    <t>-1617125046</t>
  </si>
  <si>
    <t>OSTK7</t>
  </si>
  <si>
    <t>-1183414380</t>
  </si>
  <si>
    <t>OSTK8</t>
  </si>
  <si>
    <t>Režie, doprava</t>
  </si>
  <si>
    <t>-1540132509</t>
  </si>
  <si>
    <t>OSTK12</t>
  </si>
  <si>
    <t>Demontáže kanalizace (potrubí do 50 m, zařizovací předměty 4xU, 1xD, 1xVy, 2xWC)</t>
  </si>
  <si>
    <t>728372264</t>
  </si>
  <si>
    <t>722</t>
  </si>
  <si>
    <t>Zdravotechnika - vnitřní vodovod</t>
  </si>
  <si>
    <t>722.1</t>
  </si>
  <si>
    <t>Potrubí PPR a ocelové vč. tvarovek, montáže, dodávky</t>
  </si>
  <si>
    <t>722174002K1</t>
  </si>
  <si>
    <t>Potrubí z plastových trubek z polypropylenu PPR svařovaných polyfúzně PN 16 (SDR 7,4) D 20 x 2,8</t>
  </si>
  <si>
    <t>757763036</t>
  </si>
  <si>
    <t>722174003</t>
  </si>
  <si>
    <t>Potrubí z plastových trubek z polypropylenu PPR svařovaných polyfúzně PN 16 (SDR 7,4) D 25 x 3,5</t>
  </si>
  <si>
    <t>156815542</t>
  </si>
  <si>
    <t>722174004</t>
  </si>
  <si>
    <t>Potrubí z plastových trubek z polypropylenu PPR svařovaných polyfúzně PN 16 (SDR 7,4) D 32 x 4,4</t>
  </si>
  <si>
    <t>1933289633</t>
  </si>
  <si>
    <t>722174022</t>
  </si>
  <si>
    <t>Potrubí z plastových trubek z polypropylenu PPR svařovaných polyfúzně PN 20 (SDR 6) D 20 x 3,4</t>
  </si>
  <si>
    <t>1649889489</t>
  </si>
  <si>
    <t>722174023</t>
  </si>
  <si>
    <t>Potrubí z plastových trubek z polypropylenu PPR svařovaných polyfúzně PN 20 (SDR 6) D 25 x 4,2</t>
  </si>
  <si>
    <t>2072736676</t>
  </si>
  <si>
    <t>722174024</t>
  </si>
  <si>
    <t>Potrubí z plastových trubek z polypropylenu PPR svařovaných polyfúzně PN 20 (SDR 6) D 32x5,4 mm</t>
  </si>
  <si>
    <t>982888819</t>
  </si>
  <si>
    <t>Potrubí z plastových trubek z polypropylenu PPR svařovaných polyfúzně PN 20 (SDR 6) D 32 x 5,4</t>
  </si>
  <si>
    <t>722130233</t>
  </si>
  <si>
    <t>Potrubí vodovodní ocelové závitové pozinkované svařované běžné DN 25</t>
  </si>
  <si>
    <t>-1190297535</t>
  </si>
  <si>
    <t>Potrubí z ocelových trubek pozinkovaných  závitových svařovaných běžných DN 25</t>
  </si>
  <si>
    <t>722130234</t>
  </si>
  <si>
    <t>Potrubí vodovodní ocelové závitové pozinkované svařované běžné DN 32</t>
  </si>
  <si>
    <t>2048545880</t>
  </si>
  <si>
    <t>Potrubí z ocelových trubek pozinkovaných  závitových svařovaných běžných DN 32</t>
  </si>
  <si>
    <t>722.2</t>
  </si>
  <si>
    <t>Izolace potrubí vč. tvarovek, montáže, příslušenství a dodávky</t>
  </si>
  <si>
    <t>722181221</t>
  </si>
  <si>
    <t>Ochrana vodovodního potrubí přilepenými termoizolačními trubicemi z PE tl přes 6 do 9 mm DN do 22 mm</t>
  </si>
  <si>
    <t>-616563322</t>
  </si>
  <si>
    <t>Ochrana potrubí  termoizolačními trubicemi z pěnového polyetylenu PE přilepenými v příčných a podélných spojích, tloušťky izolace přes 6 do 9 mm, vnitřního průměru izolace DN do 22 mm</t>
  </si>
  <si>
    <t>722181222</t>
  </si>
  <si>
    <t>Ochrana vodovodního potrubí přilepenými termoizolačními trubicemi z PE tl přes 6 do 9 mm DN přes 22 do 45 mm</t>
  </si>
  <si>
    <t>-368910075</t>
  </si>
  <si>
    <t>Ochrana potrubí  termoizolačními trubicemi z pěnového polyetylenu PE přilepenými v příčných a podélných spojích, tloušťky izolace přes 6 do 9 mm, vnitřního průměru izolace DN přes 22 do 45 mm</t>
  </si>
  <si>
    <t>722181241</t>
  </si>
  <si>
    <t>Ochrana vodovodního potrubí přilepenými termoizolačními trubicemi z PE tl přes 13 do 20 mm DN do 22 mm</t>
  </si>
  <si>
    <t>-1102116988</t>
  </si>
  <si>
    <t>Ochrana potrubí  termoizolačními trubicemi z pěnového polyetylenu PE přilepenými v příčných a podélných spojích, tloušťky izolace přes 13 do 20 mm, vnitřního průměru izolace DN do 22 mm</t>
  </si>
  <si>
    <t>722181252</t>
  </si>
  <si>
    <t>Ochrana vodovodního potrubí přilepenými termoizolačními trubicemi z PE tl přes 20 do 25 mm DN přes 22 do 45 mm</t>
  </si>
  <si>
    <t>86618511</t>
  </si>
  <si>
    <t>Ochrana potrubí  termoizolačními trubicemi z pěnového polyetylenu PE přilepenými v příčných a podélných spojích, tloušťky izolace přes 20 do 25 mm, vnitřního průměru izolace DN přes 22 do 45 mm</t>
  </si>
  <si>
    <t>722.3</t>
  </si>
  <si>
    <t>Baterie a armatury vč. dodávky, montáže, příslušenství</t>
  </si>
  <si>
    <t>722190401</t>
  </si>
  <si>
    <t>Zřízení přípojek na potrubí  vyvedení a upevnění výpustek do DN 25</t>
  </si>
  <si>
    <t>-1407653689</t>
  </si>
  <si>
    <t>725811201</t>
  </si>
  <si>
    <t>Ventil nástěnný G 1/2"</t>
  </si>
  <si>
    <t>680353963</t>
  </si>
  <si>
    <t>Ventily nástěnné s otočným výtokem G 1/2"</t>
  </si>
  <si>
    <t>725813111</t>
  </si>
  <si>
    <t>Ventily rohové s připojovací trubičkou nebo flexi hadičkou G 1/2"</t>
  </si>
  <si>
    <t>-1269028670</t>
  </si>
  <si>
    <t>725821312</t>
  </si>
  <si>
    <t>Baterie výlevková nástěnné pákové s otáčivým kulatým ústím a délkou ramínka 300 mm</t>
  </si>
  <si>
    <t>-1085131475</t>
  </si>
  <si>
    <t>725821325</t>
  </si>
  <si>
    <t>Baterie dřezové stojánkové pákové s otáčivým ústím a délkou ramínka 220 mm</t>
  </si>
  <si>
    <t>200045696</t>
  </si>
  <si>
    <t>725822611</t>
  </si>
  <si>
    <t>Baterie umyvadlové stojánkové pákové bez výpusti</t>
  </si>
  <si>
    <t>-1407184403</t>
  </si>
  <si>
    <t>72582261K1</t>
  </si>
  <si>
    <t>Baterie umyvadlová stojánková páková bez výpusti s prodlouženým raménkem</t>
  </si>
  <si>
    <t>-1065477426</t>
  </si>
  <si>
    <t>722250133</t>
  </si>
  <si>
    <t>Hydrantový systém s tvarově stálou hadicí D 19 x 30 m celoplechový</t>
  </si>
  <si>
    <t>-1240201429</t>
  </si>
  <si>
    <t>Požární příslušenství a armatury  hydrantový systém s tvarově stálou hadicí celoplechový D 19 x 30 m</t>
  </si>
  <si>
    <t>725841330</t>
  </si>
  <si>
    <t>Baterie sprchové podomítkové (zápustné) kompletní</t>
  </si>
  <si>
    <t>1123993508</t>
  </si>
  <si>
    <t>722232045</t>
  </si>
  <si>
    <t>Kohout kulový přímý G 1" PN 42 do 185°C vnitřní závit</t>
  </si>
  <si>
    <t>-116583746</t>
  </si>
  <si>
    <t>Armatury se dvěma závity kulové kohouty PN 42 do 185 °C přímé vnitřní závit G 1"</t>
  </si>
  <si>
    <t>722232046</t>
  </si>
  <si>
    <t>Kohout kulový přímý G 5/4" PN 42 do 185°C vnitřní závit</t>
  </si>
  <si>
    <t>1772639300</t>
  </si>
  <si>
    <t>Armatury se dvěma závity kulové kohouty PN 42 do 185 °C přímé vnitřní závit G 5/4"</t>
  </si>
  <si>
    <t>722232503</t>
  </si>
  <si>
    <t>Potrubní oddělovač G 1" PN 10 do 65°C vnější závit</t>
  </si>
  <si>
    <t>1746775476</t>
  </si>
  <si>
    <t>Armatury se dvěma závity potrubní oddělovače vnější závit PN 10 do 65 °C G 1"</t>
  </si>
  <si>
    <t>-1353363709</t>
  </si>
  <si>
    <t>-1849503141</t>
  </si>
  <si>
    <t>722.4</t>
  </si>
  <si>
    <t>Ostatní náklady - vodovod</t>
  </si>
  <si>
    <t>998722201</t>
  </si>
  <si>
    <t>Přesun hmot pro vnitřní vodovod  stanovený procentní sazbou (%) z ceny vodorovná dopravní vzdálenost do 50 m v objektech výšky do 6 m</t>
  </si>
  <si>
    <t>860491773</t>
  </si>
  <si>
    <t>OSTV10</t>
  </si>
  <si>
    <t>Napojení na stávající rozvod vodovodu</t>
  </si>
  <si>
    <t>-1198012136</t>
  </si>
  <si>
    <t>OSTV2</t>
  </si>
  <si>
    <t>1823286925</t>
  </si>
  <si>
    <t>OSTV3</t>
  </si>
  <si>
    <t>Tlaková zkouška, desinfekce potrubí</t>
  </si>
  <si>
    <t>-96536943</t>
  </si>
  <si>
    <t>OSTV4</t>
  </si>
  <si>
    <t>Stavební přípomoce, drážkování, začíštění</t>
  </si>
  <si>
    <t>142191761</t>
  </si>
  <si>
    <t>Stavební přípomoce, přesun hmot, režie, drážkování, začíštění</t>
  </si>
  <si>
    <t>OSTV5</t>
  </si>
  <si>
    <t>Proplach a dezinfekce potrubí</t>
  </si>
  <si>
    <t>-405808223</t>
  </si>
  <si>
    <t>OSTV6</t>
  </si>
  <si>
    <t xml:space="preserve">Rozbor vody </t>
  </si>
  <si>
    <t>1448234775</t>
  </si>
  <si>
    <t>OSTV8</t>
  </si>
  <si>
    <t>353557420</t>
  </si>
  <si>
    <t>OSTV9</t>
  </si>
  <si>
    <t>1821292842</t>
  </si>
  <si>
    <t>OSTV11</t>
  </si>
  <si>
    <t>Demontáže vodovodu (potrubí do 50 m, zařizovací předměty 4xU, 1xD, 1xVy, 2xWC)</t>
  </si>
  <si>
    <t>-1983558337</t>
  </si>
  <si>
    <t>D.1.4.G - Elektroinstalace</t>
  </si>
  <si>
    <t>1 - Elektroinstalace</t>
  </si>
  <si>
    <t xml:space="preserve">    D2 - KRABICE + úložný materiál</t>
  </si>
  <si>
    <t xml:space="preserve">    D3 - KABELY A VODIČE - VČETNĚ UKONČENÍ A PROŘEZU</t>
  </si>
  <si>
    <t xml:space="preserve">    D4 - SVORKY , SVORKOVNICE a UCPÁVKY</t>
  </si>
  <si>
    <t xml:space="preserve">    D5 - UKONČENÍ VODIČŮ</t>
  </si>
  <si>
    <t xml:space="preserve">    D6 - ZÁSUVKY A SPÍNAČE - KOMPLETNÍ VČETNĚ RÁMEČKŮ A STROJKŮ</t>
  </si>
  <si>
    <t xml:space="preserve">    D7 - Svítidla </t>
  </si>
  <si>
    <t xml:space="preserve">    D8 - HZS</t>
  </si>
  <si>
    <t xml:space="preserve">D1 - AKTIVNÍ BLESKOSVOD </t>
  </si>
  <si>
    <t>D2</t>
  </si>
  <si>
    <t>KRABICE + úložný materiál</t>
  </si>
  <si>
    <t>Pol4</t>
  </si>
  <si>
    <t>Krabice pod omítku odbočná</t>
  </si>
  <si>
    <t>Pol5</t>
  </si>
  <si>
    <t>Krabice do sádrokartonu odbočná</t>
  </si>
  <si>
    <t>Pol6</t>
  </si>
  <si>
    <t>Krabice do sádrokartonu přístrojová</t>
  </si>
  <si>
    <t>Pol7</t>
  </si>
  <si>
    <t>Krabice pod omítku přístrojová</t>
  </si>
  <si>
    <t>Pol8</t>
  </si>
  <si>
    <t>Kabelový žlab drátěný  200x50x2000 kopletní</t>
  </si>
  <si>
    <t>Pol9</t>
  </si>
  <si>
    <t>Kabelový žlab drátěný  150x50x2000 kompletní</t>
  </si>
  <si>
    <t>Pol10</t>
  </si>
  <si>
    <t>Kabelový žlab drátěný  100x50x2000 kompletní</t>
  </si>
  <si>
    <t>Pol11</t>
  </si>
  <si>
    <t>Trubka ohebná</t>
  </si>
  <si>
    <t>D3</t>
  </si>
  <si>
    <t>KABELY A VODIČE - VČETNĚ UKONČENÍ A PROŘEZU</t>
  </si>
  <si>
    <t>Pol12</t>
  </si>
  <si>
    <t>1-CXKH-R 3Jx 1,5  B2CAS1D0</t>
  </si>
  <si>
    <t>Pol13</t>
  </si>
  <si>
    <t>1-CXKH-R-3J x 2,5 B2CAS1D0</t>
  </si>
  <si>
    <t>Pol14</t>
  </si>
  <si>
    <t>1-CXKH-R-2A x 1,5  B2CAS1D0</t>
  </si>
  <si>
    <t>Pol15</t>
  </si>
  <si>
    <t>1-CXKH-R-3A x 1,5  B2CAS1D0</t>
  </si>
  <si>
    <t>Pol16</t>
  </si>
  <si>
    <t>1-CXKH-R-5J x 6  B2CAS1D0</t>
  </si>
  <si>
    <t>Pol17</t>
  </si>
  <si>
    <t>1-CXKH-R-5J x 16 B2CAS1D0</t>
  </si>
  <si>
    <t>Pol18</t>
  </si>
  <si>
    <t>1-CXKH-R-5J x 10 B2CAS1D0</t>
  </si>
  <si>
    <t>Pol19</t>
  </si>
  <si>
    <t>1-CXKH-V 2Ax 1,5  B2CAS1D0</t>
  </si>
  <si>
    <t>Pol20</t>
  </si>
  <si>
    <t>CY 25žz</t>
  </si>
  <si>
    <t>Pol21</t>
  </si>
  <si>
    <t>CY 16žz</t>
  </si>
  <si>
    <t>Pol22</t>
  </si>
  <si>
    <t>CY 10žz</t>
  </si>
  <si>
    <t>Pol23</t>
  </si>
  <si>
    <t>CY 6žz</t>
  </si>
  <si>
    <t>Pol24</t>
  </si>
  <si>
    <t>CY 4žz</t>
  </si>
  <si>
    <t>D4</t>
  </si>
  <si>
    <t>SVORKY , SVORKOVNICE a UCPÁVKY</t>
  </si>
  <si>
    <t>Pol25</t>
  </si>
  <si>
    <t>Svorky WAGO 3x2,5; 2x2,5</t>
  </si>
  <si>
    <t>Pol26</t>
  </si>
  <si>
    <t>požarní ucpávka pro průchod  zdí jeden kabel o průměru 15mm</t>
  </si>
  <si>
    <t>D5</t>
  </si>
  <si>
    <t>UKONČENÍ VODIČŮ</t>
  </si>
  <si>
    <t>Pol27</t>
  </si>
  <si>
    <t>V rozváděči</t>
  </si>
  <si>
    <t>Pol28</t>
  </si>
  <si>
    <t>Montáž rozvodnice</t>
  </si>
  <si>
    <t>Pol29</t>
  </si>
  <si>
    <t>Na zařízeních</t>
  </si>
  <si>
    <t>D6</t>
  </si>
  <si>
    <t>ZÁSUVKY A SPÍNAČE - KOMPLETNÍ VČETNĚ RÁMEČKŮ A STROJKŮ</t>
  </si>
  <si>
    <t>Pol30</t>
  </si>
  <si>
    <t>Spínač 230V, 10A, řazení 1,</t>
  </si>
  <si>
    <t>Pol31</t>
  </si>
  <si>
    <t>Spínač 230V, 10A, řazení 5</t>
  </si>
  <si>
    <t>Pol32</t>
  </si>
  <si>
    <t>Spínač 230V, 10A, řazení6,</t>
  </si>
  <si>
    <t>Pol33</t>
  </si>
  <si>
    <t>Spínač 230V, 10A, řazení 7,</t>
  </si>
  <si>
    <t>Pol34</t>
  </si>
  <si>
    <t>zásuvka 230V/16A,  barva bílá</t>
  </si>
  <si>
    <t>Pol35</t>
  </si>
  <si>
    <t>zásuvka 230V/16A,  s přepěťovou ochranou</t>
  </si>
  <si>
    <t>Pol36</t>
  </si>
  <si>
    <t>Doběhové relé k ventilátorům</t>
  </si>
  <si>
    <t>Pol37</t>
  </si>
  <si>
    <t>pohybové čidlo</t>
  </si>
  <si>
    <t>Pol38</t>
  </si>
  <si>
    <t>Tlačítko totál stop</t>
  </si>
  <si>
    <t>D7</t>
  </si>
  <si>
    <t xml:space="preserve">Svítidla </t>
  </si>
  <si>
    <t>Pol39</t>
  </si>
  <si>
    <t>LED ,IP20, IK05,36W,92lm/W,3000lm,4000K</t>
  </si>
  <si>
    <t>Pol40</t>
  </si>
  <si>
    <t>LED,IP20, IK05,47W,109lm/W,5100lm,4000K</t>
  </si>
  <si>
    <t>Pol41</t>
  </si>
  <si>
    <t>LED,IP20,IK05,36W,111lm/W,4000lm,4000K</t>
  </si>
  <si>
    <t>Pol42</t>
  </si>
  <si>
    <t>LED,IP65,IK05,32W,141lm,/W,4500lm,4000K</t>
  </si>
  <si>
    <t>Pol43</t>
  </si>
  <si>
    <t>LED,IP54,IK08,24W,95lm/W,2280lm,4000K</t>
  </si>
  <si>
    <t>Pol44</t>
  </si>
  <si>
    <t>LED,IP54,IK08,36W,100lm/W,3600lm,4000K</t>
  </si>
  <si>
    <t>Pol45</t>
  </si>
  <si>
    <t>19329 L.LARG DWCL AT OPT GL SA LT0 2× LTO 7,2V 0,5Ah</t>
  </si>
  <si>
    <t>Pol46</t>
  </si>
  <si>
    <t>19328 L.LARG DWCL AT OPT 24W SA LT0 LTO 7,2V 0,5Ah</t>
  </si>
  <si>
    <t>Pol47</t>
  </si>
  <si>
    <t>19220 F65 LED 6 W IP65 AT SE 1H/RM SE 1h NiCd 4,8 V 0,75 Ah</t>
  </si>
  <si>
    <t>Pol51</t>
  </si>
  <si>
    <t>19044-piktogram</t>
  </si>
  <si>
    <t>D8</t>
  </si>
  <si>
    <t>HZS</t>
  </si>
  <si>
    <t>Pol54</t>
  </si>
  <si>
    <t>Koordinace s ostatními profesemi</t>
  </si>
  <si>
    <t>hod</t>
  </si>
  <si>
    <t>Pol55</t>
  </si>
  <si>
    <t>Příprava ke komplexní zkoušce</t>
  </si>
  <si>
    <t>Pol56</t>
  </si>
  <si>
    <t>Funkční odzkoušení zařízení</t>
  </si>
  <si>
    <t>Pol57</t>
  </si>
  <si>
    <t>Zaučení obsluhy</t>
  </si>
  <si>
    <t>Pol58</t>
  </si>
  <si>
    <t>Výchozí revize</t>
  </si>
  <si>
    <t>Pol59</t>
  </si>
  <si>
    <t>Podružný materiál</t>
  </si>
  <si>
    <t>Pol60</t>
  </si>
  <si>
    <t>Zednické přípomoci</t>
  </si>
  <si>
    <t>Pol61</t>
  </si>
  <si>
    <t>frézování drážek 2,5cm x 3cm</t>
  </si>
  <si>
    <t>Pol62</t>
  </si>
  <si>
    <t>frézování drážek 2cm x 2cm</t>
  </si>
  <si>
    <t>Pol63</t>
  </si>
  <si>
    <t>vrtání otvorů D 30mm</t>
  </si>
  <si>
    <t>Pol64</t>
  </si>
  <si>
    <t>úklid suti</t>
  </si>
  <si>
    <t>Pol65</t>
  </si>
  <si>
    <t>odvoz suti</t>
  </si>
  <si>
    <t>km</t>
  </si>
  <si>
    <t>Pol66</t>
  </si>
  <si>
    <t>Napojení čerpadla TUV 230V, zásuvka + kabel</t>
  </si>
  <si>
    <t>Pol67</t>
  </si>
  <si>
    <t>Osvětlení výtahové šachty včetně kabelu vypínače a svítidel</t>
  </si>
  <si>
    <t>D1</t>
  </si>
  <si>
    <t xml:space="preserve">AKTIVNÍ BLESKOSVOD </t>
  </si>
  <si>
    <t>Pol1</t>
  </si>
  <si>
    <t>Rozváděč R3</t>
  </si>
  <si>
    <t>Pol2</t>
  </si>
  <si>
    <t>Rozváděč R4</t>
  </si>
  <si>
    <t>Pol3</t>
  </si>
  <si>
    <t>Rozváděč HR</t>
  </si>
  <si>
    <t>Pol68</t>
  </si>
  <si>
    <t>Tyčový jímač kotvený do krovu výška 3m</t>
  </si>
  <si>
    <t>-296737365</t>
  </si>
  <si>
    <t>Tyčový jímač kotvený do krovu výška 3m, včetně montáže</t>
  </si>
  <si>
    <t>Pol69</t>
  </si>
  <si>
    <t>Ochranný úhelník včetně držáků</t>
  </si>
  <si>
    <t>-1450697777</t>
  </si>
  <si>
    <t>Ochranný úhelník včetně držáků, včetně montáže</t>
  </si>
  <si>
    <t>Pol70</t>
  </si>
  <si>
    <t>svorka SR 03</t>
  </si>
  <si>
    <t>1953518072</t>
  </si>
  <si>
    <t>svorka SR 03, včetně montáže</t>
  </si>
  <si>
    <t>Pol71</t>
  </si>
  <si>
    <t>pásek FeZN 30x4</t>
  </si>
  <si>
    <t>-1370108849</t>
  </si>
  <si>
    <t>pásek FeZN 30x4, včetně montáže</t>
  </si>
  <si>
    <t>Pol72</t>
  </si>
  <si>
    <t>drát AIMgSi 8mm</t>
  </si>
  <si>
    <t>-848093117</t>
  </si>
  <si>
    <t>drát AIMgSi 8mm, včetně montáže</t>
  </si>
  <si>
    <t>Pol73</t>
  </si>
  <si>
    <t>drát FeZn 10mm</t>
  </si>
  <si>
    <t>-1533469277</t>
  </si>
  <si>
    <t>drát FeZn 10mm, včetně montáže</t>
  </si>
  <si>
    <t>Pol74</t>
  </si>
  <si>
    <t>svorka SK</t>
  </si>
  <si>
    <t>-1808573729</t>
  </si>
  <si>
    <t>svorka SK, včetně montáže</t>
  </si>
  <si>
    <t>Pol75</t>
  </si>
  <si>
    <t>svorka SS</t>
  </si>
  <si>
    <t>-1479797256</t>
  </si>
  <si>
    <t>svorka SS, včetně montáže</t>
  </si>
  <si>
    <t>Pol76</t>
  </si>
  <si>
    <t>svorka SO</t>
  </si>
  <si>
    <t>-656938827</t>
  </si>
  <si>
    <t>svorka SO, včetně montáže</t>
  </si>
  <si>
    <t>Pol77</t>
  </si>
  <si>
    <t>svorka ZS</t>
  </si>
  <si>
    <t>338401022</t>
  </si>
  <si>
    <t>svorka ZS, včetně montáže</t>
  </si>
  <si>
    <t>Pol82</t>
  </si>
  <si>
    <t>svorka SU</t>
  </si>
  <si>
    <t>-911411799</t>
  </si>
  <si>
    <t>svorka SU, včetně montáže</t>
  </si>
  <si>
    <t>Pol78</t>
  </si>
  <si>
    <t>podpěra na šikmou střechu s plechovou krytinou</t>
  </si>
  <si>
    <t>1576916802</t>
  </si>
  <si>
    <t>podpěra na šikmou střechu s plechovou krytinou, včetně montáže</t>
  </si>
  <si>
    <t>Pol79</t>
  </si>
  <si>
    <t>podpora na fasádu</t>
  </si>
  <si>
    <t>-1872057338</t>
  </si>
  <si>
    <t>podpora na fasádu, včetně montáže</t>
  </si>
  <si>
    <t>Pol80</t>
  </si>
  <si>
    <t>podpěra na hřeben střechy s plechovou krytinou</t>
  </si>
  <si>
    <t>2010096926</t>
  </si>
  <si>
    <t>podpěra na hřeben střechy s plechovou krytinou, včetně montáže</t>
  </si>
  <si>
    <t>Pol81</t>
  </si>
  <si>
    <t>MONTÁŽNÍ A VÝKOPOVÉ PRÁCE,REVIZE</t>
  </si>
  <si>
    <t>-1528174177</t>
  </si>
  <si>
    <t>Pol83</t>
  </si>
  <si>
    <t>vytyčení trasy</t>
  </si>
  <si>
    <t>-96461888</t>
  </si>
  <si>
    <t>Pol84</t>
  </si>
  <si>
    <t>Výkop rýhy 350/800</t>
  </si>
  <si>
    <t>-1182118375</t>
  </si>
  <si>
    <t>Pol85</t>
  </si>
  <si>
    <t>Zához výkopu 350/800</t>
  </si>
  <si>
    <t>1667915686</t>
  </si>
  <si>
    <t>Pol86</t>
  </si>
  <si>
    <t>Provizorní úprava povrchu - rozprostření, uhrabání</t>
  </si>
  <si>
    <t>562218479</t>
  </si>
  <si>
    <t>Pol87</t>
  </si>
  <si>
    <t>Oprava zámkové dlažby a rozebrání dlažby a znovu položení</t>
  </si>
  <si>
    <t>-1029009340</t>
  </si>
  <si>
    <t>D.1.4.H - Elektronické komunikace</t>
  </si>
  <si>
    <t>D1 - Slaboproudé rozvody</t>
  </si>
  <si>
    <t xml:space="preserve">    oddíl 1 - Strukturovaná kabeláž - univerzální kabelážní systém (počty SFP a propojovací kabely mohou být uprav</t>
  </si>
  <si>
    <t xml:space="preserve">      220990003 - 19" datový rozvaděč </t>
  </si>
  <si>
    <t xml:space="preserve">      220990005 - Dovybavení</t>
  </si>
  <si>
    <t xml:space="preserve">      220990013 - Aktivní prvky </t>
  </si>
  <si>
    <t xml:space="preserve">      220990016 - Optické moduly </t>
  </si>
  <si>
    <t xml:space="preserve">      220990018 - Optické patch cordy  </t>
  </si>
  <si>
    <t xml:space="preserve">      220990020 - Zdroj UPS </t>
  </si>
  <si>
    <t xml:space="preserve">      220990023 - AV technika - kabelová příprava pro připojení dataprojektor  - (kabelová příprava, bez instalace dat</t>
  </si>
  <si>
    <t xml:space="preserve">      220990035 - Kabely a elektroinstalační materiál</t>
  </si>
  <si>
    <t xml:space="preserve">    oddíl 2 - Signalizační zařízení INV  </t>
  </si>
  <si>
    <t xml:space="preserve">      220990067 - Kabely a elektroinstalační materiál</t>
  </si>
  <si>
    <t xml:space="preserve">    oddíl 3 - Kabelové žlaby + parapetní kanál</t>
  </si>
  <si>
    <t xml:space="preserve">    oddíl 4 - Požární ucpávky </t>
  </si>
  <si>
    <t xml:space="preserve">    oddíl 5 - Demontáže </t>
  </si>
  <si>
    <t>Slaboproudé rozvody</t>
  </si>
  <si>
    <t>oddíl 1</t>
  </si>
  <si>
    <t>Strukturovaná kabeláž - univerzální kabelážní systém (počty SFP a propojovací kabely mohou být uprav</t>
  </si>
  <si>
    <t>220990001</t>
  </si>
  <si>
    <t>zásuvka pod omítku 2xRJ45 FTP CAT6 včetně rámečku</t>
  </si>
  <si>
    <t>220990002</t>
  </si>
  <si>
    <t>keyston UTP CAT6</t>
  </si>
  <si>
    <t>220990003</t>
  </si>
  <si>
    <t xml:space="preserve">19" datový rozvaděč </t>
  </si>
  <si>
    <t>220990004</t>
  </si>
  <si>
    <t>Demontáž stáv. datového rozvaděče, přepojení a přemístění výzbroje do nového datového rozvaděče</t>
  </si>
  <si>
    <t>220990005</t>
  </si>
  <si>
    <t>Dovybavení</t>
  </si>
  <si>
    <t>220990006</t>
  </si>
  <si>
    <t>Rozvaděč nástěnný 42U/600x800, šedý, dveře sklo</t>
  </si>
  <si>
    <t>220990007</t>
  </si>
  <si>
    <t>Rozvodný panel 5x 230V včetně vany 2U v černé barvě</t>
  </si>
  <si>
    <t>220990008</t>
  </si>
  <si>
    <t>Patch panel UTP 24 x RJ45 1U, CAT6</t>
  </si>
  <si>
    <t>220990009</t>
  </si>
  <si>
    <t>Vyvazovací panel 1U plastová oka BK černý</t>
  </si>
  <si>
    <t>220990010</t>
  </si>
  <si>
    <t>Vyvazovací panel 2U plastová oka BK černý</t>
  </si>
  <si>
    <t>220990011</t>
  </si>
  <si>
    <t>Patch kabel UTP  3m, CAT6</t>
  </si>
  <si>
    <t>220990012</t>
  </si>
  <si>
    <t>Patch kabel UTP  5m, CAT6</t>
  </si>
  <si>
    <t>220990013</t>
  </si>
  <si>
    <t xml:space="preserve">Aktivní prvky </t>
  </si>
  <si>
    <t>220990014</t>
  </si>
  <si>
    <t>UniFi Switch - 48x Gbit LAN POE ( US-48-500W ) - 48x 10/100/1000Mbps včetně POE + 4x 1G/10Gbps (2x SFP port, 2x SFP+) PoE switch v 19" rackmount provedení a s maximálním výkonem PoE napájení 500W. Switch 48 GB metalických portů + 2 SFP + 2 SFP+ porty a ce</t>
  </si>
  <si>
    <t>UniFi Switch - 48x Gbit LAN POE ( US-48-500W ) - 48x 10/100/1000Mbps včetně POE + 4x 1G/10Gbps (2x SFP port, 2x SFP+) PoE switch v 19" rackmount provedení a s maximálním výkonem PoE napájení 500W. Switch 48 GB metalických portů + 2 SFP + 2 SFP+ porty a celkovou propustnost 70 Gbps. Gigabitové PoE na každém portu, které je možné nastavit jako aktivní PoE 802.3af/at s maximálním výkonem 34,2W/port nebo pasivní 24V s maximálním výkonem 17W/port</t>
  </si>
  <si>
    <t>220990015</t>
  </si>
  <si>
    <t>UniFi Switch - 24x Gbit LAN POE ( US-24-400W ) - 24x 10/100/1000Mbps včetně POE + 2x 1G/10Gbps SFP+) PoE switch v 19" rackmount provedení konfigurovatelný gigabitový přepínač 3. vrstvy, který nabízí 400W PoE rozpočet. K dispozici je 1.3" dotykový displej.</t>
  </si>
  <si>
    <t>UniFi Switch - 24x Gbit LAN POE ( US-24-400W ) - 24x 10/100/1000Mbps včetně POE + 2x 1G/10Gbps SFP+) PoE switch v 19" rackmount provedení konfigurovatelný gigabitový přepínač 3. vrstvy, který nabízí 400W PoE rozpočet. K dispozici je 1.3" dotykový displej. Napájení je možné přes 230V, ale také s pomocí SmartPower RPS (není součástí balení). Jednotka podporuje UniFi Controller verze 5.14.12 a vyšší. Rozhraní: 12 x 100M/1G/2.5G s podporou 802.3af/at PoE+ (30W/port), 12 x 10/100M/1G s podporou 802.3af/at PoE+ (30W/port), 2 x 1/10G</t>
  </si>
  <si>
    <t>220990016</t>
  </si>
  <si>
    <t xml:space="preserve">Optické moduly </t>
  </si>
  <si>
    <t>220990017</t>
  </si>
  <si>
    <t>SFP+  Single-Mode optický modul SFP+, 10Gbit ( UF-SM-10G ) / Konektory: (2) LC</t>
  </si>
  <si>
    <t>220990018</t>
  </si>
  <si>
    <t xml:space="preserve">Optické patch cordy  </t>
  </si>
  <si>
    <t>220990019</t>
  </si>
  <si>
    <t>Patch kabel 9/125 LCupc/LCupc SM OS 1m duplex SXPC-LC/LC-UPC-OS-1M-D</t>
  </si>
  <si>
    <t>220990020</t>
  </si>
  <si>
    <t xml:space="preserve">Zdroj UPS </t>
  </si>
  <si>
    <t>220990021</t>
  </si>
  <si>
    <t>Záložní zdroj - 1500 VA / 1000 W, Line interactive, 2×IEC Jumpers, 4×IEC 320 C13, USB, RS-232 a Ethernet (Smart-UPS 1500VA LCD RM 2U 230V do stojanu, se síťovou kartou) Šířka 432 mm x Výška 89 mm x Hloubka 457 mm</t>
  </si>
  <si>
    <t>220990023</t>
  </si>
  <si>
    <t>AV technika - kabelová příprava pro připojení dataprojektor  - (kabelová příprava, bez instalace dat</t>
  </si>
  <si>
    <t>220990024</t>
  </si>
  <si>
    <t>Přípojné místo 2 moduly (neosazený) eloxovaný hliník, včetně napojení kabeláže uvnitř boxu, povrchová instalace uvnitř katedry</t>
  </si>
  <si>
    <t>220990025</t>
  </si>
  <si>
    <t>Modul VGA + 2x jack audio 3,5mm (Modul obsahuje 1x konektor VGA 15pin D-Sub a 2x jack 3,5mm s pájecími kališky.Letovaná kabeláž 110 Kč/m. Nutno specifikovat konektor na konci kabelu</t>
  </si>
  <si>
    <t>220990026</t>
  </si>
  <si>
    <t>Modul HDMI (Modul obsahuje 1x HDMI konektor.Kabeláž 40 cm)</t>
  </si>
  <si>
    <t>220990027</t>
  </si>
  <si>
    <t>Kabel HDMI-HDMI 15.0m, v1.3 male-male zlacené kontakty stíněný GEMBIRD A-type (19-pin, Single Link)</t>
  </si>
  <si>
    <t>220990028</t>
  </si>
  <si>
    <t>Kabel přípojný 15M/15M VGA 15m stíněný, black</t>
  </si>
  <si>
    <t>220990029</t>
  </si>
  <si>
    <t>zakončení kabelu VGA v přípojném místě</t>
  </si>
  <si>
    <t>220990030</t>
  </si>
  <si>
    <t>Audio kabel, Vícežilový, nestíněný, 2 Jader, 18 AWG, 0.75 mm², 328.08 ft</t>
  </si>
  <si>
    <t>220990031</t>
  </si>
  <si>
    <t>reproduktorvá zásuvka (jack konektor 3.5 mm zásuvka)</t>
  </si>
  <si>
    <t>220990032</t>
  </si>
  <si>
    <t>lišta vkládací 60x40  (2m)</t>
  </si>
  <si>
    <t>220990033</t>
  </si>
  <si>
    <t>trubka ohebná KF09063</t>
  </si>
  <si>
    <t>220990034</t>
  </si>
  <si>
    <t>drážka pro tr.63, cihla</t>
  </si>
  <si>
    <t>220990035</t>
  </si>
  <si>
    <t>Kabely a elektroinstalační materiál</t>
  </si>
  <si>
    <t>220990036</t>
  </si>
  <si>
    <t>Kabel U/UTP drát  CAT6, LSZH, cívka 305m, reakce na oheň Eca</t>
  </si>
  <si>
    <t>220990037</t>
  </si>
  <si>
    <t>trubka obebná - MONOFLEX 16 320N PVC šedá s protah.drátem</t>
  </si>
  <si>
    <t>220990038</t>
  </si>
  <si>
    <t>trubka obebná - MONOFLEX 20 320N PVC šedá s protah.drátem</t>
  </si>
  <si>
    <t>220990039</t>
  </si>
  <si>
    <t>trubka obebná - MONOFLEX 25 320N PVC šedá s protah.drátem</t>
  </si>
  <si>
    <t>220990040</t>
  </si>
  <si>
    <t>trubka obebná - MONOFLEX 50 320N PVC šedá s protah.drátem</t>
  </si>
  <si>
    <t>220990041</t>
  </si>
  <si>
    <t>krabice KU68-1901 vč.víčka pod omítku</t>
  </si>
  <si>
    <t>220990042</t>
  </si>
  <si>
    <t>krabice odbočná KO 100 E5 pod omítku včetně víčka</t>
  </si>
  <si>
    <t>220990043</t>
  </si>
  <si>
    <t>krabice přístrojová KP68/2</t>
  </si>
  <si>
    <t>220990044</t>
  </si>
  <si>
    <t>Kabelová příchytka KB 16 (s natloukací hmoždinkou N 6) rozm.15x230mm  - bal.50ks - oboustranná</t>
  </si>
  <si>
    <t>220990045</t>
  </si>
  <si>
    <t>Kabelová příchytka KB 8 (s natloukací hmoždinkou N 6) rozm.15x133mm  - bal.50ks - jednostranná</t>
  </si>
  <si>
    <t>220990046</t>
  </si>
  <si>
    <t>Dvouháčková hmoždinka ClipFix SF plus ZS 10  - bal.100ks</t>
  </si>
  <si>
    <t>220990047</t>
  </si>
  <si>
    <t>Sběrný kabelový držák SHA 15, Rozměr 92x63mm -  bal.50ks</t>
  </si>
  <si>
    <t>220990048</t>
  </si>
  <si>
    <t>Upevňovací podložka ClipFix SF plus MS pro sběrný kabelový držák -  bal.50ks</t>
  </si>
  <si>
    <t>220990049</t>
  </si>
  <si>
    <t>stahovací pásky SP (bal 100 ks)</t>
  </si>
  <si>
    <t>220990050</t>
  </si>
  <si>
    <t>lišta hranatá 40x20 HA (3m) včetně spoj.materiálu</t>
  </si>
  <si>
    <t>220990051</t>
  </si>
  <si>
    <t>lišta hranatá 40x40 HA (3m) včetně spoj.materiálu</t>
  </si>
  <si>
    <t>220990052</t>
  </si>
  <si>
    <t>drážka pro tr.16, cihla</t>
  </si>
  <si>
    <t>220990053</t>
  </si>
  <si>
    <t>drážka pro tr.20, cihla</t>
  </si>
  <si>
    <t>220990054</t>
  </si>
  <si>
    <t>drážka pro tr.25, cihla</t>
  </si>
  <si>
    <t>220990055</t>
  </si>
  <si>
    <t>drážka pro tr.50, cihla</t>
  </si>
  <si>
    <t>220990056</t>
  </si>
  <si>
    <t>prostup stavební konstrukcí zdivo do tl.300mm, otvor 30x30mm</t>
  </si>
  <si>
    <t>220990057</t>
  </si>
  <si>
    <t>zednické výpomoci (vysekání niky pro konzoly, podpěry, závěsy, zazdění nebo zabetonování rýh nebo kapes ve zdech nebo stropech, nastřelování upevňovacích prvků, upevňování pomocí hmoždinek apod a dále začištění štukem kabelové drážky ve zdivu včetně výmal</t>
  </si>
  <si>
    <t>zednické výpomoci (vysekání niky pro konzoly, podpěry, závěsy, zazdění nebo zabetonování rýh nebo kapes ve zdech nebo stropech, nastřelování upevňovacích prvků, upevňování pomocí hmoždinek apod a dále začištění štukem kabelové drážky ve zdivu včetně výmalby)</t>
  </si>
  <si>
    <t>220990058</t>
  </si>
  <si>
    <t>ICT měření UTP kabelů (počet portů)</t>
  </si>
  <si>
    <t>220990059</t>
  </si>
  <si>
    <t>vystavení měřícího protokolu</t>
  </si>
  <si>
    <t>220990060</t>
  </si>
  <si>
    <t>drobný elektroinstalační materiál (10kg)</t>
  </si>
  <si>
    <t>oddíl 2</t>
  </si>
  <si>
    <t xml:space="preserve">Signalizační zařízení INV  </t>
  </si>
  <si>
    <t>220990061</t>
  </si>
  <si>
    <t>Modul kontrolní s alarmem 15-28 V AC / 18-35 V DC  (do KU68)</t>
  </si>
  <si>
    <t>220990062</t>
  </si>
  <si>
    <t>Tlačítko prosvětlené signální s táhlem (do KU68)</t>
  </si>
  <si>
    <t>220990063</t>
  </si>
  <si>
    <t>Resetovací tlačítko (do KU68)</t>
  </si>
  <si>
    <t>220990064</t>
  </si>
  <si>
    <t>Transformátor 230V/14V 2A (do KU68)</t>
  </si>
  <si>
    <t>220990065</t>
  </si>
  <si>
    <t>Tlačítko signální prosvětlené</t>
  </si>
  <si>
    <t>220990066</t>
  </si>
  <si>
    <t>konektory RJ45 F/UTP 4p, RJ45 UTP 4p</t>
  </si>
  <si>
    <t>220990067</t>
  </si>
  <si>
    <t>220990068</t>
  </si>
  <si>
    <t>kabel JYSTY 2x2x0,8</t>
  </si>
  <si>
    <t>220990069</t>
  </si>
  <si>
    <t>kabel JYSTY 3x2x0,8</t>
  </si>
  <si>
    <t>220990070</t>
  </si>
  <si>
    <t>220990071</t>
  </si>
  <si>
    <t>220990072</t>
  </si>
  <si>
    <t>220990073</t>
  </si>
  <si>
    <t>krabice KU68-1901 vč.víčka</t>
  </si>
  <si>
    <t>220990074</t>
  </si>
  <si>
    <t>oddíl 3</t>
  </si>
  <si>
    <t>Kabelové žlaby + parapetní kanál</t>
  </si>
  <si>
    <t>220990075</t>
  </si>
  <si>
    <t>rozvaděč 600X950x300, plast .pod omítku</t>
  </si>
  <si>
    <t>220990076</t>
  </si>
  <si>
    <t>stouapcí nika do zdi š500xhl150</t>
  </si>
  <si>
    <t>220990077</t>
  </si>
  <si>
    <t>kabelový prostup stropem 100x100</t>
  </si>
  <si>
    <t>220990078</t>
  </si>
  <si>
    <t>kabelový žlab KZI 60x200x0.75 pozink (včetně víka, přepážky,spoj.mat a kotvení)</t>
  </si>
  <si>
    <t>220990079</t>
  </si>
  <si>
    <t>parapetní kanál (2m) 160x65 včetně spoj.materiálu + kryt , dvoukomorový</t>
  </si>
  <si>
    <t>220990080</t>
  </si>
  <si>
    <t>přístrojová krabice do PK</t>
  </si>
  <si>
    <t>220990081</t>
  </si>
  <si>
    <t>stahovací pásky SP (bal100 ks)</t>
  </si>
  <si>
    <t>oddíl 4</t>
  </si>
  <si>
    <t xml:space="preserve">Požární ucpávky </t>
  </si>
  <si>
    <t>220990082</t>
  </si>
  <si>
    <t>bílý protipožární tmel ,třída reakce na oheň dle ČSN EN 13501-1:2007 B-s1, d0, Požární odolnosti v dané spáře vyšší než 240 minut (bal 310 ml)</t>
  </si>
  <si>
    <t>220990083</t>
  </si>
  <si>
    <t>Protipožární ucpávka EI90min, min. tl.stěny 150, až do 300 cm2</t>
  </si>
  <si>
    <t>220990084</t>
  </si>
  <si>
    <t>Štítek protipožární HILTI</t>
  </si>
  <si>
    <t>oddíl 5</t>
  </si>
  <si>
    <t xml:space="preserve">Demontáže </t>
  </si>
  <si>
    <t>220990085</t>
  </si>
  <si>
    <t>Demontáž všech koncových provků a uložného materiálu pro kabelové rozvody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</si>
</sst>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0%"/>
    <numFmt numFmtId="165" formatCode="dd\.mm\.yyyy"/>
    <numFmt numFmtId="166" formatCode="#,##0.00000"/>
    <numFmt numFmtId="167" formatCode="#,##0.000"/>
  </numFmts>
  <fonts count="42">
    <font>
      <sz val="8"/>
      <name val="Arial CE"/>
      <family val="2"/>
    </font>
    <font>
      <sz val="10"/>
      <name val="Arial"/>
      <family val="2"/>
    </font>
    <font>
      <sz val="10"/>
      <color rgb="FF969696"/>
      <name val="Arial CE"/>
      <family val="2"/>
    </font>
    <font>
      <sz val="10"/>
      <name val="Arial CE"/>
      <family val="2"/>
    </font>
    <font>
      <b/>
      <sz val="11"/>
      <name val="Arial CE"/>
      <family val="2"/>
    </font>
    <font>
      <b/>
      <sz val="12"/>
      <name val="Arial CE"/>
      <family val="2"/>
    </font>
    <font>
      <sz val="11"/>
      <name val="Arial CE"/>
      <family val="2"/>
    </font>
    <font>
      <sz val="12"/>
      <color rgb="FF003366"/>
      <name val="Arial CE"/>
      <family val="2"/>
    </font>
    <font>
      <sz val="10"/>
      <color rgb="FF003366"/>
      <name val="Arial CE"/>
      <family val="2"/>
    </font>
    <font>
      <sz val="8"/>
      <color rgb="FF003366"/>
      <name val="Arial CE"/>
      <family val="2"/>
    </font>
    <font>
      <sz val="8"/>
      <color rgb="FF800080"/>
      <name val="Arial CE"/>
      <family val="2"/>
    </font>
    <font>
      <sz val="8"/>
      <color rgb="FF505050"/>
      <name val="Arial CE"/>
      <family val="2"/>
    </font>
    <font>
      <sz val="8"/>
      <color rgb="FF0000A8"/>
      <name val="Arial CE"/>
      <family val="2"/>
    </font>
    <font>
      <sz val="8"/>
      <color rgb="FFFF0000"/>
      <name val="Arial CE"/>
      <family val="2"/>
    </font>
    <font>
      <sz val="8"/>
      <color rgb="FFFFFFFF"/>
      <name val="Arial CE"/>
      <family val="2"/>
    </font>
    <font>
      <sz val="8"/>
      <color rgb="FF3366FF"/>
      <name val="Arial CE"/>
      <family val="2"/>
    </font>
    <font>
      <b/>
      <sz val="14"/>
      <name val="Arial CE"/>
      <family val="2"/>
    </font>
    <font>
      <b/>
      <sz val="12"/>
      <color rgb="FF969696"/>
      <name val="Arial CE"/>
      <family val="2"/>
    </font>
    <font>
      <b/>
      <sz val="8"/>
      <color rgb="FF969696"/>
      <name val="Arial CE"/>
      <family val="2"/>
    </font>
    <font>
      <b/>
      <sz val="10"/>
      <name val="Arial CE"/>
      <family val="2"/>
    </font>
    <font>
      <b/>
      <sz val="10"/>
      <color rgb="FF969696"/>
      <name val="Arial CE"/>
      <family val="2"/>
    </font>
    <font>
      <b/>
      <sz val="10"/>
      <color rgb="FF464646"/>
      <name val="Arial CE"/>
      <family val="2"/>
    </font>
    <font>
      <sz val="12"/>
      <color rgb="FF969696"/>
      <name val="Arial CE"/>
      <family val="2"/>
    </font>
    <font>
      <sz val="8"/>
      <color rgb="FF969696"/>
      <name val="Arial CE"/>
      <family val="2"/>
    </font>
    <font>
      <sz val="9"/>
      <name val="Arial CE"/>
      <family val="2"/>
    </font>
    <font>
      <sz val="9"/>
      <color rgb="FF969696"/>
      <name val="Arial CE"/>
      <family val="2"/>
    </font>
    <font>
      <b/>
      <sz val="12"/>
      <color rgb="FF960000"/>
      <name val="Arial CE"/>
      <family val="2"/>
    </font>
    <font>
      <sz val="12"/>
      <name val="Arial CE"/>
      <family val="2"/>
    </font>
    <font>
      <sz val="18"/>
      <color theme="10"/>
      <name val="Wingdings 2"/>
      <family val="2"/>
    </font>
    <font>
      <b/>
      <sz val="11"/>
      <color rgb="FF003366"/>
      <name val="Arial CE"/>
      <family val="2"/>
    </font>
    <font>
      <sz val="11"/>
      <color rgb="FF003366"/>
      <name val="Arial CE"/>
      <family val="2"/>
    </font>
    <font>
      <sz val="11"/>
      <color rgb="FF969696"/>
      <name val="Arial CE"/>
      <family val="2"/>
    </font>
    <font>
      <sz val="10"/>
      <color rgb="FF3366FF"/>
      <name val="Arial CE"/>
      <family val="2"/>
    </font>
    <font>
      <b/>
      <sz val="12"/>
      <color rgb="FF800000"/>
      <name val="Arial CE"/>
      <family val="2"/>
    </font>
    <font>
      <sz val="8"/>
      <color rgb="FF960000"/>
      <name val="Arial CE"/>
      <family val="2"/>
    </font>
    <font>
      <b/>
      <sz val="8"/>
      <name val="Arial CE"/>
      <family val="2"/>
    </font>
    <font>
      <sz val="7"/>
      <color rgb="FF969696"/>
      <name val="Arial CE"/>
      <family val="2"/>
    </font>
    <font>
      <sz val="7"/>
      <name val="Arial CE"/>
      <family val="2"/>
    </font>
    <font>
      <i/>
      <sz val="7"/>
      <color rgb="FF969696"/>
      <name val="Arial CE"/>
      <family val="2"/>
    </font>
    <font>
      <i/>
      <sz val="9"/>
      <color rgb="FF0000FF"/>
      <name val="Arial CE"/>
      <family val="2"/>
    </font>
    <font>
      <i/>
      <sz val="8"/>
      <color rgb="FF0000FF"/>
      <name val="Arial CE"/>
      <family val="2"/>
    </font>
    <font>
      <u val="single"/>
      <sz val="11"/>
      <color theme="10"/>
      <name val="Calibri"/>
      <family val="2"/>
      <scheme val="minor"/>
    </font>
  </fonts>
  <fills count="6">
    <fill>
      <patternFill/>
    </fill>
    <fill>
      <patternFill patternType="gray125"/>
    </fill>
    <fill>
      <patternFill patternType="solid">
        <fgColor rgb="FFFFFFCC"/>
        <bgColor indexed="64"/>
      </patternFill>
    </fill>
    <fill>
      <patternFill patternType="solid">
        <fgColor rgb="FFBEBEBE"/>
        <bgColor indexed="64"/>
      </patternFill>
    </fill>
    <fill>
      <patternFill patternType="solid">
        <fgColor rgb="FFD2D2D2"/>
        <bgColor indexed="64"/>
      </patternFill>
    </fill>
    <fill>
      <patternFill patternType="solid">
        <fgColor rgb="FFC0C0C0"/>
        <bgColor indexed="64"/>
      </patternFill>
    </fill>
  </fills>
  <borders count="23">
    <border>
      <left/>
      <right/>
      <top/>
      <bottom/>
      <diagonal/>
    </border>
    <border>
      <left style="thin">
        <color rgb="FF000000"/>
      </left>
      <right/>
      <top style="thin">
        <color rgb="FF000000"/>
      </top>
      <bottom/>
    </border>
    <border>
      <left/>
      <right/>
      <top style="thin">
        <color rgb="FF000000"/>
      </top>
      <bottom/>
    </border>
    <border>
      <left style="thin">
        <color rgb="FF000000"/>
      </left>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style="thin">
        <color rgb="FF000000"/>
      </left>
      <right/>
      <top/>
      <bottom style="thin">
        <color rgb="FF000000"/>
      </bottom>
    </border>
    <border>
      <left/>
      <right/>
      <top/>
      <bottom style="thin">
        <color rgb="FF000000"/>
      </bottom>
    </border>
    <border>
      <left/>
      <right/>
      <top style="hair">
        <color rgb="FF969696"/>
      </top>
      <bottom/>
    </border>
    <border>
      <left/>
      <right style="hair">
        <color rgb="FF969696"/>
      </right>
      <top style="hair">
        <color rgb="FF969696"/>
      </top>
      <bottom/>
    </border>
    <border>
      <left/>
      <right style="hair">
        <color rgb="FF969696"/>
      </right>
      <top/>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style="hair">
        <color rgb="FF969696"/>
      </top>
      <bottom/>
    </border>
    <border>
      <left style="hair">
        <color rgb="FF969696"/>
      </left>
      <right/>
      <top/>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right style="hair">
        <color rgb="FF000000"/>
      </right>
      <top style="hair">
        <color rgb="FF000000"/>
      </top>
      <bottom style="hair">
        <color rgb="FF000000"/>
      </bottom>
    </border>
    <border>
      <left style="hair">
        <color rgb="FF969696"/>
      </left>
      <right style="hair">
        <color rgb="FF969696"/>
      </right>
      <top style="hair">
        <color rgb="FF969696"/>
      </top>
      <bottom style="hair">
        <color rgb="FF969696"/>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1" fillId="0" borderId="0" applyNumberFormat="0" applyFill="0" applyBorder="0" applyAlignment="0" applyProtection="0"/>
  </cellStyleXfs>
  <cellXfs count="257">
    <xf numFmtId="0" fontId="0" fillId="0" borderId="0" xfId="0"/>
    <xf numFmtId="0" fontId="0" fillId="0" borderId="0" xfId="0"/>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0" fillId="0" borderId="0" xfId="0" applyAlignment="1">
      <alignment vertical="center" wrapText="1"/>
    </xf>
    <xf numFmtId="0" fontId="7" fillId="0" borderId="0" xfId="0" applyFont="1" applyAlignment="1">
      <alignment vertical="center"/>
    </xf>
    <xf numFmtId="0" fontId="8" fillId="0" borderId="0" xfId="0" applyFont="1" applyAlignment="1">
      <alignment vertical="center"/>
    </xf>
    <xf numFmtId="0" fontId="0" fillId="0" borderId="0" xfId="0" applyAlignment="1">
      <alignment horizontal="center" vertical="center" wrapText="1"/>
    </xf>
    <xf numFmtId="0" fontId="9" fillId="0" borderId="0" xfId="0" applyFont="1" applyAlignment="1">
      <alignment/>
    </xf>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vertical="center"/>
    </xf>
    <xf numFmtId="0" fontId="13" fillId="0" borderId="0" xfId="0" applyFont="1" applyAlignment="1">
      <alignment vertical="center"/>
    </xf>
    <xf numFmtId="0" fontId="14" fillId="0" borderId="0" xfId="0" applyFont="1" applyAlignment="1">
      <alignment horizontal="left" vertical="center"/>
    </xf>
    <xf numFmtId="0" fontId="0" fillId="0" borderId="0" xfId="0" applyFont="1" applyAlignment="1">
      <alignment horizontal="left" vertical="center"/>
    </xf>
    <xf numFmtId="0" fontId="0" fillId="0" borderId="1" xfId="0" applyBorder="1"/>
    <xf numFmtId="0" fontId="0" fillId="0" borderId="2" xfId="0" applyBorder="1"/>
    <xf numFmtId="0" fontId="0" fillId="0" borderId="3" xfId="0" applyBorder="1"/>
    <xf numFmtId="0" fontId="16" fillId="0" borderId="0" xfId="0" applyFont="1" applyAlignment="1">
      <alignment horizontal="left" vertical="center"/>
    </xf>
    <xf numFmtId="0" fontId="15" fillId="0" borderId="0" xfId="0" applyFont="1" applyAlignment="1">
      <alignment horizontal="left" vertical="center"/>
    </xf>
    <xf numFmtId="0" fontId="17" fillId="0" borderId="0" xfId="0" applyFont="1" applyAlignment="1">
      <alignment horizontal="left" vertical="center"/>
    </xf>
    <xf numFmtId="0" fontId="2" fillId="0" borderId="0" xfId="0" applyFont="1" applyAlignment="1">
      <alignment horizontal="left" vertical="top"/>
    </xf>
    <xf numFmtId="0" fontId="3" fillId="0" borderId="0" xfId="0" applyFont="1" applyAlignment="1">
      <alignment horizontal="left" vertical="center"/>
    </xf>
    <xf numFmtId="0" fontId="4" fillId="0" borderId="0" xfId="0" applyFont="1" applyAlignment="1">
      <alignment horizontal="left" vertical="top"/>
    </xf>
    <xf numFmtId="0" fontId="2" fillId="0" borderId="0" xfId="0" applyFont="1" applyAlignment="1">
      <alignment horizontal="left" vertical="center"/>
    </xf>
    <xf numFmtId="0" fontId="3" fillId="2" borderId="0" xfId="0" applyFont="1" applyFill="1" applyAlignment="1" applyProtection="1">
      <alignment horizontal="left" vertical="center"/>
      <protection locked="0"/>
    </xf>
    <xf numFmtId="49" fontId="3" fillId="2" borderId="0" xfId="0" applyNumberFormat="1" applyFont="1" applyFill="1" applyAlignment="1" applyProtection="1">
      <alignment horizontal="left" vertical="center"/>
      <protection locked="0"/>
    </xf>
    <xf numFmtId="0" fontId="3" fillId="0" borderId="0" xfId="0" applyFont="1" applyAlignment="1">
      <alignment horizontal="left" vertical="center" wrapText="1"/>
    </xf>
    <xf numFmtId="0" fontId="0" fillId="0" borderId="4" xfId="0" applyBorder="1"/>
    <xf numFmtId="0" fontId="0" fillId="0" borderId="0" xfId="0" applyFont="1" applyAlignment="1">
      <alignment vertical="center"/>
    </xf>
    <xf numFmtId="0" fontId="0" fillId="0" borderId="3" xfId="0" applyFont="1" applyBorder="1" applyAlignment="1">
      <alignment vertical="center"/>
    </xf>
    <xf numFmtId="0" fontId="19" fillId="0" borderId="5" xfId="0" applyFont="1" applyBorder="1" applyAlignment="1">
      <alignment horizontal="left" vertical="center"/>
    </xf>
    <xf numFmtId="0" fontId="0" fillId="0" borderId="5" xfId="0" applyFont="1" applyBorder="1" applyAlignment="1">
      <alignment vertical="center"/>
    </xf>
    <xf numFmtId="0" fontId="2" fillId="0" borderId="0" xfId="0" applyFont="1" applyAlignment="1">
      <alignment horizontal="right" vertical="center"/>
    </xf>
    <xf numFmtId="0" fontId="2" fillId="0" borderId="3" xfId="0" applyFont="1" applyBorder="1" applyAlignment="1">
      <alignment vertical="center"/>
    </xf>
    <xf numFmtId="0" fontId="0" fillId="3" borderId="0" xfId="0" applyFont="1" applyFill="1" applyAlignment="1">
      <alignment vertical="center"/>
    </xf>
    <xf numFmtId="0" fontId="5" fillId="3" borderId="6" xfId="0" applyFont="1" applyFill="1" applyBorder="1" applyAlignment="1">
      <alignment horizontal="left" vertical="center"/>
    </xf>
    <xf numFmtId="0" fontId="0" fillId="3" borderId="7" xfId="0" applyFont="1" applyFill="1" applyBorder="1" applyAlignment="1">
      <alignment vertical="center"/>
    </xf>
    <xf numFmtId="0" fontId="5" fillId="3" borderId="7" xfId="0" applyFont="1" applyFill="1" applyBorder="1" applyAlignment="1">
      <alignment horizontal="center" vertical="center"/>
    </xf>
    <xf numFmtId="0" fontId="0" fillId="0" borderId="3" xfId="0" applyBorder="1" applyAlignment="1">
      <alignment vertical="center"/>
    </xf>
    <xf numFmtId="0" fontId="21" fillId="0" borderId="4" xfId="0" applyFont="1" applyBorder="1" applyAlignment="1">
      <alignment horizontal="left" vertical="center"/>
    </xf>
    <xf numFmtId="0" fontId="0" fillId="0" borderId="4" xfId="0" applyBorder="1" applyAlignment="1">
      <alignment vertical="center"/>
    </xf>
    <xf numFmtId="0" fontId="2" fillId="0" borderId="5" xfId="0" applyFont="1" applyBorder="1" applyAlignment="1">
      <alignment horizontal="left" vertical="center"/>
    </xf>
    <xf numFmtId="0" fontId="0" fillId="0" borderId="4" xfId="0" applyFont="1" applyBorder="1" applyAlignment="1">
      <alignment vertical="center"/>
    </xf>
    <xf numFmtId="0" fontId="0" fillId="0" borderId="8" xfId="0" applyFont="1" applyBorder="1" applyAlignment="1">
      <alignment vertical="center"/>
    </xf>
    <xf numFmtId="0" fontId="0" fillId="0" borderId="9" xfId="0" applyFont="1" applyBorder="1" applyAlignment="1">
      <alignment vertical="center"/>
    </xf>
    <xf numFmtId="0" fontId="0" fillId="0" borderId="1" xfId="0" applyFont="1" applyBorder="1" applyAlignment="1">
      <alignment vertical="center"/>
    </xf>
    <xf numFmtId="0" fontId="0" fillId="0" borderId="2" xfId="0" applyFont="1" applyBorder="1" applyAlignment="1">
      <alignment vertical="center"/>
    </xf>
    <xf numFmtId="0" fontId="3" fillId="0" borderId="3" xfId="0" applyFont="1" applyBorder="1" applyAlignment="1">
      <alignment vertical="center"/>
    </xf>
    <xf numFmtId="0" fontId="4" fillId="0" borderId="3" xfId="0" applyFont="1" applyBorder="1" applyAlignment="1">
      <alignment vertical="center"/>
    </xf>
    <xf numFmtId="0" fontId="4" fillId="0" borderId="0" xfId="0" applyFont="1" applyAlignment="1">
      <alignment horizontal="left" vertical="center"/>
    </xf>
    <xf numFmtId="0" fontId="19" fillId="0" borderId="0" xfId="0" applyFont="1" applyAlignment="1">
      <alignment vertical="center"/>
    </xf>
    <xf numFmtId="165" fontId="3" fillId="0" borderId="0" xfId="0" applyNumberFormat="1" applyFont="1" applyAlignment="1">
      <alignment horizontal="left" vertical="center"/>
    </xf>
    <xf numFmtId="0" fontId="0" fillId="0" borderId="10" xfId="0" applyBorder="1" applyAlignment="1">
      <alignment vertical="center"/>
    </xf>
    <xf numFmtId="0" fontId="0" fillId="0" borderId="11" xfId="0" applyBorder="1" applyAlignment="1">
      <alignment vertical="center"/>
    </xf>
    <xf numFmtId="0" fontId="0" fillId="0" borderId="0" xfId="0" applyFont="1" applyBorder="1" applyAlignment="1">
      <alignment vertical="center"/>
    </xf>
    <xf numFmtId="0" fontId="0" fillId="0" borderId="12" xfId="0" applyFont="1" applyBorder="1" applyAlignment="1">
      <alignment vertical="center"/>
    </xf>
    <xf numFmtId="0" fontId="0" fillId="4" borderId="7" xfId="0" applyFont="1" applyFill="1" applyBorder="1" applyAlignment="1">
      <alignment vertical="center"/>
    </xf>
    <xf numFmtId="0" fontId="24" fillId="4" borderId="0" xfId="0" applyFont="1" applyFill="1" applyAlignment="1">
      <alignment horizontal="center" vertical="center"/>
    </xf>
    <xf numFmtId="0" fontId="25" fillId="0" borderId="13" xfId="0" applyFont="1" applyBorder="1" applyAlignment="1">
      <alignment horizontal="center" vertical="center" wrapText="1"/>
    </xf>
    <xf numFmtId="0" fontId="25" fillId="0" borderId="14" xfId="0" applyFont="1" applyBorder="1" applyAlignment="1">
      <alignment horizontal="center" vertical="center" wrapText="1"/>
    </xf>
    <xf numFmtId="0" fontId="25" fillId="0" borderId="15" xfId="0" applyFont="1" applyBorder="1" applyAlignment="1">
      <alignment horizontal="center" vertical="center" wrapText="1"/>
    </xf>
    <xf numFmtId="0" fontId="0" fillId="0" borderId="16" xfId="0" applyFont="1" applyBorder="1" applyAlignment="1">
      <alignment vertical="center"/>
    </xf>
    <xf numFmtId="0" fontId="0" fillId="0" borderId="10" xfId="0" applyFont="1" applyBorder="1" applyAlignment="1">
      <alignment vertical="center"/>
    </xf>
    <xf numFmtId="0" fontId="0" fillId="0" borderId="11" xfId="0" applyFont="1" applyBorder="1" applyAlignment="1">
      <alignment vertical="center"/>
    </xf>
    <xf numFmtId="0" fontId="5" fillId="0" borderId="3" xfId="0" applyFont="1" applyBorder="1" applyAlignment="1">
      <alignment vertical="center"/>
    </xf>
    <xf numFmtId="0" fontId="26" fillId="0" borderId="0" xfId="0" applyFont="1" applyAlignment="1">
      <alignment horizontal="left" vertical="center"/>
    </xf>
    <xf numFmtId="0" fontId="26" fillId="0" borderId="0" xfId="0" applyFont="1" applyAlignment="1">
      <alignment vertical="center"/>
    </xf>
    <xf numFmtId="4" fontId="26" fillId="0" borderId="0" xfId="0" applyNumberFormat="1" applyFont="1" applyAlignment="1">
      <alignment vertical="center"/>
    </xf>
    <xf numFmtId="0" fontId="5" fillId="0" borderId="0" xfId="0" applyFont="1" applyAlignment="1">
      <alignment horizontal="center" vertical="center"/>
    </xf>
    <xf numFmtId="4" fontId="22" fillId="0" borderId="17" xfId="0" applyNumberFormat="1" applyFont="1" applyBorder="1" applyAlignment="1">
      <alignment vertical="center"/>
    </xf>
    <xf numFmtId="4" fontId="22" fillId="0" borderId="0" xfId="0" applyNumberFormat="1" applyFont="1" applyBorder="1" applyAlignment="1">
      <alignment vertical="center"/>
    </xf>
    <xf numFmtId="166" fontId="22" fillId="0" borderId="0" xfId="0" applyNumberFormat="1" applyFont="1" applyBorder="1" applyAlignment="1">
      <alignment vertical="center"/>
    </xf>
    <xf numFmtId="4" fontId="22" fillId="0" borderId="12" xfId="0" applyNumberFormat="1" applyFont="1" applyBorder="1" applyAlignment="1">
      <alignment vertical="center"/>
    </xf>
    <xf numFmtId="0" fontId="5" fillId="0" borderId="0" xfId="0" applyFont="1" applyAlignment="1">
      <alignment horizontal="left" vertical="center"/>
    </xf>
    <xf numFmtId="0" fontId="27" fillId="0" borderId="0" xfId="0" applyFont="1" applyAlignment="1">
      <alignment horizontal="left" vertical="center"/>
    </xf>
    <xf numFmtId="0" fontId="28" fillId="0" borderId="0" xfId="20" applyFont="1" applyAlignment="1">
      <alignment horizontal="center" vertical="center"/>
    </xf>
    <xf numFmtId="0" fontId="6" fillId="0" borderId="3" xfId="0" applyFont="1" applyBorder="1" applyAlignment="1">
      <alignment vertical="center"/>
    </xf>
    <xf numFmtId="0" fontId="29" fillId="0" borderId="0" xfId="0" applyFont="1" applyAlignment="1">
      <alignment vertical="center"/>
    </xf>
    <xf numFmtId="0" fontId="30" fillId="0" borderId="0" xfId="0" applyFont="1" applyAlignment="1">
      <alignment vertical="center"/>
    </xf>
    <xf numFmtId="0" fontId="4" fillId="0" borderId="0" xfId="0" applyFont="1" applyAlignment="1">
      <alignment horizontal="center" vertical="center"/>
    </xf>
    <xf numFmtId="4" fontId="31" fillId="0" borderId="17" xfId="0" applyNumberFormat="1" applyFont="1" applyBorder="1" applyAlignment="1">
      <alignment vertical="center"/>
    </xf>
    <xf numFmtId="4" fontId="31" fillId="0" borderId="0" xfId="0" applyNumberFormat="1" applyFont="1" applyBorder="1" applyAlignment="1">
      <alignment vertical="center"/>
    </xf>
    <xf numFmtId="166" fontId="31" fillId="0" borderId="0" xfId="0" applyNumberFormat="1" applyFont="1" applyBorder="1" applyAlignment="1">
      <alignment vertical="center"/>
    </xf>
    <xf numFmtId="4" fontId="31" fillId="0" borderId="12" xfId="0" applyNumberFormat="1" applyFont="1" applyBorder="1" applyAlignment="1">
      <alignment vertical="center"/>
    </xf>
    <xf numFmtId="0" fontId="6" fillId="0" borderId="0" xfId="0" applyFont="1" applyAlignment="1">
      <alignment horizontal="left" vertical="center"/>
    </xf>
    <xf numFmtId="4" fontId="31" fillId="0" borderId="18" xfId="0" applyNumberFormat="1" applyFont="1" applyBorder="1" applyAlignment="1">
      <alignment vertical="center"/>
    </xf>
    <xf numFmtId="4" fontId="31" fillId="0" borderId="19" xfId="0" applyNumberFormat="1" applyFont="1" applyBorder="1" applyAlignment="1">
      <alignment vertical="center"/>
    </xf>
    <xf numFmtId="166" fontId="31" fillId="0" borderId="19" xfId="0" applyNumberFormat="1" applyFont="1" applyBorder="1" applyAlignment="1">
      <alignment vertical="center"/>
    </xf>
    <xf numFmtId="4" fontId="31" fillId="0" borderId="20" xfId="0" applyNumberFormat="1" applyFont="1" applyBorder="1" applyAlignment="1">
      <alignment vertical="center"/>
    </xf>
    <xf numFmtId="0" fontId="32" fillId="0" borderId="0" xfId="0" applyFont="1" applyAlignment="1">
      <alignment horizontal="left" vertical="center"/>
    </xf>
    <xf numFmtId="0" fontId="0" fillId="0" borderId="0" xfId="0" applyFont="1" applyAlignment="1">
      <alignment vertical="center" wrapText="1"/>
    </xf>
    <xf numFmtId="0" fontId="0" fillId="0" borderId="3" xfId="0" applyFont="1" applyBorder="1" applyAlignment="1">
      <alignment vertical="center" wrapText="1"/>
    </xf>
    <xf numFmtId="0" fontId="0" fillId="0" borderId="3" xfId="0" applyBorder="1" applyAlignment="1">
      <alignment vertical="center" wrapText="1"/>
    </xf>
    <xf numFmtId="0" fontId="19" fillId="0" borderId="0" xfId="0" applyFont="1" applyAlignment="1">
      <alignment horizontal="left" vertical="center"/>
    </xf>
    <xf numFmtId="0" fontId="23" fillId="0" borderId="0" xfId="0" applyFont="1" applyAlignment="1">
      <alignment horizontal="left" vertical="center"/>
    </xf>
    <xf numFmtId="4" fontId="2" fillId="0" borderId="0" xfId="0" applyNumberFormat="1" applyFont="1" applyAlignment="1">
      <alignment vertical="center"/>
    </xf>
    <xf numFmtId="164" fontId="2" fillId="0" borderId="0" xfId="0" applyNumberFormat="1" applyFont="1" applyAlignment="1">
      <alignment horizontal="right" vertical="center"/>
    </xf>
    <xf numFmtId="0" fontId="0" fillId="4" borderId="0" xfId="0" applyFont="1" applyFill="1" applyAlignment="1">
      <alignment vertical="center"/>
    </xf>
    <xf numFmtId="0" fontId="5" fillId="4" borderId="6" xfId="0" applyFont="1" applyFill="1" applyBorder="1" applyAlignment="1">
      <alignment horizontal="left" vertical="center"/>
    </xf>
    <xf numFmtId="0" fontId="5" fillId="4" borderId="7" xfId="0" applyFont="1" applyFill="1" applyBorder="1" applyAlignment="1">
      <alignment horizontal="right" vertical="center"/>
    </xf>
    <xf numFmtId="0" fontId="5" fillId="4" borderId="7" xfId="0" applyFont="1" applyFill="1" applyBorder="1" applyAlignment="1">
      <alignment horizontal="center" vertical="center"/>
    </xf>
    <xf numFmtId="4" fontId="5" fillId="4" borderId="7" xfId="0" applyNumberFormat="1" applyFont="1" applyFill="1" applyBorder="1" applyAlignment="1">
      <alignment vertical="center"/>
    </xf>
    <xf numFmtId="0" fontId="0" fillId="4" borderId="21" xfId="0" applyFont="1" applyFill="1" applyBorder="1" applyAlignment="1">
      <alignment vertical="center"/>
    </xf>
    <xf numFmtId="0" fontId="2" fillId="0" borderId="5" xfId="0" applyFont="1" applyBorder="1" applyAlignment="1">
      <alignment horizontal="center" vertical="center"/>
    </xf>
    <xf numFmtId="0" fontId="2" fillId="0" borderId="5" xfId="0" applyFont="1" applyBorder="1" applyAlignment="1">
      <alignment horizontal="right" vertical="center"/>
    </xf>
    <xf numFmtId="0" fontId="24" fillId="4" borderId="0" xfId="0" applyFont="1" applyFill="1" applyAlignment="1">
      <alignment horizontal="left" vertical="center"/>
    </xf>
    <xf numFmtId="0" fontId="24" fillId="4" borderId="0" xfId="0" applyFont="1" applyFill="1" applyAlignment="1">
      <alignment horizontal="right" vertical="center"/>
    </xf>
    <xf numFmtId="0" fontId="33" fillId="0" borderId="0" xfId="0" applyFont="1" applyAlignment="1">
      <alignment horizontal="left" vertical="center"/>
    </xf>
    <xf numFmtId="0" fontId="7" fillId="0" borderId="3" xfId="0" applyFont="1" applyBorder="1" applyAlignment="1">
      <alignment vertical="center"/>
    </xf>
    <xf numFmtId="0" fontId="7" fillId="0" borderId="19" xfId="0" applyFont="1" applyBorder="1" applyAlignment="1">
      <alignment horizontal="left" vertical="center"/>
    </xf>
    <xf numFmtId="0" fontId="7" fillId="0" borderId="19" xfId="0" applyFont="1" applyBorder="1" applyAlignment="1">
      <alignment vertical="center"/>
    </xf>
    <xf numFmtId="4" fontId="7" fillId="0" borderId="19" xfId="0" applyNumberFormat="1" applyFont="1" applyBorder="1" applyAlignment="1">
      <alignment vertical="center"/>
    </xf>
    <xf numFmtId="0" fontId="8" fillId="0" borderId="3" xfId="0" applyFont="1" applyBorder="1" applyAlignment="1">
      <alignment vertical="center"/>
    </xf>
    <xf numFmtId="0" fontId="8" fillId="0" borderId="19" xfId="0" applyFont="1" applyBorder="1" applyAlignment="1">
      <alignment horizontal="left" vertical="center"/>
    </xf>
    <xf numFmtId="0" fontId="8" fillId="0" borderId="19" xfId="0" applyFont="1" applyBorder="1" applyAlignment="1">
      <alignment vertical="center"/>
    </xf>
    <xf numFmtId="4" fontId="8" fillId="0" borderId="19" xfId="0" applyNumberFormat="1" applyFont="1" applyBorder="1" applyAlignment="1">
      <alignment vertical="center"/>
    </xf>
    <xf numFmtId="0" fontId="0" fillId="0" borderId="0" xfId="0" applyFont="1" applyAlignment="1">
      <alignment horizontal="center" vertical="center" wrapText="1"/>
    </xf>
    <xf numFmtId="0" fontId="0" fillId="0" borderId="3" xfId="0" applyFont="1" applyBorder="1" applyAlignment="1">
      <alignment horizontal="center" vertical="center" wrapText="1"/>
    </xf>
    <xf numFmtId="0" fontId="24" fillId="4" borderId="13" xfId="0" applyFont="1" applyFill="1" applyBorder="1" applyAlignment="1">
      <alignment horizontal="center" vertical="center" wrapText="1"/>
    </xf>
    <xf numFmtId="0" fontId="24" fillId="4" borderId="14" xfId="0" applyFont="1" applyFill="1" applyBorder="1" applyAlignment="1">
      <alignment horizontal="center" vertical="center" wrapText="1"/>
    </xf>
    <xf numFmtId="0" fontId="24" fillId="4" borderId="15" xfId="0" applyFont="1" applyFill="1" applyBorder="1" applyAlignment="1">
      <alignment horizontal="center" vertical="center" wrapText="1"/>
    </xf>
    <xf numFmtId="0" fontId="0" fillId="0" borderId="3" xfId="0" applyBorder="1" applyAlignment="1">
      <alignment horizontal="center" vertical="center" wrapText="1"/>
    </xf>
    <xf numFmtId="4" fontId="26" fillId="0" borderId="0" xfId="0" applyNumberFormat="1" applyFont="1" applyAlignment="1">
      <alignment/>
    </xf>
    <xf numFmtId="166" fontId="34" fillId="0" borderId="10" xfId="0" applyNumberFormat="1" applyFont="1" applyBorder="1" applyAlignment="1">
      <alignment/>
    </xf>
    <xf numFmtId="166" fontId="34" fillId="0" borderId="11" xfId="0" applyNumberFormat="1" applyFont="1" applyBorder="1" applyAlignment="1">
      <alignment/>
    </xf>
    <xf numFmtId="4" fontId="35" fillId="0" borderId="0" xfId="0" applyNumberFormat="1" applyFont="1" applyAlignment="1">
      <alignment vertical="center"/>
    </xf>
    <xf numFmtId="0" fontId="9" fillId="0" borderId="3" xfId="0" applyFont="1" applyBorder="1" applyAlignment="1">
      <alignment/>
    </xf>
    <xf numFmtId="0" fontId="9" fillId="0" borderId="0" xfId="0" applyFont="1" applyAlignment="1">
      <alignment horizontal="left"/>
    </xf>
    <xf numFmtId="0" fontId="7" fillId="0" borderId="0" xfId="0" applyFont="1" applyAlignment="1">
      <alignment horizontal="left"/>
    </xf>
    <xf numFmtId="0" fontId="9" fillId="0" borderId="0" xfId="0" applyFont="1" applyAlignment="1" applyProtection="1">
      <alignment/>
      <protection locked="0"/>
    </xf>
    <xf numFmtId="4" fontId="7" fillId="0" borderId="0" xfId="0" applyNumberFormat="1" applyFont="1" applyAlignment="1">
      <alignment/>
    </xf>
    <xf numFmtId="0" fontId="9" fillId="0" borderId="17" xfId="0" applyFont="1" applyBorder="1" applyAlignment="1">
      <alignment/>
    </xf>
    <xf numFmtId="0" fontId="9" fillId="0" borderId="0" xfId="0" applyFont="1" applyBorder="1" applyAlignment="1">
      <alignment/>
    </xf>
    <xf numFmtId="166" fontId="9" fillId="0" borderId="0" xfId="0" applyNumberFormat="1" applyFont="1" applyBorder="1" applyAlignment="1">
      <alignment/>
    </xf>
    <xf numFmtId="166" fontId="9" fillId="0" borderId="12" xfId="0" applyNumberFormat="1" applyFont="1" applyBorder="1" applyAlignment="1">
      <alignment/>
    </xf>
    <xf numFmtId="0" fontId="9" fillId="0" borderId="0" xfId="0" applyFont="1" applyAlignment="1">
      <alignment horizontal="center"/>
    </xf>
    <xf numFmtId="4" fontId="9" fillId="0" borderId="0" xfId="0" applyNumberFormat="1" applyFont="1" applyAlignment="1">
      <alignment vertical="center"/>
    </xf>
    <xf numFmtId="0" fontId="8" fillId="0" borderId="0" xfId="0" applyFont="1" applyAlignment="1">
      <alignment horizontal="left"/>
    </xf>
    <xf numFmtId="4" fontId="8" fillId="0" borderId="0" xfId="0" applyNumberFormat="1" applyFont="1" applyAlignment="1">
      <alignment/>
    </xf>
    <xf numFmtId="0" fontId="0" fillId="0" borderId="3" xfId="0" applyFont="1" applyBorder="1" applyAlignment="1" applyProtection="1">
      <alignment vertical="center"/>
      <protection locked="0"/>
    </xf>
    <xf numFmtId="0" fontId="24" fillId="0" borderId="22" xfId="0" applyFont="1" applyBorder="1" applyAlignment="1" applyProtection="1">
      <alignment horizontal="center" vertical="center"/>
      <protection locked="0"/>
    </xf>
    <xf numFmtId="49" fontId="24" fillId="0" borderId="22" xfId="0" applyNumberFormat="1" applyFont="1" applyBorder="1" applyAlignment="1" applyProtection="1">
      <alignment horizontal="left" vertical="center" wrapText="1"/>
      <protection locked="0"/>
    </xf>
    <xf numFmtId="0" fontId="24" fillId="0" borderId="22" xfId="0" applyFont="1" applyBorder="1" applyAlignment="1" applyProtection="1">
      <alignment horizontal="left" vertical="center" wrapText="1"/>
      <protection locked="0"/>
    </xf>
    <xf numFmtId="0" fontId="24" fillId="0" borderId="22" xfId="0" applyFont="1" applyBorder="1" applyAlignment="1" applyProtection="1">
      <alignment horizontal="center" vertical="center" wrapText="1"/>
      <protection locked="0"/>
    </xf>
    <xf numFmtId="167" fontId="24" fillId="0" borderId="22" xfId="0" applyNumberFormat="1" applyFont="1" applyBorder="1" applyAlignment="1" applyProtection="1">
      <alignment vertical="center"/>
      <protection locked="0"/>
    </xf>
    <xf numFmtId="4" fontId="24" fillId="2" borderId="22" xfId="0" applyNumberFormat="1" applyFont="1" applyFill="1" applyBorder="1" applyAlignment="1" applyProtection="1">
      <alignment vertical="center"/>
      <protection locked="0"/>
    </xf>
    <xf numFmtId="4" fontId="24" fillId="0" borderId="22" xfId="0" applyNumberFormat="1" applyFont="1" applyBorder="1" applyAlignment="1" applyProtection="1">
      <alignment vertical="center"/>
      <protection locked="0"/>
    </xf>
    <xf numFmtId="0" fontId="25" fillId="2" borderId="17" xfId="0" applyFont="1" applyFill="1" applyBorder="1" applyAlignment="1" applyProtection="1">
      <alignment horizontal="left" vertical="center"/>
      <protection locked="0"/>
    </xf>
    <xf numFmtId="0" fontId="25" fillId="0" borderId="0" xfId="0" applyFont="1" applyBorder="1" applyAlignment="1">
      <alignment horizontal="center" vertical="center"/>
    </xf>
    <xf numFmtId="166" fontId="25" fillId="0" borderId="0" xfId="0" applyNumberFormat="1" applyFont="1" applyBorder="1" applyAlignment="1">
      <alignment vertical="center"/>
    </xf>
    <xf numFmtId="166" fontId="25" fillId="0" borderId="12" xfId="0" applyNumberFormat="1" applyFont="1" applyBorder="1" applyAlignment="1">
      <alignment vertical="center"/>
    </xf>
    <xf numFmtId="0" fontId="24" fillId="0" borderId="0" xfId="0" applyFont="1" applyAlignment="1">
      <alignment horizontal="left" vertical="center"/>
    </xf>
    <xf numFmtId="4" fontId="0" fillId="0" borderId="0" xfId="0" applyNumberFormat="1" applyFont="1" applyAlignment="1">
      <alignment vertical="center"/>
    </xf>
    <xf numFmtId="0" fontId="36" fillId="0" borderId="0" xfId="0" applyFont="1" applyAlignment="1">
      <alignment horizontal="left" vertical="center"/>
    </xf>
    <xf numFmtId="0" fontId="37" fillId="0" borderId="0" xfId="0" applyFont="1" applyAlignment="1">
      <alignment horizontal="left" vertical="center" wrapText="1"/>
    </xf>
    <xf numFmtId="0" fontId="0" fillId="0" borderId="0" xfId="0" applyFont="1" applyAlignment="1" applyProtection="1">
      <alignment vertical="center"/>
      <protection locked="0"/>
    </xf>
    <xf numFmtId="0" fontId="0" fillId="0" borderId="17" xfId="0" applyFont="1" applyBorder="1" applyAlignment="1">
      <alignment vertical="center"/>
    </xf>
    <xf numFmtId="0" fontId="0" fillId="0" borderId="0" xfId="0" applyBorder="1" applyAlignment="1">
      <alignment vertical="center"/>
    </xf>
    <xf numFmtId="0" fontId="10" fillId="0" borderId="3" xfId="0" applyFont="1" applyBorder="1" applyAlignment="1">
      <alignment vertical="center"/>
    </xf>
    <xf numFmtId="0" fontId="10" fillId="0" borderId="0" xfId="0" applyFont="1" applyAlignment="1">
      <alignment horizontal="left" vertical="center"/>
    </xf>
    <xf numFmtId="0" fontId="10" fillId="0" borderId="0" xfId="0" applyFont="1" applyAlignment="1">
      <alignment horizontal="left" vertical="center" wrapText="1"/>
    </xf>
    <xf numFmtId="0" fontId="10" fillId="0" borderId="0" xfId="0" applyFont="1" applyAlignment="1" applyProtection="1">
      <alignment vertical="center"/>
      <protection locked="0"/>
    </xf>
    <xf numFmtId="0" fontId="10" fillId="0" borderId="17" xfId="0" applyFont="1" applyBorder="1" applyAlignment="1">
      <alignment vertical="center"/>
    </xf>
    <xf numFmtId="0" fontId="10" fillId="0" borderId="0" xfId="0" applyFont="1" applyBorder="1" applyAlignment="1">
      <alignment vertical="center"/>
    </xf>
    <xf numFmtId="0" fontId="10" fillId="0" borderId="12" xfId="0" applyFont="1" applyBorder="1" applyAlignment="1">
      <alignment vertical="center"/>
    </xf>
    <xf numFmtId="0" fontId="11" fillId="0" borderId="3" xfId="0" applyFont="1" applyBorder="1" applyAlignment="1">
      <alignment vertical="center"/>
    </xf>
    <xf numFmtId="0" fontId="11" fillId="0" borderId="0" xfId="0" applyFont="1" applyAlignment="1">
      <alignment horizontal="left" vertical="center"/>
    </xf>
    <xf numFmtId="0" fontId="11" fillId="0" borderId="0" xfId="0" applyFont="1" applyAlignment="1">
      <alignment horizontal="left" vertical="center" wrapText="1"/>
    </xf>
    <xf numFmtId="167" fontId="11" fillId="0" borderId="0" xfId="0" applyNumberFormat="1" applyFont="1" applyAlignment="1">
      <alignment vertical="center"/>
    </xf>
    <xf numFmtId="0" fontId="11" fillId="0" borderId="0" xfId="0" applyFont="1" applyAlignment="1" applyProtection="1">
      <alignment vertical="center"/>
      <protection locked="0"/>
    </xf>
    <xf numFmtId="0" fontId="11" fillId="0" borderId="17" xfId="0" applyFont="1" applyBorder="1" applyAlignment="1">
      <alignment vertical="center"/>
    </xf>
    <xf numFmtId="0" fontId="11" fillId="0" borderId="0" xfId="0" applyFont="1" applyBorder="1" applyAlignment="1">
      <alignment vertical="center"/>
    </xf>
    <xf numFmtId="0" fontId="11" fillId="0" borderId="12" xfId="0" applyFont="1" applyBorder="1" applyAlignment="1">
      <alignment vertical="center"/>
    </xf>
    <xf numFmtId="0" fontId="12" fillId="0" borderId="3" xfId="0" applyFont="1" applyBorder="1" applyAlignment="1">
      <alignment vertical="center"/>
    </xf>
    <xf numFmtId="0" fontId="12" fillId="0" borderId="0" xfId="0" applyFont="1" applyAlignment="1">
      <alignment horizontal="left" vertical="center"/>
    </xf>
    <xf numFmtId="0" fontId="12" fillId="0" borderId="0" xfId="0" applyFont="1" applyAlignment="1">
      <alignment horizontal="left" vertical="center" wrapText="1"/>
    </xf>
    <xf numFmtId="167" fontId="12" fillId="0" borderId="0" xfId="0" applyNumberFormat="1" applyFont="1" applyAlignment="1">
      <alignment vertical="center"/>
    </xf>
    <xf numFmtId="0" fontId="12" fillId="0" borderId="0" xfId="0" applyFont="1" applyAlignment="1" applyProtection="1">
      <alignment vertical="center"/>
      <protection locked="0"/>
    </xf>
    <xf numFmtId="0" fontId="12" fillId="0" borderId="17" xfId="0" applyFont="1" applyBorder="1" applyAlignment="1">
      <alignment vertical="center"/>
    </xf>
    <xf numFmtId="0" fontId="12" fillId="0" borderId="0" xfId="0" applyFont="1" applyBorder="1" applyAlignment="1">
      <alignment vertical="center"/>
    </xf>
    <xf numFmtId="0" fontId="12" fillId="0" borderId="12" xfId="0" applyFont="1" applyBorder="1" applyAlignment="1">
      <alignment vertical="center"/>
    </xf>
    <xf numFmtId="0" fontId="13" fillId="0" borderId="3" xfId="0" applyFont="1" applyBorder="1" applyAlignment="1">
      <alignment vertical="center"/>
    </xf>
    <xf numFmtId="0" fontId="13" fillId="0" borderId="0" xfId="0" applyFont="1" applyAlignment="1">
      <alignment horizontal="left" vertical="center"/>
    </xf>
    <xf numFmtId="0" fontId="13" fillId="0" borderId="0" xfId="0" applyFont="1" applyAlignment="1">
      <alignment horizontal="left" vertical="center" wrapText="1"/>
    </xf>
    <xf numFmtId="167" fontId="13" fillId="0" borderId="0" xfId="0" applyNumberFormat="1" applyFont="1" applyAlignment="1">
      <alignment vertical="center"/>
    </xf>
    <xf numFmtId="0" fontId="13" fillId="0" borderId="0" xfId="0" applyFont="1" applyAlignment="1" applyProtection="1">
      <alignment vertical="center"/>
      <protection locked="0"/>
    </xf>
    <xf numFmtId="0" fontId="13" fillId="0" borderId="17" xfId="0" applyFont="1" applyBorder="1" applyAlignment="1">
      <alignment vertical="center"/>
    </xf>
    <xf numFmtId="0" fontId="13" fillId="0" borderId="0" xfId="0" applyFont="1" applyBorder="1" applyAlignment="1">
      <alignment vertical="center"/>
    </xf>
    <xf numFmtId="0" fontId="13" fillId="0" borderId="12" xfId="0" applyFont="1" applyBorder="1" applyAlignment="1">
      <alignment vertical="center"/>
    </xf>
    <xf numFmtId="0" fontId="38" fillId="0" borderId="0" xfId="0" applyFont="1" applyAlignment="1">
      <alignment vertical="center" wrapText="1"/>
    </xf>
    <xf numFmtId="0" fontId="39" fillId="0" borderId="22" xfId="0" applyFont="1" applyBorder="1" applyAlignment="1" applyProtection="1">
      <alignment horizontal="center" vertical="center"/>
      <protection locked="0"/>
    </xf>
    <xf numFmtId="49" fontId="39" fillId="0" borderId="22" xfId="0" applyNumberFormat="1" applyFont="1" applyBorder="1" applyAlignment="1" applyProtection="1">
      <alignment horizontal="left" vertical="center" wrapText="1"/>
      <protection locked="0"/>
    </xf>
    <xf numFmtId="0" fontId="39" fillId="0" borderId="22" xfId="0" applyFont="1" applyBorder="1" applyAlignment="1" applyProtection="1">
      <alignment horizontal="left" vertical="center" wrapText="1"/>
      <protection locked="0"/>
    </xf>
    <xf numFmtId="0" fontId="39" fillId="0" borderId="22" xfId="0" applyFont="1" applyBorder="1" applyAlignment="1" applyProtection="1">
      <alignment horizontal="center" vertical="center" wrapText="1"/>
      <protection locked="0"/>
    </xf>
    <xf numFmtId="167" fontId="39" fillId="0" borderId="22" xfId="0" applyNumberFormat="1" applyFont="1" applyBorder="1" applyAlignment="1" applyProtection="1">
      <alignment vertical="center"/>
      <protection locked="0"/>
    </xf>
    <xf numFmtId="4" fontId="39" fillId="2" borderId="22" xfId="0" applyNumberFormat="1" applyFont="1" applyFill="1" applyBorder="1" applyAlignment="1" applyProtection="1">
      <alignment vertical="center"/>
      <protection locked="0"/>
    </xf>
    <xf numFmtId="4" fontId="39" fillId="0" borderId="22" xfId="0" applyNumberFormat="1" applyFont="1" applyBorder="1" applyAlignment="1" applyProtection="1">
      <alignment vertical="center"/>
      <protection locked="0"/>
    </xf>
    <xf numFmtId="0" fontId="40" fillId="0" borderId="3" xfId="0" applyFont="1" applyBorder="1" applyAlignment="1">
      <alignment vertical="center"/>
    </xf>
    <xf numFmtId="0" fontId="39" fillId="2" borderId="17" xfId="0" applyFont="1" applyFill="1" applyBorder="1" applyAlignment="1" applyProtection="1">
      <alignment horizontal="left" vertical="center"/>
      <protection locked="0"/>
    </xf>
    <xf numFmtId="0" fontId="39" fillId="0" borderId="0" xfId="0" applyFont="1" applyBorder="1" applyAlignment="1">
      <alignment horizontal="center" vertical="center"/>
    </xf>
    <xf numFmtId="167" fontId="24" fillId="2" borderId="22" xfId="0" applyNumberFormat="1" applyFont="1" applyFill="1" applyBorder="1" applyAlignment="1" applyProtection="1">
      <alignment vertical="center"/>
      <protection locked="0"/>
    </xf>
    <xf numFmtId="0" fontId="25" fillId="2" borderId="18" xfId="0" applyFont="1" applyFill="1" applyBorder="1" applyAlignment="1" applyProtection="1">
      <alignment horizontal="left" vertical="center"/>
      <protection locked="0"/>
    </xf>
    <xf numFmtId="0" fontId="25" fillId="0" borderId="19" xfId="0" applyFont="1" applyBorder="1" applyAlignment="1">
      <alignment horizontal="center" vertical="center"/>
    </xf>
    <xf numFmtId="0" fontId="0" fillId="0" borderId="19" xfId="0" applyFont="1" applyBorder="1" applyAlignment="1">
      <alignment vertical="center"/>
    </xf>
    <xf numFmtId="166" fontId="25" fillId="0" borderId="19" xfId="0" applyNumberFormat="1" applyFont="1" applyBorder="1" applyAlignment="1">
      <alignment vertical="center"/>
    </xf>
    <xf numFmtId="166" fontId="25" fillId="0" borderId="20" xfId="0" applyNumberFormat="1" applyFont="1" applyBorder="1" applyAlignment="1">
      <alignment vertical="center"/>
    </xf>
    <xf numFmtId="0" fontId="0" fillId="0" borderId="18" xfId="0" applyFont="1" applyBorder="1" applyAlignment="1">
      <alignment vertical="center"/>
    </xf>
    <xf numFmtId="0" fontId="0" fillId="0" borderId="19" xfId="0" applyBorder="1" applyAlignment="1">
      <alignment vertical="center"/>
    </xf>
    <xf numFmtId="0" fontId="0" fillId="0" borderId="20" xfId="0" applyFont="1" applyBorder="1" applyAlignment="1">
      <alignment vertical="center"/>
    </xf>
    <xf numFmtId="0" fontId="4" fillId="0" borderId="0" xfId="0" applyFont="1" applyAlignment="1">
      <alignment horizontal="left" vertical="center" wrapText="1"/>
    </xf>
    <xf numFmtId="0" fontId="4" fillId="0" borderId="0" xfId="0" applyFont="1" applyAlignment="1">
      <alignment vertical="center"/>
    </xf>
    <xf numFmtId="165" fontId="3" fillId="0" borderId="0" xfId="0" applyNumberFormat="1" applyFont="1" applyAlignment="1">
      <alignment horizontal="left" vertical="center"/>
    </xf>
    <xf numFmtId="0" fontId="3" fillId="0" borderId="0" xfId="0" applyFont="1" applyAlignment="1">
      <alignment vertical="center" wrapText="1"/>
    </xf>
    <xf numFmtId="0" fontId="3" fillId="0" borderId="0" xfId="0" applyFont="1" applyAlignment="1">
      <alignment vertical="center"/>
    </xf>
    <xf numFmtId="0" fontId="22" fillId="0" borderId="16" xfId="0" applyFont="1" applyBorder="1" applyAlignment="1">
      <alignment horizontal="center" vertical="center"/>
    </xf>
    <xf numFmtId="0" fontId="22" fillId="0" borderId="10" xfId="0" applyFont="1" applyBorder="1" applyAlignment="1">
      <alignment horizontal="left" vertical="center"/>
    </xf>
    <xf numFmtId="0" fontId="23" fillId="0" borderId="17" xfId="0" applyFont="1" applyBorder="1" applyAlignment="1">
      <alignment horizontal="left" vertical="center"/>
    </xf>
    <xf numFmtId="0" fontId="23" fillId="0" borderId="0" xfId="0" applyFont="1" applyBorder="1" applyAlignment="1">
      <alignment horizontal="left" vertical="center"/>
    </xf>
    <xf numFmtId="0" fontId="24" fillId="4" borderId="6" xfId="0" applyFont="1" applyFill="1" applyBorder="1" applyAlignment="1">
      <alignment horizontal="center" vertical="center"/>
    </xf>
    <xf numFmtId="0" fontId="24" fillId="4" borderId="7" xfId="0" applyFont="1" applyFill="1" applyBorder="1" applyAlignment="1">
      <alignment horizontal="left" vertical="center"/>
    </xf>
    <xf numFmtId="0" fontId="24" fillId="4" borderId="7" xfId="0" applyFont="1" applyFill="1" applyBorder="1" applyAlignment="1">
      <alignment horizontal="right" vertical="center"/>
    </xf>
    <xf numFmtId="0" fontId="24" fillId="4" borderId="7" xfId="0" applyFont="1" applyFill="1" applyBorder="1" applyAlignment="1">
      <alignment horizontal="center" vertical="center"/>
    </xf>
    <xf numFmtId="0" fontId="24" fillId="4" borderId="21" xfId="0" applyFont="1" applyFill="1" applyBorder="1" applyAlignment="1">
      <alignment horizontal="left" vertical="center"/>
    </xf>
    <xf numFmtId="0" fontId="29" fillId="0" borderId="0" xfId="0" applyFont="1" applyAlignment="1">
      <alignment horizontal="left" vertical="center" wrapText="1"/>
    </xf>
    <xf numFmtId="4" fontId="30" fillId="0" borderId="0" xfId="0" applyNumberFormat="1" applyFont="1" applyAlignment="1">
      <alignment vertical="center"/>
    </xf>
    <xf numFmtId="0" fontId="30" fillId="0" borderId="0" xfId="0" applyFont="1" applyAlignment="1">
      <alignment vertical="center"/>
    </xf>
    <xf numFmtId="4" fontId="26" fillId="0" borderId="0" xfId="0" applyNumberFormat="1" applyFont="1" applyAlignment="1">
      <alignment horizontal="right" vertical="center"/>
    </xf>
    <xf numFmtId="4" fontId="26" fillId="0" borderId="0" xfId="0" applyNumberFormat="1" applyFont="1" applyAlignment="1">
      <alignment vertical="center"/>
    </xf>
    <xf numFmtId="0" fontId="18" fillId="0" borderId="0" xfId="0" applyFont="1" applyAlignment="1">
      <alignment horizontal="left" vertical="top" wrapText="1"/>
    </xf>
    <xf numFmtId="0" fontId="18" fillId="0" borderId="0" xfId="0" applyFont="1" applyAlignment="1">
      <alignment horizontal="left" vertical="center"/>
    </xf>
    <xf numFmtId="0" fontId="20" fillId="0" borderId="0" xfId="0" applyFont="1" applyAlignment="1">
      <alignment horizontal="left" vertical="center"/>
    </xf>
    <xf numFmtId="0" fontId="3" fillId="0" borderId="0" xfId="0" applyFont="1" applyAlignment="1">
      <alignment horizontal="left" vertical="center"/>
    </xf>
    <xf numFmtId="0" fontId="0" fillId="0" borderId="0" xfId="0"/>
    <xf numFmtId="0" fontId="4" fillId="0" borderId="0" xfId="0" applyFont="1" applyAlignment="1">
      <alignment horizontal="left" vertical="top" wrapText="1"/>
    </xf>
    <xf numFmtId="49" fontId="3" fillId="2" borderId="0" xfId="0" applyNumberFormat="1" applyFont="1" applyFill="1" applyAlignment="1" applyProtection="1">
      <alignment horizontal="left" vertical="center"/>
      <protection locked="0"/>
    </xf>
    <xf numFmtId="49" fontId="3" fillId="0" borderId="0" xfId="0" applyNumberFormat="1" applyFont="1" applyAlignment="1">
      <alignment horizontal="left" vertical="center"/>
    </xf>
    <xf numFmtId="0" fontId="3" fillId="0" borderId="0" xfId="0" applyFont="1" applyAlignment="1">
      <alignment horizontal="left" vertical="center" wrapText="1"/>
    </xf>
    <xf numFmtId="4" fontId="19" fillId="0" borderId="5" xfId="0" applyNumberFormat="1" applyFont="1" applyBorder="1" applyAlignment="1">
      <alignment vertical="center"/>
    </xf>
    <xf numFmtId="0" fontId="0" fillId="0" borderId="5" xfId="0" applyFont="1" applyBorder="1" applyAlignment="1">
      <alignment vertical="center"/>
    </xf>
    <xf numFmtId="0" fontId="2" fillId="0" borderId="0" xfId="0" applyFont="1" applyAlignment="1">
      <alignment horizontal="right" vertical="center"/>
    </xf>
    <xf numFmtId="4" fontId="20" fillId="0" borderId="0" xfId="0" applyNumberFormat="1" applyFont="1" applyAlignment="1">
      <alignment vertical="center"/>
    </xf>
    <xf numFmtId="0" fontId="2" fillId="0" borderId="0" xfId="0" applyFont="1" applyAlignment="1">
      <alignment vertical="center"/>
    </xf>
    <xf numFmtId="164" fontId="2" fillId="0" borderId="0" xfId="0" applyNumberFormat="1" applyFont="1" applyAlignment="1">
      <alignment horizontal="left" vertical="center"/>
    </xf>
    <xf numFmtId="4" fontId="5" fillId="3" borderId="7" xfId="0" applyNumberFormat="1" applyFont="1" applyFill="1" applyBorder="1" applyAlignment="1">
      <alignment vertical="center"/>
    </xf>
    <xf numFmtId="0" fontId="0" fillId="3" borderId="7" xfId="0" applyFont="1" applyFill="1" applyBorder="1" applyAlignment="1">
      <alignment vertical="center"/>
    </xf>
    <xf numFmtId="0" fontId="0" fillId="3" borderId="21" xfId="0" applyFont="1" applyFill="1" applyBorder="1" applyAlignment="1">
      <alignment vertical="center"/>
    </xf>
    <xf numFmtId="0" fontId="5" fillId="3" borderId="7" xfId="0" applyFont="1" applyFill="1" applyBorder="1" applyAlignment="1">
      <alignment horizontal="left" vertical="center"/>
    </xf>
    <xf numFmtId="0" fontId="15" fillId="5" borderId="0" xfId="0" applyFont="1" applyFill="1" applyAlignment="1">
      <alignment horizontal="center" vertical="center"/>
    </xf>
    <xf numFmtId="0" fontId="2" fillId="0" borderId="0" xfId="0" applyFont="1" applyAlignment="1">
      <alignment horizontal="left" vertical="center" wrapText="1"/>
    </xf>
    <xf numFmtId="0" fontId="2" fillId="0" borderId="0" xfId="0" applyFont="1" applyAlignment="1">
      <alignment horizontal="left" vertical="center"/>
    </xf>
    <xf numFmtId="0" fontId="0" fillId="0" borderId="0" xfId="0" applyFont="1" applyAlignment="1">
      <alignment vertical="center"/>
    </xf>
    <xf numFmtId="0" fontId="3" fillId="2" borderId="0" xfId="0" applyFont="1" applyFill="1" applyAlignment="1" applyProtection="1">
      <alignment horizontal="left" vertical="center"/>
      <protection locked="0"/>
    </xf>
  </cellXfs>
  <cellStyles count="7">
    <cellStyle name="Normal" xfId="0"/>
    <cellStyle name="Percent" xfId="15"/>
    <cellStyle name="Currency" xfId="16"/>
    <cellStyle name="Currency [0]" xfId="17"/>
    <cellStyle name="Comma" xfId="18"/>
    <cellStyle name="Comma [0]" xfId="19"/>
    <cellStyle name="Hypertextový odkaz"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urs.cz/software-a-data/kros-4-ocenovani-a-rizeni-stavebni-vyroby/" TargetMode="External" /><Relationship Id="rId3" Type="http://schemas.openxmlformats.org/officeDocument/2006/relationships/hyperlink" Target="http://www.urs.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urs.cz/software-a-data/kros-4-ocenovani-a-rizeni-stavebni-vyroby/" TargetMode="External" /><Relationship Id="rId3" Type="http://schemas.openxmlformats.org/officeDocument/2006/relationships/hyperlink" Target="http://www.urs.cz/software-a-data/kros-4-ocenovani-a-rizeni-stavebni-vyroby/"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urs.cz/software-a-data/kros-4-ocenovani-a-rizeni-stavebni-vyroby/" TargetMode="External" /><Relationship Id="rId3" Type="http://schemas.openxmlformats.org/officeDocument/2006/relationships/hyperlink" Target="http://www.urs.cz/software-a-data/kros-4-ocenovani-a-rizeni-stavebni-vyroby/"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urs.cz/software-a-data/kros-4-ocenovani-a-rizeni-stavebni-vyroby/" TargetMode="External" /><Relationship Id="rId3" Type="http://schemas.openxmlformats.org/officeDocument/2006/relationships/hyperlink" Target="http://www.urs.cz/software-a-data/kros-4-ocenovani-a-rizeni-stavebni-vyroby/" TargetMode="External"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urs.cz/software-a-data/kros-4-ocenovani-a-rizeni-stavebni-vyroby/" TargetMode="External" /><Relationship Id="rId3" Type="http://schemas.openxmlformats.org/officeDocument/2006/relationships/hyperlink" Target="http://www.urs.cz/software-a-data/kros-4-ocenovani-a-rizeni-stavebni-vyroby/" TargetMode="External"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urs.cz/software-a-data/kros-4-ocenovani-a-rizeni-stavebni-vyroby/" TargetMode="External" /><Relationship Id="rId3" Type="http://schemas.openxmlformats.org/officeDocument/2006/relationships/hyperlink" Target="http://www.urs.cz/software-a-data/kros-4-ocenovani-a-rizeni-stavebni-vyroby/" TargetMode="External"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urs.cz/software-a-data/kros-4-ocenovani-a-rizeni-stavebni-vyroby/" TargetMode="External" /><Relationship Id="rId3" Type="http://schemas.openxmlformats.org/officeDocument/2006/relationships/hyperlink" Target="http://www.urs.cz/software-a-data/kros-4-ocenovani-a-rizeni-stavebni-vyroby/" TargetMode="External"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urs.cz/software-a-data/kros-4-ocenovani-a-rizeni-stavebni-vyroby/" TargetMode="External" /><Relationship Id="rId3" Type="http://schemas.openxmlformats.org/officeDocument/2006/relationships/hyperlink" Target="http://www.urs.cz/software-a-data/kros-4-ocenovani-a-rizeni-stavebni-vyroby/" TargetMode="External"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urs.cz/software-a-data/kros-4-ocenovani-a-rizeni-stavebni-vyroby/" TargetMode="External" /><Relationship Id="rId3" Type="http://schemas.openxmlformats.org/officeDocument/2006/relationships/hyperlink" Target="http://www.urs.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CM104"/>
  <sheetViews>
    <sheetView showGridLines="0" workbookViewId="0" topLeftCell="A130">
      <selection activeCell="A101" sqref="A101:XFD101"/>
    </sheetView>
  </sheetViews>
  <sheetFormatPr defaultColWidth="9.140625" defaultRowHeight="12"/>
  <cols>
    <col min="1" max="1" width="8.28125" style="1" customWidth="1"/>
    <col min="2" max="2" width="1.7109375" style="1" customWidth="1"/>
    <col min="3" max="3" width="4.140625" style="1" customWidth="1"/>
    <col min="4" max="33" width="2.7109375" style="1" customWidth="1"/>
    <col min="34" max="34" width="3.28125" style="1" customWidth="1"/>
    <col min="35" max="35" width="31.7109375" style="1" customWidth="1"/>
    <col min="36" max="37" width="2.421875" style="1" customWidth="1"/>
    <col min="38" max="38" width="8.28125" style="1" customWidth="1"/>
    <col min="39" max="39" width="3.28125" style="1" customWidth="1"/>
    <col min="40" max="40" width="13.28125" style="1" customWidth="1"/>
    <col min="41" max="41" width="7.421875" style="1" customWidth="1"/>
    <col min="42" max="42" width="4.140625" style="1" customWidth="1"/>
    <col min="43" max="43" width="15.7109375" style="1" hidden="1" customWidth="1"/>
    <col min="44" max="44" width="13.7109375" style="1" customWidth="1"/>
    <col min="45" max="47" width="25.8515625" style="1" hidden="1" customWidth="1"/>
    <col min="48" max="49" width="21.7109375" style="1" hidden="1" customWidth="1"/>
    <col min="50" max="51" width="25.00390625" style="1" hidden="1" customWidth="1"/>
    <col min="52" max="52" width="21.7109375" style="1" hidden="1" customWidth="1"/>
    <col min="53" max="53" width="19.140625" style="1" hidden="1" customWidth="1"/>
    <col min="54" max="54" width="25.00390625" style="1" hidden="1" customWidth="1"/>
    <col min="55" max="55" width="21.7109375" style="1" hidden="1" customWidth="1"/>
    <col min="56" max="56" width="19.140625" style="1" hidden="1" customWidth="1"/>
    <col min="57" max="57" width="66.421875" style="1" customWidth="1"/>
    <col min="71" max="91" width="9.28125" style="1" hidden="1" customWidth="1"/>
  </cols>
  <sheetData>
    <row r="1" spans="1:74" ht="12">
      <c r="A1" s="17" t="s">
        <v>0</v>
      </c>
      <c r="AZ1" s="17" t="s">
        <v>1</v>
      </c>
      <c r="BA1" s="17" t="s">
        <v>2</v>
      </c>
      <c r="BB1" s="17" t="s">
        <v>1</v>
      </c>
      <c r="BT1" s="17" t="s">
        <v>3</v>
      </c>
      <c r="BU1" s="17" t="s">
        <v>3</v>
      </c>
      <c r="BV1" s="17" t="s">
        <v>4</v>
      </c>
    </row>
    <row r="2" spans="44:72" s="1" customFormat="1" ht="36.95" customHeight="1">
      <c r="AR2" s="252" t="s">
        <v>5</v>
      </c>
      <c r="AS2" s="237"/>
      <c r="AT2" s="237"/>
      <c r="AU2" s="237"/>
      <c r="AV2" s="237"/>
      <c r="AW2" s="237"/>
      <c r="AX2" s="237"/>
      <c r="AY2" s="237"/>
      <c r="AZ2" s="237"/>
      <c r="BA2" s="237"/>
      <c r="BB2" s="237"/>
      <c r="BC2" s="237"/>
      <c r="BD2" s="237"/>
      <c r="BE2" s="237"/>
      <c r="BS2" s="18" t="s">
        <v>6</v>
      </c>
      <c r="BT2" s="18" t="s">
        <v>7</v>
      </c>
    </row>
    <row r="3" spans="2:72" s="1" customFormat="1" ht="6.95" customHeight="1">
      <c r="B3" s="19"/>
      <c r="C3" s="20"/>
      <c r="D3" s="20"/>
      <c r="E3" s="20"/>
      <c r="F3" s="20"/>
      <c r="G3" s="20"/>
      <c r="H3" s="20"/>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c r="AQ3" s="20"/>
      <c r="AR3" s="21"/>
      <c r="BS3" s="18" t="s">
        <v>6</v>
      </c>
      <c r="BT3" s="18" t="s">
        <v>8</v>
      </c>
    </row>
    <row r="4" spans="2:71" s="1" customFormat="1" ht="24.95" customHeight="1">
      <c r="B4" s="21"/>
      <c r="D4" s="22" t="s">
        <v>9</v>
      </c>
      <c r="AR4" s="21"/>
      <c r="AS4" s="23" t="s">
        <v>10</v>
      </c>
      <c r="BE4" s="24" t="s">
        <v>11</v>
      </c>
      <c r="BS4" s="18" t="s">
        <v>12</v>
      </c>
    </row>
    <row r="5" spans="2:71" s="1" customFormat="1" ht="12" customHeight="1">
      <c r="B5" s="21"/>
      <c r="D5" s="25" t="s">
        <v>13</v>
      </c>
      <c r="K5" s="236" t="s">
        <v>14</v>
      </c>
      <c r="L5" s="237"/>
      <c r="M5" s="237"/>
      <c r="N5" s="237"/>
      <c r="O5" s="237"/>
      <c r="P5" s="237"/>
      <c r="Q5" s="237"/>
      <c r="R5" s="237"/>
      <c r="S5" s="237"/>
      <c r="T5" s="237"/>
      <c r="U5" s="237"/>
      <c r="V5" s="237"/>
      <c r="W5" s="237"/>
      <c r="X5" s="237"/>
      <c r="Y5" s="237"/>
      <c r="Z5" s="237"/>
      <c r="AA5" s="237"/>
      <c r="AB5" s="237"/>
      <c r="AC5" s="237"/>
      <c r="AD5" s="237"/>
      <c r="AE5" s="237"/>
      <c r="AF5" s="237"/>
      <c r="AG5" s="237"/>
      <c r="AH5" s="237"/>
      <c r="AI5" s="237"/>
      <c r="AJ5" s="237"/>
      <c r="AK5" s="237"/>
      <c r="AL5" s="237"/>
      <c r="AM5" s="237"/>
      <c r="AN5" s="237"/>
      <c r="AO5" s="237"/>
      <c r="AR5" s="21"/>
      <c r="BE5" s="233" t="s">
        <v>15</v>
      </c>
      <c r="BS5" s="18" t="s">
        <v>6</v>
      </c>
    </row>
    <row r="6" spans="2:71" s="1" customFormat="1" ht="36.95" customHeight="1">
      <c r="B6" s="21"/>
      <c r="D6" s="27" t="s">
        <v>16</v>
      </c>
      <c r="K6" s="238" t="s">
        <v>17</v>
      </c>
      <c r="L6" s="237"/>
      <c r="M6" s="237"/>
      <c r="N6" s="237"/>
      <c r="O6" s="237"/>
      <c r="P6" s="237"/>
      <c r="Q6" s="237"/>
      <c r="R6" s="237"/>
      <c r="S6" s="237"/>
      <c r="T6" s="237"/>
      <c r="U6" s="237"/>
      <c r="V6" s="237"/>
      <c r="W6" s="237"/>
      <c r="X6" s="237"/>
      <c r="Y6" s="237"/>
      <c r="Z6" s="237"/>
      <c r="AA6" s="237"/>
      <c r="AB6" s="237"/>
      <c r="AC6" s="237"/>
      <c r="AD6" s="237"/>
      <c r="AE6" s="237"/>
      <c r="AF6" s="237"/>
      <c r="AG6" s="237"/>
      <c r="AH6" s="237"/>
      <c r="AI6" s="237"/>
      <c r="AJ6" s="237"/>
      <c r="AK6" s="237"/>
      <c r="AL6" s="237"/>
      <c r="AM6" s="237"/>
      <c r="AN6" s="237"/>
      <c r="AO6" s="237"/>
      <c r="AR6" s="21"/>
      <c r="BE6" s="234"/>
      <c r="BS6" s="18" t="s">
        <v>6</v>
      </c>
    </row>
    <row r="7" spans="2:71" s="1" customFormat="1" ht="12" customHeight="1">
      <c r="B7" s="21"/>
      <c r="D7" s="28" t="s">
        <v>18</v>
      </c>
      <c r="K7" s="26" t="s">
        <v>1</v>
      </c>
      <c r="AK7" s="28" t="s">
        <v>19</v>
      </c>
      <c r="AN7" s="26" t="s">
        <v>1</v>
      </c>
      <c r="AR7" s="21"/>
      <c r="BE7" s="234"/>
      <c r="BS7" s="18" t="s">
        <v>6</v>
      </c>
    </row>
    <row r="8" spans="2:71" s="1" customFormat="1" ht="12" customHeight="1">
      <c r="B8" s="21"/>
      <c r="D8" s="28" t="s">
        <v>20</v>
      </c>
      <c r="K8" s="26" t="s">
        <v>21</v>
      </c>
      <c r="AK8" s="28" t="s">
        <v>22</v>
      </c>
      <c r="AN8" s="29" t="s">
        <v>23</v>
      </c>
      <c r="AR8" s="21"/>
      <c r="BE8" s="234"/>
      <c r="BS8" s="18" t="s">
        <v>6</v>
      </c>
    </row>
    <row r="9" spans="2:71" s="1" customFormat="1" ht="14.45" customHeight="1">
      <c r="B9" s="21"/>
      <c r="AR9" s="21"/>
      <c r="BE9" s="234"/>
      <c r="BS9" s="18" t="s">
        <v>6</v>
      </c>
    </row>
    <row r="10" spans="2:71" s="1" customFormat="1" ht="12" customHeight="1">
      <c r="B10" s="21"/>
      <c r="D10" s="28" t="s">
        <v>24</v>
      </c>
      <c r="AK10" s="28" t="s">
        <v>25</v>
      </c>
      <c r="AN10" s="26" t="s">
        <v>1</v>
      </c>
      <c r="AR10" s="21"/>
      <c r="BE10" s="234"/>
      <c r="BS10" s="18" t="s">
        <v>6</v>
      </c>
    </row>
    <row r="11" spans="2:71" s="1" customFormat="1" ht="18.4" customHeight="1">
      <c r="B11" s="21"/>
      <c r="E11" s="26" t="s">
        <v>21</v>
      </c>
      <c r="AK11" s="28" t="s">
        <v>26</v>
      </c>
      <c r="AN11" s="26" t="s">
        <v>1</v>
      </c>
      <c r="AR11" s="21"/>
      <c r="BE11" s="234"/>
      <c r="BS11" s="18" t="s">
        <v>6</v>
      </c>
    </row>
    <row r="12" spans="2:71" s="1" customFormat="1" ht="6.95" customHeight="1">
      <c r="B12" s="21"/>
      <c r="AR12" s="21"/>
      <c r="BE12" s="234"/>
      <c r="BS12" s="18" t="s">
        <v>6</v>
      </c>
    </row>
    <row r="13" spans="2:71" s="1" customFormat="1" ht="12" customHeight="1">
      <c r="B13" s="21"/>
      <c r="D13" s="28" t="s">
        <v>27</v>
      </c>
      <c r="AK13" s="28" t="s">
        <v>25</v>
      </c>
      <c r="AN13" s="30" t="s">
        <v>28</v>
      </c>
      <c r="AR13" s="21"/>
      <c r="BE13" s="234"/>
      <c r="BS13" s="18" t="s">
        <v>6</v>
      </c>
    </row>
    <row r="14" spans="2:71" ht="12.75">
      <c r="B14" s="21"/>
      <c r="E14" s="239" t="s">
        <v>28</v>
      </c>
      <c r="F14" s="240"/>
      <c r="G14" s="240"/>
      <c r="H14" s="240"/>
      <c r="I14" s="240"/>
      <c r="J14" s="240"/>
      <c r="K14" s="240"/>
      <c r="L14" s="240"/>
      <c r="M14" s="240"/>
      <c r="N14" s="240"/>
      <c r="O14" s="240"/>
      <c r="P14" s="240"/>
      <c r="Q14" s="240"/>
      <c r="R14" s="240"/>
      <c r="S14" s="240"/>
      <c r="T14" s="240"/>
      <c r="U14" s="240"/>
      <c r="V14" s="240"/>
      <c r="W14" s="240"/>
      <c r="X14" s="240"/>
      <c r="Y14" s="240"/>
      <c r="Z14" s="240"/>
      <c r="AA14" s="240"/>
      <c r="AB14" s="240"/>
      <c r="AC14" s="240"/>
      <c r="AD14" s="240"/>
      <c r="AE14" s="240"/>
      <c r="AF14" s="240"/>
      <c r="AG14" s="240"/>
      <c r="AH14" s="240"/>
      <c r="AI14" s="240"/>
      <c r="AJ14" s="240"/>
      <c r="AK14" s="28" t="s">
        <v>26</v>
      </c>
      <c r="AN14" s="30" t="s">
        <v>28</v>
      </c>
      <c r="AR14" s="21"/>
      <c r="BE14" s="234"/>
      <c r="BS14" s="18" t="s">
        <v>6</v>
      </c>
    </row>
    <row r="15" spans="2:71" s="1" customFormat="1" ht="6.95" customHeight="1">
      <c r="B15" s="21"/>
      <c r="AR15" s="21"/>
      <c r="BE15" s="234"/>
      <c r="BS15" s="18" t="s">
        <v>3</v>
      </c>
    </row>
    <row r="16" spans="2:71" s="1" customFormat="1" ht="12" customHeight="1">
      <c r="B16" s="21"/>
      <c r="D16" s="28" t="s">
        <v>29</v>
      </c>
      <c r="AK16" s="28" t="s">
        <v>25</v>
      </c>
      <c r="AN16" s="26" t="s">
        <v>1</v>
      </c>
      <c r="AR16" s="21"/>
      <c r="BE16" s="234"/>
      <c r="BS16" s="18" t="s">
        <v>3</v>
      </c>
    </row>
    <row r="17" spans="2:71" s="1" customFormat="1" ht="18.4" customHeight="1">
      <c r="B17" s="21"/>
      <c r="E17" s="26" t="s">
        <v>21</v>
      </c>
      <c r="AK17" s="28" t="s">
        <v>26</v>
      </c>
      <c r="AN17" s="26" t="s">
        <v>1</v>
      </c>
      <c r="AR17" s="21"/>
      <c r="BE17" s="234"/>
      <c r="BS17" s="18" t="s">
        <v>30</v>
      </c>
    </row>
    <row r="18" spans="2:71" s="1" customFormat="1" ht="6.95" customHeight="1">
      <c r="B18" s="21"/>
      <c r="AR18" s="21"/>
      <c r="BE18" s="234"/>
      <c r="BS18" s="18" t="s">
        <v>6</v>
      </c>
    </row>
    <row r="19" spans="2:71" s="1" customFormat="1" ht="12" customHeight="1">
      <c r="B19" s="21"/>
      <c r="D19" s="28" t="s">
        <v>31</v>
      </c>
      <c r="AK19" s="28" t="s">
        <v>25</v>
      </c>
      <c r="AN19" s="26" t="s">
        <v>1</v>
      </c>
      <c r="AR19" s="21"/>
      <c r="BE19" s="234"/>
      <c r="BS19" s="18" t="s">
        <v>6</v>
      </c>
    </row>
    <row r="20" spans="2:71" s="1" customFormat="1" ht="18.4" customHeight="1">
      <c r="B20" s="21"/>
      <c r="E20" s="26" t="s">
        <v>21</v>
      </c>
      <c r="AK20" s="28" t="s">
        <v>26</v>
      </c>
      <c r="AN20" s="26" t="s">
        <v>1</v>
      </c>
      <c r="AR20" s="21"/>
      <c r="BE20" s="234"/>
      <c r="BS20" s="18" t="s">
        <v>30</v>
      </c>
    </row>
    <row r="21" spans="2:57" s="1" customFormat="1" ht="6.95" customHeight="1">
      <c r="B21" s="21"/>
      <c r="AR21" s="21"/>
      <c r="BE21" s="234"/>
    </row>
    <row r="22" spans="2:57" s="1" customFormat="1" ht="12" customHeight="1">
      <c r="B22" s="21"/>
      <c r="D22" s="28" t="s">
        <v>32</v>
      </c>
      <c r="AR22" s="21"/>
      <c r="BE22" s="234"/>
    </row>
    <row r="23" spans="2:57" s="1" customFormat="1" ht="16.5" customHeight="1">
      <c r="B23" s="21"/>
      <c r="E23" s="241" t="s">
        <v>1</v>
      </c>
      <c r="F23" s="241"/>
      <c r="G23" s="241"/>
      <c r="H23" s="241"/>
      <c r="I23" s="241"/>
      <c r="J23" s="241"/>
      <c r="K23" s="241"/>
      <c r="L23" s="241"/>
      <c r="M23" s="241"/>
      <c r="N23" s="241"/>
      <c r="O23" s="241"/>
      <c r="P23" s="241"/>
      <c r="Q23" s="241"/>
      <c r="R23" s="241"/>
      <c r="S23" s="241"/>
      <c r="T23" s="241"/>
      <c r="U23" s="241"/>
      <c r="V23" s="241"/>
      <c r="W23" s="241"/>
      <c r="X23" s="241"/>
      <c r="Y23" s="241"/>
      <c r="Z23" s="241"/>
      <c r="AA23" s="241"/>
      <c r="AB23" s="241"/>
      <c r="AC23" s="241"/>
      <c r="AD23" s="241"/>
      <c r="AE23" s="241"/>
      <c r="AF23" s="241"/>
      <c r="AG23" s="241"/>
      <c r="AH23" s="241"/>
      <c r="AI23" s="241"/>
      <c r="AJ23" s="241"/>
      <c r="AK23" s="241"/>
      <c r="AL23" s="241"/>
      <c r="AM23" s="241"/>
      <c r="AN23" s="241"/>
      <c r="AR23" s="21"/>
      <c r="BE23" s="234"/>
    </row>
    <row r="24" spans="2:57" s="1" customFormat="1" ht="6.95" customHeight="1">
      <c r="B24" s="21"/>
      <c r="AR24" s="21"/>
      <c r="BE24" s="234"/>
    </row>
    <row r="25" spans="2:57" s="1" customFormat="1" ht="6.95" customHeight="1">
      <c r="B25" s="21"/>
      <c r="D25" s="32"/>
      <c r="E25" s="32"/>
      <c r="F25" s="32"/>
      <c r="G25" s="32"/>
      <c r="H25" s="32"/>
      <c r="I25" s="32"/>
      <c r="J25" s="32"/>
      <c r="K25" s="32"/>
      <c r="L25" s="32"/>
      <c r="M25" s="32"/>
      <c r="N25" s="32"/>
      <c r="O25" s="32"/>
      <c r="P25" s="32"/>
      <c r="Q25" s="32"/>
      <c r="R25" s="32"/>
      <c r="S25" s="32"/>
      <c r="T25" s="32"/>
      <c r="U25" s="32"/>
      <c r="V25" s="32"/>
      <c r="W25" s="32"/>
      <c r="X25" s="32"/>
      <c r="Y25" s="32"/>
      <c r="Z25" s="32"/>
      <c r="AA25" s="32"/>
      <c r="AB25" s="32"/>
      <c r="AC25" s="32"/>
      <c r="AD25" s="32"/>
      <c r="AE25" s="32"/>
      <c r="AF25" s="32"/>
      <c r="AG25" s="32"/>
      <c r="AH25" s="32"/>
      <c r="AI25" s="32"/>
      <c r="AJ25" s="32"/>
      <c r="AK25" s="32"/>
      <c r="AL25" s="32"/>
      <c r="AM25" s="32"/>
      <c r="AN25" s="32"/>
      <c r="AO25" s="32"/>
      <c r="AR25" s="21"/>
      <c r="BE25" s="234"/>
    </row>
    <row r="26" spans="1:57" s="2" customFormat="1" ht="25.9" customHeight="1">
      <c r="A26" s="33"/>
      <c r="B26" s="34"/>
      <c r="C26" s="33"/>
      <c r="D26" s="35" t="s">
        <v>33</v>
      </c>
      <c r="E26" s="36"/>
      <c r="F26" s="36"/>
      <c r="G26" s="36"/>
      <c r="H26" s="36"/>
      <c r="I26" s="36"/>
      <c r="J26" s="36"/>
      <c r="K26" s="36"/>
      <c r="L26" s="36"/>
      <c r="M26" s="36"/>
      <c r="N26" s="36"/>
      <c r="O26" s="36"/>
      <c r="P26" s="36"/>
      <c r="Q26" s="36"/>
      <c r="R26" s="36"/>
      <c r="S26" s="36"/>
      <c r="T26" s="36"/>
      <c r="U26" s="36"/>
      <c r="V26" s="36"/>
      <c r="W26" s="36"/>
      <c r="X26" s="36"/>
      <c r="Y26" s="36"/>
      <c r="Z26" s="36"/>
      <c r="AA26" s="36"/>
      <c r="AB26" s="36"/>
      <c r="AC26" s="36"/>
      <c r="AD26" s="36"/>
      <c r="AE26" s="36"/>
      <c r="AF26" s="36"/>
      <c r="AG26" s="36"/>
      <c r="AH26" s="36"/>
      <c r="AI26" s="36"/>
      <c r="AJ26" s="36"/>
      <c r="AK26" s="242">
        <f>ROUND(AG94,2)</f>
        <v>0</v>
      </c>
      <c r="AL26" s="243"/>
      <c r="AM26" s="243"/>
      <c r="AN26" s="243"/>
      <c r="AO26" s="243"/>
      <c r="AP26" s="33"/>
      <c r="AQ26" s="33"/>
      <c r="AR26" s="34"/>
      <c r="BE26" s="234"/>
    </row>
    <row r="27" spans="1:57" s="2" customFormat="1" ht="6.95" customHeight="1">
      <c r="A27" s="33"/>
      <c r="B27" s="34"/>
      <c r="C27" s="33"/>
      <c r="D27" s="33"/>
      <c r="E27" s="33"/>
      <c r="F27" s="33"/>
      <c r="G27" s="33"/>
      <c r="H27" s="33"/>
      <c r="I27" s="33"/>
      <c r="J27" s="33"/>
      <c r="K27" s="33"/>
      <c r="L27" s="33"/>
      <c r="M27" s="33"/>
      <c r="N27" s="33"/>
      <c r="O27" s="33"/>
      <c r="P27" s="33"/>
      <c r="Q27" s="33"/>
      <c r="R27" s="33"/>
      <c r="S27" s="33"/>
      <c r="T27" s="33"/>
      <c r="U27" s="33"/>
      <c r="V27" s="33"/>
      <c r="W27" s="33"/>
      <c r="X27" s="33"/>
      <c r="Y27" s="33"/>
      <c r="Z27" s="33"/>
      <c r="AA27" s="33"/>
      <c r="AB27" s="33"/>
      <c r="AC27" s="33"/>
      <c r="AD27" s="33"/>
      <c r="AE27" s="33"/>
      <c r="AF27" s="33"/>
      <c r="AG27" s="33"/>
      <c r="AH27" s="33"/>
      <c r="AI27" s="33"/>
      <c r="AJ27" s="33"/>
      <c r="AK27" s="33"/>
      <c r="AL27" s="33"/>
      <c r="AM27" s="33"/>
      <c r="AN27" s="33"/>
      <c r="AO27" s="33"/>
      <c r="AP27" s="33"/>
      <c r="AQ27" s="33"/>
      <c r="AR27" s="34"/>
      <c r="BE27" s="234"/>
    </row>
    <row r="28" spans="1:57" s="2" customFormat="1" ht="12.75">
      <c r="A28" s="33"/>
      <c r="B28" s="34"/>
      <c r="C28" s="33"/>
      <c r="D28" s="33"/>
      <c r="E28" s="33"/>
      <c r="F28" s="33"/>
      <c r="G28" s="33"/>
      <c r="H28" s="33"/>
      <c r="I28" s="33"/>
      <c r="J28" s="33"/>
      <c r="K28" s="33"/>
      <c r="L28" s="244" t="s">
        <v>34</v>
      </c>
      <c r="M28" s="244"/>
      <c r="N28" s="244"/>
      <c r="O28" s="244"/>
      <c r="P28" s="244"/>
      <c r="Q28" s="33"/>
      <c r="R28" s="33"/>
      <c r="S28" s="33"/>
      <c r="T28" s="33"/>
      <c r="U28" s="33"/>
      <c r="V28" s="33"/>
      <c r="W28" s="244" t="s">
        <v>35</v>
      </c>
      <c r="X28" s="244"/>
      <c r="Y28" s="244"/>
      <c r="Z28" s="244"/>
      <c r="AA28" s="244"/>
      <c r="AB28" s="244"/>
      <c r="AC28" s="244"/>
      <c r="AD28" s="244"/>
      <c r="AE28" s="244"/>
      <c r="AF28" s="33"/>
      <c r="AG28" s="33"/>
      <c r="AH28" s="33"/>
      <c r="AI28" s="33"/>
      <c r="AJ28" s="33"/>
      <c r="AK28" s="244" t="s">
        <v>36</v>
      </c>
      <c r="AL28" s="244"/>
      <c r="AM28" s="244"/>
      <c r="AN28" s="244"/>
      <c r="AO28" s="244"/>
      <c r="AP28" s="33"/>
      <c r="AQ28" s="33"/>
      <c r="AR28" s="34"/>
      <c r="BE28" s="234"/>
    </row>
    <row r="29" spans="2:57" s="3" customFormat="1" ht="14.45" customHeight="1">
      <c r="B29" s="38"/>
      <c r="D29" s="28" t="s">
        <v>37</v>
      </c>
      <c r="F29" s="28" t="s">
        <v>38</v>
      </c>
      <c r="L29" s="247">
        <v>0.21</v>
      </c>
      <c r="M29" s="246"/>
      <c r="N29" s="246"/>
      <c r="O29" s="246"/>
      <c r="P29" s="246"/>
      <c r="W29" s="245">
        <f>ROUND(AZ94,2)</f>
        <v>0</v>
      </c>
      <c r="X29" s="246"/>
      <c r="Y29" s="246"/>
      <c r="Z29" s="246"/>
      <c r="AA29" s="246"/>
      <c r="AB29" s="246"/>
      <c r="AC29" s="246"/>
      <c r="AD29" s="246"/>
      <c r="AE29" s="246"/>
      <c r="AK29" s="245">
        <f>ROUND(AV94,2)</f>
        <v>0</v>
      </c>
      <c r="AL29" s="246"/>
      <c r="AM29" s="246"/>
      <c r="AN29" s="246"/>
      <c r="AO29" s="246"/>
      <c r="AR29" s="38"/>
      <c r="BE29" s="235"/>
    </row>
    <row r="30" spans="2:57" s="3" customFormat="1" ht="14.45" customHeight="1">
      <c r="B30" s="38"/>
      <c r="F30" s="28" t="s">
        <v>39</v>
      </c>
      <c r="L30" s="247">
        <v>0.15</v>
      </c>
      <c r="M30" s="246"/>
      <c r="N30" s="246"/>
      <c r="O30" s="246"/>
      <c r="P30" s="246"/>
      <c r="W30" s="245">
        <f>ROUND(BA94,2)</f>
        <v>0</v>
      </c>
      <c r="X30" s="246"/>
      <c r="Y30" s="246"/>
      <c r="Z30" s="246"/>
      <c r="AA30" s="246"/>
      <c r="AB30" s="246"/>
      <c r="AC30" s="246"/>
      <c r="AD30" s="246"/>
      <c r="AE30" s="246"/>
      <c r="AK30" s="245">
        <f>ROUND(AW94,2)</f>
        <v>0</v>
      </c>
      <c r="AL30" s="246"/>
      <c r="AM30" s="246"/>
      <c r="AN30" s="246"/>
      <c r="AO30" s="246"/>
      <c r="AR30" s="38"/>
      <c r="BE30" s="235"/>
    </row>
    <row r="31" spans="2:57" s="3" customFormat="1" ht="14.45" customHeight="1" hidden="1">
      <c r="B31" s="38"/>
      <c r="F31" s="28" t="s">
        <v>40</v>
      </c>
      <c r="L31" s="247">
        <v>0.21</v>
      </c>
      <c r="M31" s="246"/>
      <c r="N31" s="246"/>
      <c r="O31" s="246"/>
      <c r="P31" s="246"/>
      <c r="W31" s="245">
        <f>ROUND(BB94,2)</f>
        <v>0</v>
      </c>
      <c r="X31" s="246"/>
      <c r="Y31" s="246"/>
      <c r="Z31" s="246"/>
      <c r="AA31" s="246"/>
      <c r="AB31" s="246"/>
      <c r="AC31" s="246"/>
      <c r="AD31" s="246"/>
      <c r="AE31" s="246"/>
      <c r="AK31" s="245">
        <v>0</v>
      </c>
      <c r="AL31" s="246"/>
      <c r="AM31" s="246"/>
      <c r="AN31" s="246"/>
      <c r="AO31" s="246"/>
      <c r="AR31" s="38"/>
      <c r="BE31" s="235"/>
    </row>
    <row r="32" spans="2:57" s="3" customFormat="1" ht="14.45" customHeight="1" hidden="1">
      <c r="B32" s="38"/>
      <c r="F32" s="28" t="s">
        <v>41</v>
      </c>
      <c r="L32" s="247">
        <v>0.15</v>
      </c>
      <c r="M32" s="246"/>
      <c r="N32" s="246"/>
      <c r="O32" s="246"/>
      <c r="P32" s="246"/>
      <c r="W32" s="245">
        <f>ROUND(BC94,2)</f>
        <v>0</v>
      </c>
      <c r="X32" s="246"/>
      <c r="Y32" s="246"/>
      <c r="Z32" s="246"/>
      <c r="AA32" s="246"/>
      <c r="AB32" s="246"/>
      <c r="AC32" s="246"/>
      <c r="AD32" s="246"/>
      <c r="AE32" s="246"/>
      <c r="AK32" s="245">
        <v>0</v>
      </c>
      <c r="AL32" s="246"/>
      <c r="AM32" s="246"/>
      <c r="AN32" s="246"/>
      <c r="AO32" s="246"/>
      <c r="AR32" s="38"/>
      <c r="BE32" s="235"/>
    </row>
    <row r="33" spans="2:57" s="3" customFormat="1" ht="14.45" customHeight="1" hidden="1">
      <c r="B33" s="38"/>
      <c r="F33" s="28" t="s">
        <v>42</v>
      </c>
      <c r="L33" s="247">
        <v>0</v>
      </c>
      <c r="M33" s="246"/>
      <c r="N33" s="246"/>
      <c r="O33" s="246"/>
      <c r="P33" s="246"/>
      <c r="W33" s="245">
        <f>ROUND(BD94,2)</f>
        <v>0</v>
      </c>
      <c r="X33" s="246"/>
      <c r="Y33" s="246"/>
      <c r="Z33" s="246"/>
      <c r="AA33" s="246"/>
      <c r="AB33" s="246"/>
      <c r="AC33" s="246"/>
      <c r="AD33" s="246"/>
      <c r="AE33" s="246"/>
      <c r="AK33" s="245">
        <v>0</v>
      </c>
      <c r="AL33" s="246"/>
      <c r="AM33" s="246"/>
      <c r="AN33" s="246"/>
      <c r="AO33" s="246"/>
      <c r="AR33" s="38"/>
      <c r="BE33" s="235"/>
    </row>
    <row r="34" spans="1:57" s="2" customFormat="1" ht="6.95" customHeight="1">
      <c r="A34" s="33"/>
      <c r="B34" s="34"/>
      <c r="C34" s="33"/>
      <c r="D34" s="33"/>
      <c r="E34" s="33"/>
      <c r="F34" s="33"/>
      <c r="G34" s="33"/>
      <c r="H34" s="33"/>
      <c r="I34" s="33"/>
      <c r="J34" s="33"/>
      <c r="K34" s="33"/>
      <c r="L34" s="33"/>
      <c r="M34" s="33"/>
      <c r="N34" s="33"/>
      <c r="O34" s="33"/>
      <c r="P34" s="33"/>
      <c r="Q34" s="33"/>
      <c r="R34" s="33"/>
      <c r="S34" s="33"/>
      <c r="T34" s="33"/>
      <c r="U34" s="33"/>
      <c r="V34" s="33"/>
      <c r="W34" s="33"/>
      <c r="X34" s="33"/>
      <c r="Y34" s="33"/>
      <c r="Z34" s="33"/>
      <c r="AA34" s="33"/>
      <c r="AB34" s="33"/>
      <c r="AC34" s="33"/>
      <c r="AD34" s="33"/>
      <c r="AE34" s="33"/>
      <c r="AF34" s="33"/>
      <c r="AG34" s="33"/>
      <c r="AH34" s="33"/>
      <c r="AI34" s="33"/>
      <c r="AJ34" s="33"/>
      <c r="AK34" s="33"/>
      <c r="AL34" s="33"/>
      <c r="AM34" s="33"/>
      <c r="AN34" s="33"/>
      <c r="AO34" s="33"/>
      <c r="AP34" s="33"/>
      <c r="AQ34" s="33"/>
      <c r="AR34" s="34"/>
      <c r="BE34" s="234"/>
    </row>
    <row r="35" spans="1:57" s="2" customFormat="1" ht="25.9" customHeight="1">
      <c r="A35" s="33"/>
      <c r="B35" s="34"/>
      <c r="C35" s="39"/>
      <c r="D35" s="40" t="s">
        <v>43</v>
      </c>
      <c r="E35" s="41"/>
      <c r="F35" s="41"/>
      <c r="G35" s="41"/>
      <c r="H35" s="41"/>
      <c r="I35" s="41"/>
      <c r="J35" s="41"/>
      <c r="K35" s="41"/>
      <c r="L35" s="41"/>
      <c r="M35" s="41"/>
      <c r="N35" s="41"/>
      <c r="O35" s="41"/>
      <c r="P35" s="41"/>
      <c r="Q35" s="41"/>
      <c r="R35" s="41"/>
      <c r="S35" s="41"/>
      <c r="T35" s="42" t="s">
        <v>44</v>
      </c>
      <c r="U35" s="41"/>
      <c r="V35" s="41"/>
      <c r="W35" s="41"/>
      <c r="X35" s="251" t="s">
        <v>45</v>
      </c>
      <c r="Y35" s="249"/>
      <c r="Z35" s="249"/>
      <c r="AA35" s="249"/>
      <c r="AB35" s="249"/>
      <c r="AC35" s="41"/>
      <c r="AD35" s="41"/>
      <c r="AE35" s="41"/>
      <c r="AF35" s="41"/>
      <c r="AG35" s="41"/>
      <c r="AH35" s="41"/>
      <c r="AI35" s="41"/>
      <c r="AJ35" s="41"/>
      <c r="AK35" s="248">
        <f>SUM(AK26:AK33)</f>
        <v>0</v>
      </c>
      <c r="AL35" s="249"/>
      <c r="AM35" s="249"/>
      <c r="AN35" s="249"/>
      <c r="AO35" s="250"/>
      <c r="AP35" s="39"/>
      <c r="AQ35" s="39"/>
      <c r="AR35" s="34"/>
      <c r="BE35" s="33"/>
    </row>
    <row r="36" spans="1:57" s="2" customFormat="1" ht="6.95" customHeight="1">
      <c r="A36" s="33"/>
      <c r="B36" s="34"/>
      <c r="C36" s="33"/>
      <c r="D36" s="33"/>
      <c r="E36" s="33"/>
      <c r="F36" s="33"/>
      <c r="G36" s="33"/>
      <c r="H36" s="33"/>
      <c r="I36" s="33"/>
      <c r="J36" s="33"/>
      <c r="K36" s="33"/>
      <c r="L36" s="33"/>
      <c r="M36" s="33"/>
      <c r="N36" s="33"/>
      <c r="O36" s="33"/>
      <c r="P36" s="33"/>
      <c r="Q36" s="33"/>
      <c r="R36" s="33"/>
      <c r="S36" s="33"/>
      <c r="T36" s="33"/>
      <c r="U36" s="33"/>
      <c r="V36" s="33"/>
      <c r="W36" s="33"/>
      <c r="X36" s="33"/>
      <c r="Y36" s="33"/>
      <c r="Z36" s="33"/>
      <c r="AA36" s="33"/>
      <c r="AB36" s="33"/>
      <c r="AC36" s="33"/>
      <c r="AD36" s="33"/>
      <c r="AE36" s="33"/>
      <c r="AF36" s="33"/>
      <c r="AG36" s="33"/>
      <c r="AH36" s="33"/>
      <c r="AI36" s="33"/>
      <c r="AJ36" s="33"/>
      <c r="AK36" s="33"/>
      <c r="AL36" s="33"/>
      <c r="AM36" s="33"/>
      <c r="AN36" s="33"/>
      <c r="AO36" s="33"/>
      <c r="AP36" s="33"/>
      <c r="AQ36" s="33"/>
      <c r="AR36" s="34"/>
      <c r="BE36" s="33"/>
    </row>
    <row r="37" spans="1:57" s="2" customFormat="1" ht="14.45" customHeight="1">
      <c r="A37" s="33"/>
      <c r="B37" s="34"/>
      <c r="C37" s="33"/>
      <c r="D37" s="33"/>
      <c r="E37" s="33"/>
      <c r="F37" s="33"/>
      <c r="G37" s="33"/>
      <c r="H37" s="33"/>
      <c r="I37" s="33"/>
      <c r="J37" s="33"/>
      <c r="K37" s="33"/>
      <c r="L37" s="33"/>
      <c r="M37" s="33"/>
      <c r="N37" s="33"/>
      <c r="O37" s="33"/>
      <c r="P37" s="33"/>
      <c r="Q37" s="33"/>
      <c r="R37" s="33"/>
      <c r="S37" s="33"/>
      <c r="T37" s="33"/>
      <c r="U37" s="33"/>
      <c r="V37" s="33"/>
      <c r="W37" s="33"/>
      <c r="X37" s="33"/>
      <c r="Y37" s="33"/>
      <c r="Z37" s="33"/>
      <c r="AA37" s="33"/>
      <c r="AB37" s="33"/>
      <c r="AC37" s="33"/>
      <c r="AD37" s="33"/>
      <c r="AE37" s="33"/>
      <c r="AF37" s="33"/>
      <c r="AG37" s="33"/>
      <c r="AH37" s="33"/>
      <c r="AI37" s="33"/>
      <c r="AJ37" s="33"/>
      <c r="AK37" s="33"/>
      <c r="AL37" s="33"/>
      <c r="AM37" s="33"/>
      <c r="AN37" s="33"/>
      <c r="AO37" s="33"/>
      <c r="AP37" s="33"/>
      <c r="AQ37" s="33"/>
      <c r="AR37" s="34"/>
      <c r="BE37" s="33"/>
    </row>
    <row r="38" spans="2:44" s="1" customFormat="1" ht="14.45" customHeight="1">
      <c r="B38" s="21"/>
      <c r="AR38" s="21"/>
    </row>
    <row r="39" spans="2:44" s="1" customFormat="1" ht="14.45" customHeight="1">
      <c r="B39" s="21"/>
      <c r="AR39" s="21"/>
    </row>
    <row r="40" spans="2:44" s="1" customFormat="1" ht="14.45" customHeight="1">
      <c r="B40" s="21"/>
      <c r="AR40" s="21"/>
    </row>
    <row r="41" spans="2:44" s="1" customFormat="1" ht="14.45" customHeight="1">
      <c r="B41" s="21"/>
      <c r="AR41" s="21"/>
    </row>
    <row r="42" spans="2:44" s="1" customFormat="1" ht="14.45" customHeight="1">
      <c r="B42" s="21"/>
      <c r="AR42" s="21"/>
    </row>
    <row r="43" spans="2:44" s="1" customFormat="1" ht="14.45" customHeight="1">
      <c r="B43" s="21"/>
      <c r="AR43" s="21"/>
    </row>
    <row r="44" spans="2:44" s="1" customFormat="1" ht="14.45" customHeight="1">
      <c r="B44" s="21"/>
      <c r="AR44" s="21"/>
    </row>
    <row r="45" spans="2:44" s="1" customFormat="1" ht="14.45" customHeight="1">
      <c r="B45" s="21"/>
      <c r="AR45" s="21"/>
    </row>
    <row r="46" spans="2:44" s="1" customFormat="1" ht="14.45" customHeight="1">
      <c r="B46" s="21"/>
      <c r="AR46" s="21"/>
    </row>
    <row r="47" spans="2:44" s="1" customFormat="1" ht="14.45" customHeight="1">
      <c r="B47" s="21"/>
      <c r="AR47" s="21"/>
    </row>
    <row r="48" spans="2:44" s="1" customFormat="1" ht="14.45" customHeight="1">
      <c r="B48" s="21"/>
      <c r="AR48" s="21"/>
    </row>
    <row r="49" spans="2:44" s="2" customFormat="1" ht="14.45" customHeight="1">
      <c r="B49" s="43"/>
      <c r="D49" s="44" t="s">
        <v>46</v>
      </c>
      <c r="E49" s="45"/>
      <c r="F49" s="45"/>
      <c r="G49" s="45"/>
      <c r="H49" s="45"/>
      <c r="I49" s="45"/>
      <c r="J49" s="45"/>
      <c r="K49" s="45"/>
      <c r="L49" s="45"/>
      <c r="M49" s="45"/>
      <c r="N49" s="45"/>
      <c r="O49" s="45"/>
      <c r="P49" s="45"/>
      <c r="Q49" s="45"/>
      <c r="R49" s="45"/>
      <c r="S49" s="45"/>
      <c r="T49" s="45"/>
      <c r="U49" s="45"/>
      <c r="V49" s="45"/>
      <c r="W49" s="45"/>
      <c r="X49" s="45"/>
      <c r="Y49" s="45"/>
      <c r="Z49" s="45"/>
      <c r="AA49" s="45"/>
      <c r="AB49" s="45"/>
      <c r="AC49" s="45"/>
      <c r="AD49" s="45"/>
      <c r="AE49" s="45"/>
      <c r="AF49" s="45"/>
      <c r="AG49" s="45"/>
      <c r="AH49" s="44" t="s">
        <v>47</v>
      </c>
      <c r="AI49" s="45"/>
      <c r="AJ49" s="45"/>
      <c r="AK49" s="45"/>
      <c r="AL49" s="45"/>
      <c r="AM49" s="45"/>
      <c r="AN49" s="45"/>
      <c r="AO49" s="45"/>
      <c r="AR49" s="43"/>
    </row>
    <row r="50" spans="2:44" ht="12">
      <c r="B50" s="21"/>
      <c r="AR50" s="21"/>
    </row>
    <row r="51" spans="2:44" ht="12">
      <c r="B51" s="21"/>
      <c r="AR51" s="21"/>
    </row>
    <row r="52" spans="2:44" ht="12">
      <c r="B52" s="21"/>
      <c r="AR52" s="21"/>
    </row>
    <row r="53" spans="2:44" ht="12">
      <c r="B53" s="21"/>
      <c r="AR53" s="21"/>
    </row>
    <row r="54" spans="2:44" ht="12">
      <c r="B54" s="21"/>
      <c r="AR54" s="21"/>
    </row>
    <row r="55" spans="2:44" ht="12">
      <c r="B55" s="21"/>
      <c r="AR55" s="21"/>
    </row>
    <row r="56" spans="2:44" ht="12">
      <c r="B56" s="21"/>
      <c r="AR56" s="21"/>
    </row>
    <row r="57" spans="2:44" ht="12">
      <c r="B57" s="21"/>
      <c r="AR57" s="21"/>
    </row>
    <row r="58" spans="2:44" ht="12">
      <c r="B58" s="21"/>
      <c r="AR58" s="21"/>
    </row>
    <row r="59" spans="2:44" ht="12">
      <c r="B59" s="21"/>
      <c r="AR59" s="21"/>
    </row>
    <row r="60" spans="1:57" s="2" customFormat="1" ht="12.75">
      <c r="A60" s="33"/>
      <c r="B60" s="34"/>
      <c r="C60" s="33"/>
      <c r="D60" s="46" t="s">
        <v>48</v>
      </c>
      <c r="E60" s="36"/>
      <c r="F60" s="36"/>
      <c r="G60" s="36"/>
      <c r="H60" s="36"/>
      <c r="I60" s="36"/>
      <c r="J60" s="36"/>
      <c r="K60" s="36"/>
      <c r="L60" s="36"/>
      <c r="M60" s="36"/>
      <c r="N60" s="36"/>
      <c r="O60" s="36"/>
      <c r="P60" s="36"/>
      <c r="Q60" s="36"/>
      <c r="R60" s="36"/>
      <c r="S60" s="36"/>
      <c r="T60" s="36"/>
      <c r="U60" s="36"/>
      <c r="V60" s="46" t="s">
        <v>49</v>
      </c>
      <c r="W60" s="36"/>
      <c r="X60" s="36"/>
      <c r="Y60" s="36"/>
      <c r="Z60" s="36"/>
      <c r="AA60" s="36"/>
      <c r="AB60" s="36"/>
      <c r="AC60" s="36"/>
      <c r="AD60" s="36"/>
      <c r="AE60" s="36"/>
      <c r="AF60" s="36"/>
      <c r="AG60" s="36"/>
      <c r="AH60" s="46" t="s">
        <v>48</v>
      </c>
      <c r="AI60" s="36"/>
      <c r="AJ60" s="36"/>
      <c r="AK60" s="36"/>
      <c r="AL60" s="36"/>
      <c r="AM60" s="46" t="s">
        <v>49</v>
      </c>
      <c r="AN60" s="36"/>
      <c r="AO60" s="36"/>
      <c r="AP60" s="33"/>
      <c r="AQ60" s="33"/>
      <c r="AR60" s="34"/>
      <c r="BE60" s="33"/>
    </row>
    <row r="61" spans="2:44" ht="12">
      <c r="B61" s="21"/>
      <c r="AR61" s="21"/>
    </row>
    <row r="62" spans="2:44" ht="12">
      <c r="B62" s="21"/>
      <c r="AR62" s="21"/>
    </row>
    <row r="63" spans="2:44" ht="12">
      <c r="B63" s="21"/>
      <c r="AR63" s="21"/>
    </row>
    <row r="64" spans="1:57" s="2" customFormat="1" ht="12.75">
      <c r="A64" s="33"/>
      <c r="B64" s="34"/>
      <c r="C64" s="33"/>
      <c r="D64" s="44" t="s">
        <v>50</v>
      </c>
      <c r="E64" s="47"/>
      <c r="F64" s="47"/>
      <c r="G64" s="47"/>
      <c r="H64" s="47"/>
      <c r="I64" s="47"/>
      <c r="J64" s="47"/>
      <c r="K64" s="47"/>
      <c r="L64" s="47"/>
      <c r="M64" s="47"/>
      <c r="N64" s="47"/>
      <c r="O64" s="47"/>
      <c r="P64" s="47"/>
      <c r="Q64" s="47"/>
      <c r="R64" s="47"/>
      <c r="S64" s="47"/>
      <c r="T64" s="47"/>
      <c r="U64" s="47"/>
      <c r="V64" s="47"/>
      <c r="W64" s="47"/>
      <c r="X64" s="47"/>
      <c r="Y64" s="47"/>
      <c r="Z64" s="47"/>
      <c r="AA64" s="47"/>
      <c r="AB64" s="47"/>
      <c r="AC64" s="47"/>
      <c r="AD64" s="47"/>
      <c r="AE64" s="47"/>
      <c r="AF64" s="47"/>
      <c r="AG64" s="47"/>
      <c r="AH64" s="44" t="s">
        <v>51</v>
      </c>
      <c r="AI64" s="47"/>
      <c r="AJ64" s="47"/>
      <c r="AK64" s="47"/>
      <c r="AL64" s="47"/>
      <c r="AM64" s="47"/>
      <c r="AN64" s="47"/>
      <c r="AO64" s="47"/>
      <c r="AP64" s="33"/>
      <c r="AQ64" s="33"/>
      <c r="AR64" s="34"/>
      <c r="BE64" s="33"/>
    </row>
    <row r="65" spans="2:44" ht="12">
      <c r="B65" s="21"/>
      <c r="AR65" s="21"/>
    </row>
    <row r="66" spans="2:44" ht="12">
      <c r="B66" s="21"/>
      <c r="AR66" s="21"/>
    </row>
    <row r="67" spans="2:44" ht="12">
      <c r="B67" s="21"/>
      <c r="AR67" s="21"/>
    </row>
    <row r="68" spans="2:44" ht="12">
      <c r="B68" s="21"/>
      <c r="AR68" s="21"/>
    </row>
    <row r="69" spans="2:44" ht="12">
      <c r="B69" s="21"/>
      <c r="AR69" s="21"/>
    </row>
    <row r="70" spans="2:44" ht="12">
      <c r="B70" s="21"/>
      <c r="AR70" s="21"/>
    </row>
    <row r="71" spans="2:44" ht="12">
      <c r="B71" s="21"/>
      <c r="AR71" s="21"/>
    </row>
    <row r="72" spans="2:44" ht="12">
      <c r="B72" s="21"/>
      <c r="AR72" s="21"/>
    </row>
    <row r="73" spans="2:44" ht="12">
      <c r="B73" s="21"/>
      <c r="AR73" s="21"/>
    </row>
    <row r="74" spans="2:44" ht="12">
      <c r="B74" s="21"/>
      <c r="AR74" s="21"/>
    </row>
    <row r="75" spans="1:57" s="2" customFormat="1" ht="12.75">
      <c r="A75" s="33"/>
      <c r="B75" s="34"/>
      <c r="C75" s="33"/>
      <c r="D75" s="46" t="s">
        <v>48</v>
      </c>
      <c r="E75" s="36"/>
      <c r="F75" s="36"/>
      <c r="G75" s="36"/>
      <c r="H75" s="36"/>
      <c r="I75" s="36"/>
      <c r="J75" s="36"/>
      <c r="K75" s="36"/>
      <c r="L75" s="36"/>
      <c r="M75" s="36"/>
      <c r="N75" s="36"/>
      <c r="O75" s="36"/>
      <c r="P75" s="36"/>
      <c r="Q75" s="36"/>
      <c r="R75" s="36"/>
      <c r="S75" s="36"/>
      <c r="T75" s="36"/>
      <c r="U75" s="36"/>
      <c r="V75" s="46" t="s">
        <v>49</v>
      </c>
      <c r="W75" s="36"/>
      <c r="X75" s="36"/>
      <c r="Y75" s="36"/>
      <c r="Z75" s="36"/>
      <c r="AA75" s="36"/>
      <c r="AB75" s="36"/>
      <c r="AC75" s="36"/>
      <c r="AD75" s="36"/>
      <c r="AE75" s="36"/>
      <c r="AF75" s="36"/>
      <c r="AG75" s="36"/>
      <c r="AH75" s="46" t="s">
        <v>48</v>
      </c>
      <c r="AI75" s="36"/>
      <c r="AJ75" s="36"/>
      <c r="AK75" s="36"/>
      <c r="AL75" s="36"/>
      <c r="AM75" s="46" t="s">
        <v>49</v>
      </c>
      <c r="AN75" s="36"/>
      <c r="AO75" s="36"/>
      <c r="AP75" s="33"/>
      <c r="AQ75" s="33"/>
      <c r="AR75" s="34"/>
      <c r="BE75" s="33"/>
    </row>
    <row r="76" spans="1:57" s="2" customFormat="1" ht="12">
      <c r="A76" s="33"/>
      <c r="B76" s="34"/>
      <c r="C76" s="33"/>
      <c r="D76" s="33"/>
      <c r="E76" s="33"/>
      <c r="F76" s="33"/>
      <c r="G76" s="33"/>
      <c r="H76" s="33"/>
      <c r="I76" s="33"/>
      <c r="J76" s="33"/>
      <c r="K76" s="33"/>
      <c r="L76" s="33"/>
      <c r="M76" s="33"/>
      <c r="N76" s="33"/>
      <c r="O76" s="33"/>
      <c r="P76" s="33"/>
      <c r="Q76" s="33"/>
      <c r="R76" s="33"/>
      <c r="S76" s="33"/>
      <c r="T76" s="33"/>
      <c r="U76" s="33"/>
      <c r="V76" s="33"/>
      <c r="W76" s="33"/>
      <c r="X76" s="33"/>
      <c r="Y76" s="33"/>
      <c r="Z76" s="33"/>
      <c r="AA76" s="33"/>
      <c r="AB76" s="33"/>
      <c r="AC76" s="33"/>
      <c r="AD76" s="33"/>
      <c r="AE76" s="33"/>
      <c r="AF76" s="33"/>
      <c r="AG76" s="33"/>
      <c r="AH76" s="33"/>
      <c r="AI76" s="33"/>
      <c r="AJ76" s="33"/>
      <c r="AK76" s="33"/>
      <c r="AL76" s="33"/>
      <c r="AM76" s="33"/>
      <c r="AN76" s="33"/>
      <c r="AO76" s="33"/>
      <c r="AP76" s="33"/>
      <c r="AQ76" s="33"/>
      <c r="AR76" s="34"/>
      <c r="BE76" s="33"/>
    </row>
    <row r="77" spans="1:57" s="2" customFormat="1" ht="6.95" customHeight="1">
      <c r="A77" s="33"/>
      <c r="B77" s="48"/>
      <c r="C77" s="49"/>
      <c r="D77" s="49"/>
      <c r="E77" s="49"/>
      <c r="F77" s="49"/>
      <c r="G77" s="49"/>
      <c r="H77" s="49"/>
      <c r="I77" s="49"/>
      <c r="J77" s="49"/>
      <c r="K77" s="49"/>
      <c r="L77" s="49"/>
      <c r="M77" s="49"/>
      <c r="N77" s="49"/>
      <c r="O77" s="49"/>
      <c r="P77" s="49"/>
      <c r="Q77" s="49"/>
      <c r="R77" s="49"/>
      <c r="S77" s="49"/>
      <c r="T77" s="49"/>
      <c r="U77" s="49"/>
      <c r="V77" s="49"/>
      <c r="W77" s="49"/>
      <c r="X77" s="49"/>
      <c r="Y77" s="49"/>
      <c r="Z77" s="49"/>
      <c r="AA77" s="49"/>
      <c r="AB77" s="49"/>
      <c r="AC77" s="49"/>
      <c r="AD77" s="49"/>
      <c r="AE77" s="49"/>
      <c r="AF77" s="49"/>
      <c r="AG77" s="49"/>
      <c r="AH77" s="49"/>
      <c r="AI77" s="49"/>
      <c r="AJ77" s="49"/>
      <c r="AK77" s="49"/>
      <c r="AL77" s="49"/>
      <c r="AM77" s="49"/>
      <c r="AN77" s="49"/>
      <c r="AO77" s="49"/>
      <c r="AP77" s="49"/>
      <c r="AQ77" s="49"/>
      <c r="AR77" s="34"/>
      <c r="BE77" s="33"/>
    </row>
    <row r="81" spans="1:57" s="2" customFormat="1" ht="6.95" customHeight="1">
      <c r="A81" s="33"/>
      <c r="B81" s="50"/>
      <c r="C81" s="51"/>
      <c r="D81" s="51"/>
      <c r="E81" s="51"/>
      <c r="F81" s="51"/>
      <c r="G81" s="51"/>
      <c r="H81" s="51"/>
      <c r="I81" s="51"/>
      <c r="J81" s="51"/>
      <c r="K81" s="51"/>
      <c r="L81" s="51"/>
      <c r="M81" s="51"/>
      <c r="N81" s="51"/>
      <c r="O81" s="51"/>
      <c r="P81" s="51"/>
      <c r="Q81" s="51"/>
      <c r="R81" s="51"/>
      <c r="S81" s="51"/>
      <c r="T81" s="51"/>
      <c r="U81" s="51"/>
      <c r="V81" s="51"/>
      <c r="W81" s="51"/>
      <c r="X81" s="51"/>
      <c r="Y81" s="51"/>
      <c r="Z81" s="51"/>
      <c r="AA81" s="51"/>
      <c r="AB81" s="51"/>
      <c r="AC81" s="51"/>
      <c r="AD81" s="51"/>
      <c r="AE81" s="51"/>
      <c r="AF81" s="51"/>
      <c r="AG81" s="51"/>
      <c r="AH81" s="51"/>
      <c r="AI81" s="51"/>
      <c r="AJ81" s="51"/>
      <c r="AK81" s="51"/>
      <c r="AL81" s="51"/>
      <c r="AM81" s="51"/>
      <c r="AN81" s="51"/>
      <c r="AO81" s="51"/>
      <c r="AP81" s="51"/>
      <c r="AQ81" s="51"/>
      <c r="AR81" s="34"/>
      <c r="BE81" s="33"/>
    </row>
    <row r="82" spans="1:57" s="2" customFormat="1" ht="24.95" customHeight="1">
      <c r="A82" s="33"/>
      <c r="B82" s="34"/>
      <c r="C82" s="22" t="s">
        <v>52</v>
      </c>
      <c r="D82" s="33"/>
      <c r="E82" s="33"/>
      <c r="F82" s="33"/>
      <c r="G82" s="33"/>
      <c r="H82" s="33"/>
      <c r="I82" s="33"/>
      <c r="J82" s="33"/>
      <c r="K82" s="33"/>
      <c r="L82" s="33"/>
      <c r="M82" s="33"/>
      <c r="N82" s="33"/>
      <c r="O82" s="33"/>
      <c r="P82" s="33"/>
      <c r="Q82" s="33"/>
      <c r="R82" s="33"/>
      <c r="S82" s="33"/>
      <c r="T82" s="33"/>
      <c r="U82" s="33"/>
      <c r="V82" s="33"/>
      <c r="W82" s="33"/>
      <c r="X82" s="33"/>
      <c r="Y82" s="33"/>
      <c r="Z82" s="33"/>
      <c r="AA82" s="33"/>
      <c r="AB82" s="33"/>
      <c r="AC82" s="33"/>
      <c r="AD82" s="33"/>
      <c r="AE82" s="33"/>
      <c r="AF82" s="33"/>
      <c r="AG82" s="33"/>
      <c r="AH82" s="33"/>
      <c r="AI82" s="33"/>
      <c r="AJ82" s="33"/>
      <c r="AK82" s="33"/>
      <c r="AL82" s="33"/>
      <c r="AM82" s="33"/>
      <c r="AN82" s="33"/>
      <c r="AO82" s="33"/>
      <c r="AP82" s="33"/>
      <c r="AQ82" s="33"/>
      <c r="AR82" s="34"/>
      <c r="BE82" s="33"/>
    </row>
    <row r="83" spans="1:57" s="2" customFormat="1" ht="6.95" customHeight="1">
      <c r="A83" s="33"/>
      <c r="B83" s="34"/>
      <c r="C83" s="33"/>
      <c r="D83" s="33"/>
      <c r="E83" s="33"/>
      <c r="F83" s="33"/>
      <c r="G83" s="33"/>
      <c r="H83" s="33"/>
      <c r="I83" s="33"/>
      <c r="J83" s="33"/>
      <c r="K83" s="33"/>
      <c r="L83" s="33"/>
      <c r="M83" s="33"/>
      <c r="N83" s="33"/>
      <c r="O83" s="33"/>
      <c r="P83" s="33"/>
      <c r="Q83" s="33"/>
      <c r="R83" s="33"/>
      <c r="S83" s="33"/>
      <c r="T83" s="33"/>
      <c r="U83" s="33"/>
      <c r="V83" s="33"/>
      <c r="W83" s="33"/>
      <c r="X83" s="33"/>
      <c r="Y83" s="33"/>
      <c r="Z83" s="33"/>
      <c r="AA83" s="33"/>
      <c r="AB83" s="33"/>
      <c r="AC83" s="33"/>
      <c r="AD83" s="33"/>
      <c r="AE83" s="33"/>
      <c r="AF83" s="33"/>
      <c r="AG83" s="33"/>
      <c r="AH83" s="33"/>
      <c r="AI83" s="33"/>
      <c r="AJ83" s="33"/>
      <c r="AK83" s="33"/>
      <c r="AL83" s="33"/>
      <c r="AM83" s="33"/>
      <c r="AN83" s="33"/>
      <c r="AO83" s="33"/>
      <c r="AP83" s="33"/>
      <c r="AQ83" s="33"/>
      <c r="AR83" s="34"/>
      <c r="BE83" s="33"/>
    </row>
    <row r="84" spans="2:44" s="4" customFormat="1" ht="12" customHeight="1">
      <c r="B84" s="52"/>
      <c r="C84" s="28" t="s">
        <v>13</v>
      </c>
      <c r="L84" s="4" t="str">
        <f>K5</f>
        <v>4433</v>
      </c>
      <c r="AR84" s="52"/>
    </row>
    <row r="85" spans="2:44" s="5" customFormat="1" ht="36.95" customHeight="1">
      <c r="B85" s="53"/>
      <c r="C85" s="54" t="s">
        <v>16</v>
      </c>
      <c r="L85" s="214" t="str">
        <f>K6</f>
        <v>Nástavba provozně technického objektu - ON Trutnov 1</v>
      </c>
      <c r="M85" s="215"/>
      <c r="N85" s="215"/>
      <c r="O85" s="215"/>
      <c r="P85" s="215"/>
      <c r="Q85" s="215"/>
      <c r="R85" s="215"/>
      <c r="S85" s="215"/>
      <c r="T85" s="215"/>
      <c r="U85" s="215"/>
      <c r="V85" s="215"/>
      <c r="W85" s="215"/>
      <c r="X85" s="215"/>
      <c r="Y85" s="215"/>
      <c r="Z85" s="215"/>
      <c r="AA85" s="215"/>
      <c r="AB85" s="215"/>
      <c r="AC85" s="215"/>
      <c r="AD85" s="215"/>
      <c r="AE85" s="215"/>
      <c r="AF85" s="215"/>
      <c r="AG85" s="215"/>
      <c r="AH85" s="215"/>
      <c r="AI85" s="215"/>
      <c r="AJ85" s="215"/>
      <c r="AK85" s="215"/>
      <c r="AL85" s="215"/>
      <c r="AM85" s="215"/>
      <c r="AN85" s="215"/>
      <c r="AO85" s="215"/>
      <c r="AR85" s="53"/>
    </row>
    <row r="86" spans="1:57" s="2" customFormat="1" ht="6.95" customHeight="1">
      <c r="A86" s="33"/>
      <c r="B86" s="34"/>
      <c r="C86" s="33"/>
      <c r="D86" s="33"/>
      <c r="E86" s="33"/>
      <c r="F86" s="33"/>
      <c r="G86" s="33"/>
      <c r="H86" s="33"/>
      <c r="I86" s="33"/>
      <c r="J86" s="33"/>
      <c r="K86" s="33"/>
      <c r="L86" s="33"/>
      <c r="M86" s="33"/>
      <c r="N86" s="33"/>
      <c r="O86" s="33"/>
      <c r="P86" s="33"/>
      <c r="Q86" s="33"/>
      <c r="R86" s="33"/>
      <c r="S86" s="33"/>
      <c r="T86" s="33"/>
      <c r="U86" s="33"/>
      <c r="V86" s="33"/>
      <c r="W86" s="33"/>
      <c r="X86" s="33"/>
      <c r="Y86" s="33"/>
      <c r="Z86" s="33"/>
      <c r="AA86" s="33"/>
      <c r="AB86" s="33"/>
      <c r="AC86" s="33"/>
      <c r="AD86" s="33"/>
      <c r="AE86" s="33"/>
      <c r="AF86" s="33"/>
      <c r="AG86" s="33"/>
      <c r="AH86" s="33"/>
      <c r="AI86" s="33"/>
      <c r="AJ86" s="33"/>
      <c r="AK86" s="33"/>
      <c r="AL86" s="33"/>
      <c r="AM86" s="33"/>
      <c r="AN86" s="33"/>
      <c r="AO86" s="33"/>
      <c r="AP86" s="33"/>
      <c r="AQ86" s="33"/>
      <c r="AR86" s="34"/>
      <c r="BE86" s="33"/>
    </row>
    <row r="87" spans="1:57" s="2" customFormat="1" ht="12" customHeight="1">
      <c r="A87" s="33"/>
      <c r="B87" s="34"/>
      <c r="C87" s="28" t="s">
        <v>20</v>
      </c>
      <c r="D87" s="33"/>
      <c r="E87" s="33"/>
      <c r="F87" s="33"/>
      <c r="G87" s="33"/>
      <c r="H87" s="33"/>
      <c r="I87" s="33"/>
      <c r="J87" s="33"/>
      <c r="K87" s="33"/>
      <c r="L87" s="55" t="str">
        <f>IF(K8="","",K8)</f>
        <v xml:space="preserve"> </v>
      </c>
      <c r="M87" s="33"/>
      <c r="N87" s="33"/>
      <c r="O87" s="33"/>
      <c r="P87" s="33"/>
      <c r="Q87" s="33"/>
      <c r="R87" s="33"/>
      <c r="S87" s="33"/>
      <c r="T87" s="33"/>
      <c r="U87" s="33"/>
      <c r="V87" s="33"/>
      <c r="W87" s="33"/>
      <c r="X87" s="33"/>
      <c r="Y87" s="33"/>
      <c r="Z87" s="33"/>
      <c r="AA87" s="33"/>
      <c r="AB87" s="33"/>
      <c r="AC87" s="33"/>
      <c r="AD87" s="33"/>
      <c r="AE87" s="33"/>
      <c r="AF87" s="33"/>
      <c r="AG87" s="33"/>
      <c r="AH87" s="33"/>
      <c r="AI87" s="28" t="s">
        <v>22</v>
      </c>
      <c r="AJ87" s="33"/>
      <c r="AK87" s="33"/>
      <c r="AL87" s="33"/>
      <c r="AM87" s="216" t="str">
        <f>IF(AN8="","",AN8)</f>
        <v>27. 1. 2023</v>
      </c>
      <c r="AN87" s="216"/>
      <c r="AO87" s="33"/>
      <c r="AP87" s="33"/>
      <c r="AQ87" s="33"/>
      <c r="AR87" s="34"/>
      <c r="BE87" s="33"/>
    </row>
    <row r="88" spans="1:57" s="2" customFormat="1" ht="6.95" customHeight="1">
      <c r="A88" s="33"/>
      <c r="B88" s="34"/>
      <c r="C88" s="33"/>
      <c r="D88" s="33"/>
      <c r="E88" s="33"/>
      <c r="F88" s="33"/>
      <c r="G88" s="33"/>
      <c r="H88" s="33"/>
      <c r="I88" s="33"/>
      <c r="J88" s="33"/>
      <c r="K88" s="33"/>
      <c r="L88" s="33"/>
      <c r="M88" s="33"/>
      <c r="N88" s="33"/>
      <c r="O88" s="33"/>
      <c r="P88" s="33"/>
      <c r="Q88" s="33"/>
      <c r="R88" s="33"/>
      <c r="S88" s="33"/>
      <c r="T88" s="33"/>
      <c r="U88" s="33"/>
      <c r="V88" s="33"/>
      <c r="W88" s="33"/>
      <c r="X88" s="33"/>
      <c r="Y88" s="33"/>
      <c r="Z88" s="33"/>
      <c r="AA88" s="33"/>
      <c r="AB88" s="33"/>
      <c r="AC88" s="33"/>
      <c r="AD88" s="33"/>
      <c r="AE88" s="33"/>
      <c r="AF88" s="33"/>
      <c r="AG88" s="33"/>
      <c r="AH88" s="33"/>
      <c r="AI88" s="33"/>
      <c r="AJ88" s="33"/>
      <c r="AK88" s="33"/>
      <c r="AL88" s="33"/>
      <c r="AM88" s="33"/>
      <c r="AN88" s="33"/>
      <c r="AO88" s="33"/>
      <c r="AP88" s="33"/>
      <c r="AQ88" s="33"/>
      <c r="AR88" s="34"/>
      <c r="BE88" s="33"/>
    </row>
    <row r="89" spans="1:57" s="2" customFormat="1" ht="15.2" customHeight="1">
      <c r="A89" s="33"/>
      <c r="B89" s="34"/>
      <c r="C89" s="28" t="s">
        <v>24</v>
      </c>
      <c r="D89" s="33"/>
      <c r="E89" s="33"/>
      <c r="F89" s="33"/>
      <c r="G89" s="33"/>
      <c r="H89" s="33"/>
      <c r="I89" s="33"/>
      <c r="J89" s="33"/>
      <c r="K89" s="33"/>
      <c r="L89" s="4" t="str">
        <f>IF(E11="","",E11)</f>
        <v xml:space="preserve"> </v>
      </c>
      <c r="M89" s="33"/>
      <c r="N89" s="33"/>
      <c r="O89" s="33"/>
      <c r="P89" s="33"/>
      <c r="Q89" s="33"/>
      <c r="R89" s="33"/>
      <c r="S89" s="33"/>
      <c r="T89" s="33"/>
      <c r="U89" s="33"/>
      <c r="V89" s="33"/>
      <c r="W89" s="33"/>
      <c r="X89" s="33"/>
      <c r="Y89" s="33"/>
      <c r="Z89" s="33"/>
      <c r="AA89" s="33"/>
      <c r="AB89" s="33"/>
      <c r="AC89" s="33"/>
      <c r="AD89" s="33"/>
      <c r="AE89" s="33"/>
      <c r="AF89" s="33"/>
      <c r="AG89" s="33"/>
      <c r="AH89" s="33"/>
      <c r="AI89" s="28" t="s">
        <v>29</v>
      </c>
      <c r="AJ89" s="33"/>
      <c r="AK89" s="33"/>
      <c r="AL89" s="33"/>
      <c r="AM89" s="217" t="str">
        <f>IF(E17="","",E17)</f>
        <v xml:space="preserve"> </v>
      </c>
      <c r="AN89" s="218"/>
      <c r="AO89" s="218"/>
      <c r="AP89" s="218"/>
      <c r="AQ89" s="33"/>
      <c r="AR89" s="34"/>
      <c r="AS89" s="219" t="s">
        <v>53</v>
      </c>
      <c r="AT89" s="220"/>
      <c r="AU89" s="57"/>
      <c r="AV89" s="57"/>
      <c r="AW89" s="57"/>
      <c r="AX89" s="57"/>
      <c r="AY89" s="57"/>
      <c r="AZ89" s="57"/>
      <c r="BA89" s="57"/>
      <c r="BB89" s="57"/>
      <c r="BC89" s="57"/>
      <c r="BD89" s="58"/>
      <c r="BE89" s="33"/>
    </row>
    <row r="90" spans="1:57" s="2" customFormat="1" ht="15.2" customHeight="1">
      <c r="A90" s="33"/>
      <c r="B90" s="34"/>
      <c r="C90" s="28" t="s">
        <v>27</v>
      </c>
      <c r="D90" s="33"/>
      <c r="E90" s="33"/>
      <c r="F90" s="33"/>
      <c r="G90" s="33"/>
      <c r="H90" s="33"/>
      <c r="I90" s="33"/>
      <c r="J90" s="33"/>
      <c r="K90" s="33"/>
      <c r="L90" s="4" t="str">
        <f>IF(E14="Vyplň údaj","",E14)</f>
        <v/>
      </c>
      <c r="M90" s="33"/>
      <c r="N90" s="33"/>
      <c r="O90" s="33"/>
      <c r="P90" s="33"/>
      <c r="Q90" s="33"/>
      <c r="R90" s="33"/>
      <c r="S90" s="33"/>
      <c r="T90" s="33"/>
      <c r="U90" s="33"/>
      <c r="V90" s="33"/>
      <c r="W90" s="33"/>
      <c r="X90" s="33"/>
      <c r="Y90" s="33"/>
      <c r="Z90" s="33"/>
      <c r="AA90" s="33"/>
      <c r="AB90" s="33"/>
      <c r="AC90" s="33"/>
      <c r="AD90" s="33"/>
      <c r="AE90" s="33"/>
      <c r="AF90" s="33"/>
      <c r="AG90" s="33"/>
      <c r="AH90" s="33"/>
      <c r="AI90" s="28" t="s">
        <v>31</v>
      </c>
      <c r="AJ90" s="33"/>
      <c r="AK90" s="33"/>
      <c r="AL90" s="33"/>
      <c r="AM90" s="217" t="str">
        <f>IF(E20="","",E20)</f>
        <v xml:space="preserve"> </v>
      </c>
      <c r="AN90" s="218"/>
      <c r="AO90" s="218"/>
      <c r="AP90" s="218"/>
      <c r="AQ90" s="33"/>
      <c r="AR90" s="34"/>
      <c r="AS90" s="221"/>
      <c r="AT90" s="222"/>
      <c r="AU90" s="59"/>
      <c r="AV90" s="59"/>
      <c r="AW90" s="59"/>
      <c r="AX90" s="59"/>
      <c r="AY90" s="59"/>
      <c r="AZ90" s="59"/>
      <c r="BA90" s="59"/>
      <c r="BB90" s="59"/>
      <c r="BC90" s="59"/>
      <c r="BD90" s="60"/>
      <c r="BE90" s="33"/>
    </row>
    <row r="91" spans="1:57" s="2" customFormat="1" ht="10.9" customHeight="1">
      <c r="A91" s="33"/>
      <c r="B91" s="34"/>
      <c r="C91" s="33"/>
      <c r="D91" s="33"/>
      <c r="E91" s="33"/>
      <c r="F91" s="33"/>
      <c r="G91" s="33"/>
      <c r="H91" s="33"/>
      <c r="I91" s="33"/>
      <c r="J91" s="33"/>
      <c r="K91" s="33"/>
      <c r="L91" s="33"/>
      <c r="M91" s="33"/>
      <c r="N91" s="33"/>
      <c r="O91" s="33"/>
      <c r="P91" s="33"/>
      <c r="Q91" s="33"/>
      <c r="R91" s="33"/>
      <c r="S91" s="33"/>
      <c r="T91" s="33"/>
      <c r="U91" s="33"/>
      <c r="V91" s="33"/>
      <c r="W91" s="33"/>
      <c r="X91" s="33"/>
      <c r="Y91" s="33"/>
      <c r="Z91" s="33"/>
      <c r="AA91" s="33"/>
      <c r="AB91" s="33"/>
      <c r="AC91" s="33"/>
      <c r="AD91" s="33"/>
      <c r="AE91" s="33"/>
      <c r="AF91" s="33"/>
      <c r="AG91" s="33"/>
      <c r="AH91" s="33"/>
      <c r="AI91" s="33"/>
      <c r="AJ91" s="33"/>
      <c r="AK91" s="33"/>
      <c r="AL91" s="33"/>
      <c r="AM91" s="33"/>
      <c r="AN91" s="33"/>
      <c r="AO91" s="33"/>
      <c r="AP91" s="33"/>
      <c r="AQ91" s="33"/>
      <c r="AR91" s="34"/>
      <c r="AS91" s="221"/>
      <c r="AT91" s="222"/>
      <c r="AU91" s="59"/>
      <c r="AV91" s="59"/>
      <c r="AW91" s="59"/>
      <c r="AX91" s="59"/>
      <c r="AY91" s="59"/>
      <c r="AZ91" s="59"/>
      <c r="BA91" s="59"/>
      <c r="BB91" s="59"/>
      <c r="BC91" s="59"/>
      <c r="BD91" s="60"/>
      <c r="BE91" s="33"/>
    </row>
    <row r="92" spans="1:57" s="2" customFormat="1" ht="29.25" customHeight="1">
      <c r="A92" s="33"/>
      <c r="B92" s="34"/>
      <c r="C92" s="223" t="s">
        <v>54</v>
      </c>
      <c r="D92" s="224"/>
      <c r="E92" s="224"/>
      <c r="F92" s="224"/>
      <c r="G92" s="224"/>
      <c r="H92" s="61"/>
      <c r="I92" s="226" t="s">
        <v>55</v>
      </c>
      <c r="J92" s="224"/>
      <c r="K92" s="224"/>
      <c r="L92" s="224"/>
      <c r="M92" s="224"/>
      <c r="N92" s="224"/>
      <c r="O92" s="224"/>
      <c r="P92" s="224"/>
      <c r="Q92" s="224"/>
      <c r="R92" s="224"/>
      <c r="S92" s="224"/>
      <c r="T92" s="224"/>
      <c r="U92" s="224"/>
      <c r="V92" s="224"/>
      <c r="W92" s="224"/>
      <c r="X92" s="224"/>
      <c r="Y92" s="224"/>
      <c r="Z92" s="224"/>
      <c r="AA92" s="224"/>
      <c r="AB92" s="224"/>
      <c r="AC92" s="224"/>
      <c r="AD92" s="224"/>
      <c r="AE92" s="224"/>
      <c r="AF92" s="224"/>
      <c r="AG92" s="225" t="s">
        <v>56</v>
      </c>
      <c r="AH92" s="224"/>
      <c r="AI92" s="224"/>
      <c r="AJ92" s="224"/>
      <c r="AK92" s="224"/>
      <c r="AL92" s="224"/>
      <c r="AM92" s="224"/>
      <c r="AN92" s="226" t="s">
        <v>57</v>
      </c>
      <c r="AO92" s="224"/>
      <c r="AP92" s="227"/>
      <c r="AQ92" s="62" t="s">
        <v>58</v>
      </c>
      <c r="AR92" s="34"/>
      <c r="AS92" s="63" t="s">
        <v>59</v>
      </c>
      <c r="AT92" s="64" t="s">
        <v>60</v>
      </c>
      <c r="AU92" s="64" t="s">
        <v>61</v>
      </c>
      <c r="AV92" s="64" t="s">
        <v>62</v>
      </c>
      <c r="AW92" s="64" t="s">
        <v>63</v>
      </c>
      <c r="AX92" s="64" t="s">
        <v>64</v>
      </c>
      <c r="AY92" s="64" t="s">
        <v>65</v>
      </c>
      <c r="AZ92" s="64" t="s">
        <v>66</v>
      </c>
      <c r="BA92" s="64" t="s">
        <v>67</v>
      </c>
      <c r="BB92" s="64" t="s">
        <v>68</v>
      </c>
      <c r="BC92" s="64" t="s">
        <v>69</v>
      </c>
      <c r="BD92" s="65" t="s">
        <v>70</v>
      </c>
      <c r="BE92" s="33"/>
    </row>
    <row r="93" spans="1:57" s="2" customFormat="1" ht="10.9" customHeight="1">
      <c r="A93" s="33"/>
      <c r="B93" s="34"/>
      <c r="C93" s="33"/>
      <c r="D93" s="33"/>
      <c r="E93" s="33"/>
      <c r="F93" s="33"/>
      <c r="G93" s="33"/>
      <c r="H93" s="33"/>
      <c r="I93" s="33"/>
      <c r="J93" s="33"/>
      <c r="K93" s="33"/>
      <c r="L93" s="33"/>
      <c r="M93" s="33"/>
      <c r="N93" s="33"/>
      <c r="O93" s="33"/>
      <c r="P93" s="33"/>
      <c r="Q93" s="33"/>
      <c r="R93" s="33"/>
      <c r="S93" s="33"/>
      <c r="T93" s="33"/>
      <c r="U93" s="33"/>
      <c r="V93" s="33"/>
      <c r="W93" s="33"/>
      <c r="X93" s="33"/>
      <c r="Y93" s="33"/>
      <c r="Z93" s="33"/>
      <c r="AA93" s="33"/>
      <c r="AB93" s="33"/>
      <c r="AC93" s="33"/>
      <c r="AD93" s="33"/>
      <c r="AE93" s="33"/>
      <c r="AF93" s="33"/>
      <c r="AG93" s="33"/>
      <c r="AH93" s="33"/>
      <c r="AI93" s="33"/>
      <c r="AJ93" s="33"/>
      <c r="AK93" s="33"/>
      <c r="AL93" s="33"/>
      <c r="AM93" s="33"/>
      <c r="AN93" s="33"/>
      <c r="AO93" s="33"/>
      <c r="AP93" s="33"/>
      <c r="AQ93" s="33"/>
      <c r="AR93" s="34"/>
      <c r="AS93" s="66"/>
      <c r="AT93" s="67"/>
      <c r="AU93" s="67"/>
      <c r="AV93" s="67"/>
      <c r="AW93" s="67"/>
      <c r="AX93" s="67"/>
      <c r="AY93" s="67"/>
      <c r="AZ93" s="67"/>
      <c r="BA93" s="67"/>
      <c r="BB93" s="67"/>
      <c r="BC93" s="67"/>
      <c r="BD93" s="68"/>
      <c r="BE93" s="33"/>
    </row>
    <row r="94" spans="2:90" s="6" customFormat="1" ht="32.45" customHeight="1">
      <c r="B94" s="69"/>
      <c r="C94" s="70" t="s">
        <v>71</v>
      </c>
      <c r="D94" s="71"/>
      <c r="E94" s="71"/>
      <c r="F94" s="71"/>
      <c r="G94" s="71"/>
      <c r="H94" s="71"/>
      <c r="I94" s="71"/>
      <c r="J94" s="71"/>
      <c r="K94" s="71"/>
      <c r="L94" s="71"/>
      <c r="M94" s="71"/>
      <c r="N94" s="71"/>
      <c r="O94" s="71"/>
      <c r="P94" s="71"/>
      <c r="Q94" s="71"/>
      <c r="R94" s="71"/>
      <c r="S94" s="71"/>
      <c r="T94" s="71"/>
      <c r="U94" s="71"/>
      <c r="V94" s="71"/>
      <c r="W94" s="71"/>
      <c r="X94" s="71"/>
      <c r="Y94" s="71"/>
      <c r="Z94" s="71"/>
      <c r="AA94" s="71"/>
      <c r="AB94" s="71"/>
      <c r="AC94" s="71"/>
      <c r="AD94" s="71"/>
      <c r="AE94" s="71"/>
      <c r="AF94" s="71"/>
      <c r="AG94" s="231">
        <f>ROUND(SUM(AG95:AG102),2)</f>
        <v>0</v>
      </c>
      <c r="AH94" s="231"/>
      <c r="AI94" s="231"/>
      <c r="AJ94" s="231"/>
      <c r="AK94" s="231"/>
      <c r="AL94" s="231"/>
      <c r="AM94" s="231"/>
      <c r="AN94" s="232">
        <f aca="true" t="shared" si="0" ref="AN94:AN102">SUM(AG94,AT94)</f>
        <v>0</v>
      </c>
      <c r="AO94" s="232"/>
      <c r="AP94" s="232"/>
      <c r="AQ94" s="73" t="s">
        <v>1</v>
      </c>
      <c r="AR94" s="69"/>
      <c r="AS94" s="74">
        <f>ROUND(SUM(AS95:AS102),2)</f>
        <v>0</v>
      </c>
      <c r="AT94" s="75">
        <f aca="true" t="shared" si="1" ref="AT94:AT102">ROUND(SUM(AV94:AW94),2)</f>
        <v>0</v>
      </c>
      <c r="AU94" s="76">
        <f>ROUND(SUM(AU95:AU102),5)</f>
        <v>0</v>
      </c>
      <c r="AV94" s="75">
        <f>ROUND(AZ94*L29,2)</f>
        <v>0</v>
      </c>
      <c r="AW94" s="75">
        <f>ROUND(BA94*L30,2)</f>
        <v>0</v>
      </c>
      <c r="AX94" s="75">
        <f>ROUND(BB94*L29,2)</f>
        <v>0</v>
      </c>
      <c r="AY94" s="75">
        <f>ROUND(BC94*L30,2)</f>
        <v>0</v>
      </c>
      <c r="AZ94" s="75">
        <f>ROUND(SUM(AZ95:AZ102),2)</f>
        <v>0</v>
      </c>
      <c r="BA94" s="75">
        <f>ROUND(SUM(BA95:BA102),2)</f>
        <v>0</v>
      </c>
      <c r="BB94" s="75">
        <f>ROUND(SUM(BB95:BB102),2)</f>
        <v>0</v>
      </c>
      <c r="BC94" s="75">
        <f>ROUND(SUM(BC95:BC102),2)</f>
        <v>0</v>
      </c>
      <c r="BD94" s="77">
        <f>ROUND(SUM(BD95:BD102),2)</f>
        <v>0</v>
      </c>
      <c r="BS94" s="78" t="s">
        <v>72</v>
      </c>
      <c r="BT94" s="78" t="s">
        <v>73</v>
      </c>
      <c r="BU94" s="79" t="s">
        <v>74</v>
      </c>
      <c r="BV94" s="78" t="s">
        <v>75</v>
      </c>
      <c r="BW94" s="78" t="s">
        <v>4</v>
      </c>
      <c r="BX94" s="78" t="s">
        <v>76</v>
      </c>
      <c r="CL94" s="78" t="s">
        <v>1</v>
      </c>
    </row>
    <row r="95" spans="1:91" s="7" customFormat="1" ht="16.5" customHeight="1">
      <c r="A95" s="80" t="s">
        <v>77</v>
      </c>
      <c r="B95" s="81"/>
      <c r="C95" s="82"/>
      <c r="D95" s="228" t="s">
        <v>78</v>
      </c>
      <c r="E95" s="228"/>
      <c r="F95" s="228"/>
      <c r="G95" s="228"/>
      <c r="H95" s="228"/>
      <c r="I95" s="83"/>
      <c r="J95" s="228" t="s">
        <v>79</v>
      </c>
      <c r="K95" s="228"/>
      <c r="L95" s="228"/>
      <c r="M95" s="228"/>
      <c r="N95" s="228"/>
      <c r="O95" s="228"/>
      <c r="P95" s="228"/>
      <c r="Q95" s="228"/>
      <c r="R95" s="228"/>
      <c r="S95" s="228"/>
      <c r="T95" s="228"/>
      <c r="U95" s="228"/>
      <c r="V95" s="228"/>
      <c r="W95" s="228"/>
      <c r="X95" s="228"/>
      <c r="Y95" s="228"/>
      <c r="Z95" s="228"/>
      <c r="AA95" s="228"/>
      <c r="AB95" s="228"/>
      <c r="AC95" s="228"/>
      <c r="AD95" s="228"/>
      <c r="AE95" s="228"/>
      <c r="AF95" s="228"/>
      <c r="AG95" s="229">
        <f>'D.1.1a - Architektonicko ...'!J30</f>
        <v>0</v>
      </c>
      <c r="AH95" s="230"/>
      <c r="AI95" s="230"/>
      <c r="AJ95" s="230"/>
      <c r="AK95" s="230"/>
      <c r="AL95" s="230"/>
      <c r="AM95" s="230"/>
      <c r="AN95" s="229">
        <f t="shared" si="0"/>
        <v>0</v>
      </c>
      <c r="AO95" s="230"/>
      <c r="AP95" s="230"/>
      <c r="AQ95" s="84" t="s">
        <v>80</v>
      </c>
      <c r="AR95" s="81"/>
      <c r="AS95" s="85">
        <v>0</v>
      </c>
      <c r="AT95" s="86">
        <f t="shared" si="1"/>
        <v>0</v>
      </c>
      <c r="AU95" s="87">
        <f>'D.1.1a - Architektonicko ...'!P148</f>
        <v>0</v>
      </c>
      <c r="AV95" s="86">
        <f>'D.1.1a - Architektonicko ...'!J33</f>
        <v>0</v>
      </c>
      <c r="AW95" s="86">
        <f>'D.1.1a - Architektonicko ...'!J34</f>
        <v>0</v>
      </c>
      <c r="AX95" s="86">
        <f>'D.1.1a - Architektonicko ...'!J35</f>
        <v>0</v>
      </c>
      <c r="AY95" s="86">
        <f>'D.1.1a - Architektonicko ...'!J36</f>
        <v>0</v>
      </c>
      <c r="AZ95" s="86">
        <f>'D.1.1a - Architektonicko ...'!F33</f>
        <v>0</v>
      </c>
      <c r="BA95" s="86">
        <f>'D.1.1a - Architektonicko ...'!F34</f>
        <v>0</v>
      </c>
      <c r="BB95" s="86">
        <f>'D.1.1a - Architektonicko ...'!F35</f>
        <v>0</v>
      </c>
      <c r="BC95" s="86">
        <f>'D.1.1a - Architektonicko ...'!F36</f>
        <v>0</v>
      </c>
      <c r="BD95" s="88">
        <f>'D.1.1a - Architektonicko ...'!F37</f>
        <v>0</v>
      </c>
      <c r="BT95" s="89" t="s">
        <v>81</v>
      </c>
      <c r="BV95" s="89" t="s">
        <v>75</v>
      </c>
      <c r="BW95" s="89" t="s">
        <v>82</v>
      </c>
      <c r="BX95" s="89" t="s">
        <v>4</v>
      </c>
      <c r="CL95" s="89" t="s">
        <v>1</v>
      </c>
      <c r="CM95" s="89" t="s">
        <v>83</v>
      </c>
    </row>
    <row r="96" spans="1:91" s="7" customFormat="1" ht="24.75" customHeight="1">
      <c r="A96" s="80" t="s">
        <v>77</v>
      </c>
      <c r="B96" s="81"/>
      <c r="C96" s="82"/>
      <c r="D96" s="228" t="s">
        <v>84</v>
      </c>
      <c r="E96" s="228"/>
      <c r="F96" s="228"/>
      <c r="G96" s="228"/>
      <c r="H96" s="228"/>
      <c r="I96" s="83"/>
      <c r="J96" s="228" t="s">
        <v>85</v>
      </c>
      <c r="K96" s="228"/>
      <c r="L96" s="228"/>
      <c r="M96" s="228"/>
      <c r="N96" s="228"/>
      <c r="O96" s="228"/>
      <c r="P96" s="228"/>
      <c r="Q96" s="228"/>
      <c r="R96" s="228"/>
      <c r="S96" s="228"/>
      <c r="T96" s="228"/>
      <c r="U96" s="228"/>
      <c r="V96" s="228"/>
      <c r="W96" s="228"/>
      <c r="X96" s="228"/>
      <c r="Y96" s="228"/>
      <c r="Z96" s="228"/>
      <c r="AA96" s="228"/>
      <c r="AB96" s="228"/>
      <c r="AC96" s="228"/>
      <c r="AD96" s="228"/>
      <c r="AE96" s="228"/>
      <c r="AF96" s="228"/>
      <c r="AG96" s="229">
        <f>'D.1.1b - Sanace - vlhkost...'!J30</f>
        <v>0</v>
      </c>
      <c r="AH96" s="230"/>
      <c r="AI96" s="230"/>
      <c r="AJ96" s="230"/>
      <c r="AK96" s="230"/>
      <c r="AL96" s="230"/>
      <c r="AM96" s="230"/>
      <c r="AN96" s="229">
        <f t="shared" si="0"/>
        <v>0</v>
      </c>
      <c r="AO96" s="230"/>
      <c r="AP96" s="230"/>
      <c r="AQ96" s="84" t="s">
        <v>80</v>
      </c>
      <c r="AR96" s="81"/>
      <c r="AS96" s="85">
        <v>0</v>
      </c>
      <c r="AT96" s="86">
        <f t="shared" si="1"/>
        <v>0</v>
      </c>
      <c r="AU96" s="87">
        <f>'D.1.1b - Sanace - vlhkost...'!P125</f>
        <v>0</v>
      </c>
      <c r="AV96" s="86">
        <f>'D.1.1b - Sanace - vlhkost...'!J33</f>
        <v>0</v>
      </c>
      <c r="AW96" s="86">
        <f>'D.1.1b - Sanace - vlhkost...'!J34</f>
        <v>0</v>
      </c>
      <c r="AX96" s="86">
        <f>'D.1.1b - Sanace - vlhkost...'!J35</f>
        <v>0</v>
      </c>
      <c r="AY96" s="86">
        <f>'D.1.1b - Sanace - vlhkost...'!J36</f>
        <v>0</v>
      </c>
      <c r="AZ96" s="86">
        <f>'D.1.1b - Sanace - vlhkost...'!F33</f>
        <v>0</v>
      </c>
      <c r="BA96" s="86">
        <f>'D.1.1b - Sanace - vlhkost...'!F34</f>
        <v>0</v>
      </c>
      <c r="BB96" s="86">
        <f>'D.1.1b - Sanace - vlhkost...'!F35</f>
        <v>0</v>
      </c>
      <c r="BC96" s="86">
        <f>'D.1.1b - Sanace - vlhkost...'!F36</f>
        <v>0</v>
      </c>
      <c r="BD96" s="88">
        <f>'D.1.1b - Sanace - vlhkost...'!F37</f>
        <v>0</v>
      </c>
      <c r="BT96" s="89" t="s">
        <v>81</v>
      </c>
      <c r="BV96" s="89" t="s">
        <v>75</v>
      </c>
      <c r="BW96" s="89" t="s">
        <v>86</v>
      </c>
      <c r="BX96" s="89" t="s">
        <v>4</v>
      </c>
      <c r="CL96" s="89" t="s">
        <v>1</v>
      </c>
      <c r="CM96" s="89" t="s">
        <v>83</v>
      </c>
    </row>
    <row r="97" spans="1:91" s="7" customFormat="1" ht="16.5" customHeight="1">
      <c r="A97" s="80" t="s">
        <v>77</v>
      </c>
      <c r="B97" s="81"/>
      <c r="C97" s="82"/>
      <c r="D97" s="228" t="s">
        <v>87</v>
      </c>
      <c r="E97" s="228"/>
      <c r="F97" s="228"/>
      <c r="G97" s="228"/>
      <c r="H97" s="228"/>
      <c r="I97" s="83"/>
      <c r="J97" s="228" t="s">
        <v>88</v>
      </c>
      <c r="K97" s="228"/>
      <c r="L97" s="228"/>
      <c r="M97" s="228"/>
      <c r="N97" s="228"/>
      <c r="O97" s="228"/>
      <c r="P97" s="228"/>
      <c r="Q97" s="228"/>
      <c r="R97" s="228"/>
      <c r="S97" s="228"/>
      <c r="T97" s="228"/>
      <c r="U97" s="228"/>
      <c r="V97" s="228"/>
      <c r="W97" s="228"/>
      <c r="X97" s="228"/>
      <c r="Y97" s="228"/>
      <c r="Z97" s="228"/>
      <c r="AA97" s="228"/>
      <c r="AB97" s="228"/>
      <c r="AC97" s="228"/>
      <c r="AD97" s="228"/>
      <c r="AE97" s="228"/>
      <c r="AF97" s="228"/>
      <c r="AG97" s="229">
        <f>'D.1.4.A - Vytápění'!J30</f>
        <v>0</v>
      </c>
      <c r="AH97" s="230"/>
      <c r="AI97" s="230"/>
      <c r="AJ97" s="230"/>
      <c r="AK97" s="230"/>
      <c r="AL97" s="230"/>
      <c r="AM97" s="230"/>
      <c r="AN97" s="229">
        <f t="shared" si="0"/>
        <v>0</v>
      </c>
      <c r="AO97" s="230"/>
      <c r="AP97" s="230"/>
      <c r="AQ97" s="84" t="s">
        <v>80</v>
      </c>
      <c r="AR97" s="81"/>
      <c r="AS97" s="85">
        <v>0</v>
      </c>
      <c r="AT97" s="86">
        <f t="shared" si="1"/>
        <v>0</v>
      </c>
      <c r="AU97" s="87">
        <f>'D.1.4.A - Vytápění'!P124</f>
        <v>0</v>
      </c>
      <c r="AV97" s="86">
        <f>'D.1.4.A - Vytápění'!J33</f>
        <v>0</v>
      </c>
      <c r="AW97" s="86">
        <f>'D.1.4.A - Vytápění'!J34</f>
        <v>0</v>
      </c>
      <c r="AX97" s="86">
        <f>'D.1.4.A - Vytápění'!J35</f>
        <v>0</v>
      </c>
      <c r="AY97" s="86">
        <f>'D.1.4.A - Vytápění'!J36</f>
        <v>0</v>
      </c>
      <c r="AZ97" s="86">
        <f>'D.1.4.A - Vytápění'!F33</f>
        <v>0</v>
      </c>
      <c r="BA97" s="86">
        <f>'D.1.4.A - Vytápění'!F34</f>
        <v>0</v>
      </c>
      <c r="BB97" s="86">
        <f>'D.1.4.A - Vytápění'!F35</f>
        <v>0</v>
      </c>
      <c r="BC97" s="86">
        <f>'D.1.4.A - Vytápění'!F36</f>
        <v>0</v>
      </c>
      <c r="BD97" s="88">
        <f>'D.1.4.A - Vytápění'!F37</f>
        <v>0</v>
      </c>
      <c r="BT97" s="89" t="s">
        <v>81</v>
      </c>
      <c r="BV97" s="89" t="s">
        <v>75</v>
      </c>
      <c r="BW97" s="89" t="s">
        <v>89</v>
      </c>
      <c r="BX97" s="89" t="s">
        <v>4</v>
      </c>
      <c r="CL97" s="89" t="s">
        <v>1</v>
      </c>
      <c r="CM97" s="89" t="s">
        <v>83</v>
      </c>
    </row>
    <row r="98" spans="1:91" s="7" customFormat="1" ht="16.5" customHeight="1">
      <c r="A98" s="80" t="s">
        <v>77</v>
      </c>
      <c r="B98" s="81"/>
      <c r="C98" s="82"/>
      <c r="D98" s="228" t="s">
        <v>90</v>
      </c>
      <c r="E98" s="228"/>
      <c r="F98" s="228"/>
      <c r="G98" s="228"/>
      <c r="H98" s="228"/>
      <c r="I98" s="83"/>
      <c r="J98" s="228" t="s">
        <v>91</v>
      </c>
      <c r="K98" s="228"/>
      <c r="L98" s="228"/>
      <c r="M98" s="228"/>
      <c r="N98" s="228"/>
      <c r="O98" s="228"/>
      <c r="P98" s="228"/>
      <c r="Q98" s="228"/>
      <c r="R98" s="228"/>
      <c r="S98" s="228"/>
      <c r="T98" s="228"/>
      <c r="U98" s="228"/>
      <c r="V98" s="228"/>
      <c r="W98" s="228"/>
      <c r="X98" s="228"/>
      <c r="Y98" s="228"/>
      <c r="Z98" s="228"/>
      <c r="AA98" s="228"/>
      <c r="AB98" s="228"/>
      <c r="AC98" s="228"/>
      <c r="AD98" s="228"/>
      <c r="AE98" s="228"/>
      <c r="AF98" s="228"/>
      <c r="AG98" s="229">
        <f>'D.1.4.B - Chlazení'!J30</f>
        <v>0</v>
      </c>
      <c r="AH98" s="230"/>
      <c r="AI98" s="230"/>
      <c r="AJ98" s="230"/>
      <c r="AK98" s="230"/>
      <c r="AL98" s="230"/>
      <c r="AM98" s="230"/>
      <c r="AN98" s="229">
        <f t="shared" si="0"/>
        <v>0</v>
      </c>
      <c r="AO98" s="230"/>
      <c r="AP98" s="230"/>
      <c r="AQ98" s="84" t="s">
        <v>80</v>
      </c>
      <c r="AR98" s="81"/>
      <c r="AS98" s="85">
        <v>0</v>
      </c>
      <c r="AT98" s="86">
        <f t="shared" si="1"/>
        <v>0</v>
      </c>
      <c r="AU98" s="87">
        <f>'D.1.4.B - Chlazení'!P120</f>
        <v>0</v>
      </c>
      <c r="AV98" s="86">
        <f>'D.1.4.B - Chlazení'!J33</f>
        <v>0</v>
      </c>
      <c r="AW98" s="86">
        <f>'D.1.4.B - Chlazení'!J34</f>
        <v>0</v>
      </c>
      <c r="AX98" s="86">
        <f>'D.1.4.B - Chlazení'!J35</f>
        <v>0</v>
      </c>
      <c r="AY98" s="86">
        <f>'D.1.4.B - Chlazení'!J36</f>
        <v>0</v>
      </c>
      <c r="AZ98" s="86">
        <f>'D.1.4.B - Chlazení'!F33</f>
        <v>0</v>
      </c>
      <c r="BA98" s="86">
        <f>'D.1.4.B - Chlazení'!F34</f>
        <v>0</v>
      </c>
      <c r="BB98" s="86">
        <f>'D.1.4.B - Chlazení'!F35</f>
        <v>0</v>
      </c>
      <c r="BC98" s="86">
        <f>'D.1.4.B - Chlazení'!F36</f>
        <v>0</v>
      </c>
      <c r="BD98" s="88">
        <f>'D.1.4.B - Chlazení'!F37</f>
        <v>0</v>
      </c>
      <c r="BT98" s="89" t="s">
        <v>81</v>
      </c>
      <c r="BV98" s="89" t="s">
        <v>75</v>
      </c>
      <c r="BW98" s="89" t="s">
        <v>92</v>
      </c>
      <c r="BX98" s="89" t="s">
        <v>4</v>
      </c>
      <c r="CL98" s="89" t="s">
        <v>1</v>
      </c>
      <c r="CM98" s="89" t="s">
        <v>83</v>
      </c>
    </row>
    <row r="99" spans="1:91" s="7" customFormat="1" ht="16.5" customHeight="1">
      <c r="A99" s="80" t="s">
        <v>77</v>
      </c>
      <c r="B99" s="81"/>
      <c r="C99" s="82"/>
      <c r="D99" s="228" t="s">
        <v>93</v>
      </c>
      <c r="E99" s="228"/>
      <c r="F99" s="228"/>
      <c r="G99" s="228"/>
      <c r="H99" s="228"/>
      <c r="I99" s="83"/>
      <c r="J99" s="228" t="s">
        <v>94</v>
      </c>
      <c r="K99" s="228"/>
      <c r="L99" s="228"/>
      <c r="M99" s="228"/>
      <c r="N99" s="228"/>
      <c r="O99" s="228"/>
      <c r="P99" s="228"/>
      <c r="Q99" s="228"/>
      <c r="R99" s="228"/>
      <c r="S99" s="228"/>
      <c r="T99" s="228"/>
      <c r="U99" s="228"/>
      <c r="V99" s="228"/>
      <c r="W99" s="228"/>
      <c r="X99" s="228"/>
      <c r="Y99" s="228"/>
      <c r="Z99" s="228"/>
      <c r="AA99" s="228"/>
      <c r="AB99" s="228"/>
      <c r="AC99" s="228"/>
      <c r="AD99" s="228"/>
      <c r="AE99" s="228"/>
      <c r="AF99" s="228"/>
      <c r="AG99" s="229">
        <f>'D.1.4.C - Vzduchotechnika'!J30</f>
        <v>0</v>
      </c>
      <c r="AH99" s="230"/>
      <c r="AI99" s="230"/>
      <c r="AJ99" s="230"/>
      <c r="AK99" s="230"/>
      <c r="AL99" s="230"/>
      <c r="AM99" s="230"/>
      <c r="AN99" s="229">
        <f t="shared" si="0"/>
        <v>0</v>
      </c>
      <c r="AO99" s="230"/>
      <c r="AP99" s="230"/>
      <c r="AQ99" s="84" t="s">
        <v>80</v>
      </c>
      <c r="AR99" s="81"/>
      <c r="AS99" s="85">
        <v>0</v>
      </c>
      <c r="AT99" s="86">
        <f t="shared" si="1"/>
        <v>0</v>
      </c>
      <c r="AU99" s="87">
        <f>'D.1.4.C - Vzduchotechnika'!P119</f>
        <v>0</v>
      </c>
      <c r="AV99" s="86">
        <f>'D.1.4.C - Vzduchotechnika'!J33</f>
        <v>0</v>
      </c>
      <c r="AW99" s="86">
        <f>'D.1.4.C - Vzduchotechnika'!J34</f>
        <v>0</v>
      </c>
      <c r="AX99" s="86">
        <f>'D.1.4.C - Vzduchotechnika'!J35</f>
        <v>0</v>
      </c>
      <c r="AY99" s="86">
        <f>'D.1.4.C - Vzduchotechnika'!J36</f>
        <v>0</v>
      </c>
      <c r="AZ99" s="86">
        <f>'D.1.4.C - Vzduchotechnika'!F33</f>
        <v>0</v>
      </c>
      <c r="BA99" s="86">
        <f>'D.1.4.C - Vzduchotechnika'!F34</f>
        <v>0</v>
      </c>
      <c r="BB99" s="86">
        <f>'D.1.4.C - Vzduchotechnika'!F35</f>
        <v>0</v>
      </c>
      <c r="BC99" s="86">
        <f>'D.1.4.C - Vzduchotechnika'!F36</f>
        <v>0</v>
      </c>
      <c r="BD99" s="88">
        <f>'D.1.4.C - Vzduchotechnika'!F37</f>
        <v>0</v>
      </c>
      <c r="BT99" s="89" t="s">
        <v>81</v>
      </c>
      <c r="BV99" s="89" t="s">
        <v>75</v>
      </c>
      <c r="BW99" s="89" t="s">
        <v>95</v>
      </c>
      <c r="BX99" s="89" t="s">
        <v>4</v>
      </c>
      <c r="CL99" s="89" t="s">
        <v>1</v>
      </c>
      <c r="CM99" s="89" t="s">
        <v>83</v>
      </c>
    </row>
    <row r="100" spans="1:91" s="7" customFormat="1" ht="16.5" customHeight="1">
      <c r="A100" s="80" t="s">
        <v>77</v>
      </c>
      <c r="B100" s="81"/>
      <c r="C100" s="82"/>
      <c r="D100" s="228" t="s">
        <v>96</v>
      </c>
      <c r="E100" s="228"/>
      <c r="F100" s="228"/>
      <c r="G100" s="228"/>
      <c r="H100" s="228"/>
      <c r="I100" s="83"/>
      <c r="J100" s="228" t="s">
        <v>97</v>
      </c>
      <c r="K100" s="228"/>
      <c r="L100" s="228"/>
      <c r="M100" s="228"/>
      <c r="N100" s="228"/>
      <c r="O100" s="228"/>
      <c r="P100" s="228"/>
      <c r="Q100" s="228"/>
      <c r="R100" s="228"/>
      <c r="S100" s="228"/>
      <c r="T100" s="228"/>
      <c r="U100" s="228"/>
      <c r="V100" s="228"/>
      <c r="W100" s="228"/>
      <c r="X100" s="228"/>
      <c r="Y100" s="228"/>
      <c r="Z100" s="228"/>
      <c r="AA100" s="228"/>
      <c r="AB100" s="228"/>
      <c r="AC100" s="228"/>
      <c r="AD100" s="228"/>
      <c r="AE100" s="228"/>
      <c r="AF100" s="228"/>
      <c r="AG100" s="229">
        <f>'D.1.4.E - Zařízení techni...'!J30</f>
        <v>0</v>
      </c>
      <c r="AH100" s="230"/>
      <c r="AI100" s="230"/>
      <c r="AJ100" s="230"/>
      <c r="AK100" s="230"/>
      <c r="AL100" s="230"/>
      <c r="AM100" s="230"/>
      <c r="AN100" s="229">
        <f t="shared" si="0"/>
        <v>0</v>
      </c>
      <c r="AO100" s="230"/>
      <c r="AP100" s="230"/>
      <c r="AQ100" s="84" t="s">
        <v>80</v>
      </c>
      <c r="AR100" s="81"/>
      <c r="AS100" s="85">
        <v>0</v>
      </c>
      <c r="AT100" s="86">
        <f t="shared" si="1"/>
        <v>0</v>
      </c>
      <c r="AU100" s="87">
        <f>'D.1.4.E - Zařízení techni...'!P128</f>
        <v>0</v>
      </c>
      <c r="AV100" s="86">
        <f>'D.1.4.E - Zařízení techni...'!J33</f>
        <v>0</v>
      </c>
      <c r="AW100" s="86">
        <f>'D.1.4.E - Zařízení techni...'!J34</f>
        <v>0</v>
      </c>
      <c r="AX100" s="86">
        <f>'D.1.4.E - Zařízení techni...'!J35</f>
        <v>0</v>
      </c>
      <c r="AY100" s="86">
        <f>'D.1.4.E - Zařízení techni...'!J36</f>
        <v>0</v>
      </c>
      <c r="AZ100" s="86">
        <f>'D.1.4.E - Zařízení techni...'!F33</f>
        <v>0</v>
      </c>
      <c r="BA100" s="86">
        <f>'D.1.4.E - Zařízení techni...'!F34</f>
        <v>0</v>
      </c>
      <c r="BB100" s="86">
        <f>'D.1.4.E - Zařízení techni...'!F35</f>
        <v>0</v>
      </c>
      <c r="BC100" s="86">
        <f>'D.1.4.E - Zařízení techni...'!F36</f>
        <v>0</v>
      </c>
      <c r="BD100" s="88">
        <f>'D.1.4.E - Zařízení techni...'!F37</f>
        <v>0</v>
      </c>
      <c r="BT100" s="89" t="s">
        <v>81</v>
      </c>
      <c r="BV100" s="89" t="s">
        <v>75</v>
      </c>
      <c r="BW100" s="89" t="s">
        <v>98</v>
      </c>
      <c r="BX100" s="89" t="s">
        <v>4</v>
      </c>
      <c r="CL100" s="89" t="s">
        <v>1</v>
      </c>
      <c r="CM100" s="89" t="s">
        <v>83</v>
      </c>
    </row>
    <row r="101" spans="1:91" s="7" customFormat="1" ht="16.5" customHeight="1">
      <c r="A101" s="80" t="s">
        <v>77</v>
      </c>
      <c r="B101" s="81"/>
      <c r="C101" s="82"/>
      <c r="D101" s="228" t="s">
        <v>99</v>
      </c>
      <c r="E101" s="228"/>
      <c r="F101" s="228"/>
      <c r="G101" s="228"/>
      <c r="H101" s="228"/>
      <c r="I101" s="83"/>
      <c r="J101" s="228" t="s">
        <v>100</v>
      </c>
      <c r="K101" s="228"/>
      <c r="L101" s="228"/>
      <c r="M101" s="228"/>
      <c r="N101" s="228"/>
      <c r="O101" s="228"/>
      <c r="P101" s="228"/>
      <c r="Q101" s="228"/>
      <c r="R101" s="228"/>
      <c r="S101" s="228"/>
      <c r="T101" s="228"/>
      <c r="U101" s="228"/>
      <c r="V101" s="228"/>
      <c r="W101" s="228"/>
      <c r="X101" s="228"/>
      <c r="Y101" s="228"/>
      <c r="Z101" s="228"/>
      <c r="AA101" s="228"/>
      <c r="AB101" s="228"/>
      <c r="AC101" s="228"/>
      <c r="AD101" s="228"/>
      <c r="AE101" s="228"/>
      <c r="AF101" s="228"/>
      <c r="AG101" s="229">
        <f>'D.1.4.G - Elektroinstalace'!J30</f>
        <v>0</v>
      </c>
      <c r="AH101" s="230"/>
      <c r="AI101" s="230"/>
      <c r="AJ101" s="230"/>
      <c r="AK101" s="230"/>
      <c r="AL101" s="230"/>
      <c r="AM101" s="230"/>
      <c r="AN101" s="229">
        <f t="shared" si="0"/>
        <v>0</v>
      </c>
      <c r="AO101" s="230"/>
      <c r="AP101" s="230"/>
      <c r="AQ101" s="84" t="s">
        <v>80</v>
      </c>
      <c r="AR101" s="81"/>
      <c r="AS101" s="85">
        <v>0</v>
      </c>
      <c r="AT101" s="86">
        <f t="shared" si="1"/>
        <v>0</v>
      </c>
      <c r="AU101" s="87">
        <f>'D.1.4.G - Elektroinstalace'!P125</f>
        <v>0</v>
      </c>
      <c r="AV101" s="86">
        <f>'D.1.4.G - Elektroinstalace'!J33</f>
        <v>0</v>
      </c>
      <c r="AW101" s="86">
        <f>'D.1.4.G - Elektroinstalace'!J34</f>
        <v>0</v>
      </c>
      <c r="AX101" s="86">
        <f>'D.1.4.G - Elektroinstalace'!J35</f>
        <v>0</v>
      </c>
      <c r="AY101" s="86">
        <f>'D.1.4.G - Elektroinstalace'!J36</f>
        <v>0</v>
      </c>
      <c r="AZ101" s="86">
        <f>'D.1.4.G - Elektroinstalace'!F33</f>
        <v>0</v>
      </c>
      <c r="BA101" s="86">
        <f>'D.1.4.G - Elektroinstalace'!F34</f>
        <v>0</v>
      </c>
      <c r="BB101" s="86">
        <f>'D.1.4.G - Elektroinstalace'!F35</f>
        <v>0</v>
      </c>
      <c r="BC101" s="86">
        <f>'D.1.4.G - Elektroinstalace'!F36</f>
        <v>0</v>
      </c>
      <c r="BD101" s="88">
        <f>'D.1.4.G - Elektroinstalace'!F37</f>
        <v>0</v>
      </c>
      <c r="BT101" s="89" t="s">
        <v>81</v>
      </c>
      <c r="BV101" s="89" t="s">
        <v>75</v>
      </c>
      <c r="BW101" s="89" t="s">
        <v>101</v>
      </c>
      <c r="BX101" s="89" t="s">
        <v>4</v>
      </c>
      <c r="CL101" s="89" t="s">
        <v>1</v>
      </c>
      <c r="CM101" s="89" t="s">
        <v>83</v>
      </c>
    </row>
    <row r="102" spans="1:91" s="7" customFormat="1" ht="16.5" customHeight="1">
      <c r="A102" s="80" t="s">
        <v>77</v>
      </c>
      <c r="B102" s="81"/>
      <c r="C102" s="82"/>
      <c r="D102" s="228" t="s">
        <v>102</v>
      </c>
      <c r="E102" s="228"/>
      <c r="F102" s="228"/>
      <c r="G102" s="228"/>
      <c r="H102" s="228"/>
      <c r="I102" s="83"/>
      <c r="J102" s="228" t="s">
        <v>103</v>
      </c>
      <c r="K102" s="228"/>
      <c r="L102" s="228"/>
      <c r="M102" s="228"/>
      <c r="N102" s="228"/>
      <c r="O102" s="228"/>
      <c r="P102" s="228"/>
      <c r="Q102" s="228"/>
      <c r="R102" s="228"/>
      <c r="S102" s="228"/>
      <c r="T102" s="228"/>
      <c r="U102" s="228"/>
      <c r="V102" s="228"/>
      <c r="W102" s="228"/>
      <c r="X102" s="228"/>
      <c r="Y102" s="228"/>
      <c r="Z102" s="228"/>
      <c r="AA102" s="228"/>
      <c r="AB102" s="228"/>
      <c r="AC102" s="228"/>
      <c r="AD102" s="228"/>
      <c r="AE102" s="228"/>
      <c r="AF102" s="228"/>
      <c r="AG102" s="229">
        <f>'D.1.4.H - Elektronické ko...'!J30</f>
        <v>0</v>
      </c>
      <c r="AH102" s="230"/>
      <c r="AI102" s="230"/>
      <c r="AJ102" s="230"/>
      <c r="AK102" s="230"/>
      <c r="AL102" s="230"/>
      <c r="AM102" s="230"/>
      <c r="AN102" s="229">
        <f t="shared" si="0"/>
        <v>0</v>
      </c>
      <c r="AO102" s="230"/>
      <c r="AP102" s="230"/>
      <c r="AQ102" s="84" t="s">
        <v>80</v>
      </c>
      <c r="AR102" s="81"/>
      <c r="AS102" s="90">
        <v>0</v>
      </c>
      <c r="AT102" s="91">
        <f t="shared" si="1"/>
        <v>0</v>
      </c>
      <c r="AU102" s="92">
        <f>'D.1.4.H - Elektronické ko...'!P131</f>
        <v>0</v>
      </c>
      <c r="AV102" s="91">
        <f>'D.1.4.H - Elektronické ko...'!J33</f>
        <v>0</v>
      </c>
      <c r="AW102" s="91">
        <f>'D.1.4.H - Elektronické ko...'!J34</f>
        <v>0</v>
      </c>
      <c r="AX102" s="91">
        <f>'D.1.4.H - Elektronické ko...'!J35</f>
        <v>0</v>
      </c>
      <c r="AY102" s="91">
        <f>'D.1.4.H - Elektronické ko...'!J36</f>
        <v>0</v>
      </c>
      <c r="AZ102" s="91">
        <f>'D.1.4.H - Elektronické ko...'!F33</f>
        <v>0</v>
      </c>
      <c r="BA102" s="91">
        <f>'D.1.4.H - Elektronické ko...'!F34</f>
        <v>0</v>
      </c>
      <c r="BB102" s="91">
        <f>'D.1.4.H - Elektronické ko...'!F35</f>
        <v>0</v>
      </c>
      <c r="BC102" s="91">
        <f>'D.1.4.H - Elektronické ko...'!F36</f>
        <v>0</v>
      </c>
      <c r="BD102" s="93">
        <f>'D.1.4.H - Elektronické ko...'!F37</f>
        <v>0</v>
      </c>
      <c r="BT102" s="89" t="s">
        <v>81</v>
      </c>
      <c r="BV102" s="89" t="s">
        <v>75</v>
      </c>
      <c r="BW102" s="89" t="s">
        <v>104</v>
      </c>
      <c r="BX102" s="89" t="s">
        <v>4</v>
      </c>
      <c r="CL102" s="89" t="s">
        <v>1</v>
      </c>
      <c r="CM102" s="89" t="s">
        <v>83</v>
      </c>
    </row>
    <row r="103" spans="1:57" s="2" customFormat="1" ht="30" customHeight="1">
      <c r="A103" s="33"/>
      <c r="B103" s="34"/>
      <c r="C103" s="33"/>
      <c r="D103" s="33"/>
      <c r="E103" s="33"/>
      <c r="F103" s="33"/>
      <c r="G103" s="33"/>
      <c r="H103" s="33"/>
      <c r="I103" s="33"/>
      <c r="J103" s="33"/>
      <c r="K103" s="33"/>
      <c r="L103" s="33"/>
      <c r="M103" s="33"/>
      <c r="N103" s="33"/>
      <c r="O103" s="33"/>
      <c r="P103" s="33"/>
      <c r="Q103" s="33"/>
      <c r="R103" s="33"/>
      <c r="S103" s="33"/>
      <c r="T103" s="33"/>
      <c r="U103" s="33"/>
      <c r="V103" s="33"/>
      <c r="W103" s="33"/>
      <c r="X103" s="33"/>
      <c r="Y103" s="33"/>
      <c r="Z103" s="33"/>
      <c r="AA103" s="33"/>
      <c r="AB103" s="33"/>
      <c r="AC103" s="33"/>
      <c r="AD103" s="33"/>
      <c r="AE103" s="33"/>
      <c r="AF103" s="33"/>
      <c r="AG103" s="33"/>
      <c r="AH103" s="33"/>
      <c r="AI103" s="33"/>
      <c r="AJ103" s="33"/>
      <c r="AK103" s="33"/>
      <c r="AL103" s="33"/>
      <c r="AM103" s="33"/>
      <c r="AN103" s="33"/>
      <c r="AO103" s="33"/>
      <c r="AP103" s="33"/>
      <c r="AQ103" s="33"/>
      <c r="AR103" s="34"/>
      <c r="AS103" s="33"/>
      <c r="AT103" s="33"/>
      <c r="AU103" s="33"/>
      <c r="AV103" s="33"/>
      <c r="AW103" s="33"/>
      <c r="AX103" s="33"/>
      <c r="AY103" s="33"/>
      <c r="AZ103" s="33"/>
      <c r="BA103" s="33"/>
      <c r="BB103" s="33"/>
      <c r="BC103" s="33"/>
      <c r="BD103" s="33"/>
      <c r="BE103" s="33"/>
    </row>
    <row r="104" spans="1:57" s="2" customFormat="1" ht="6.95" customHeight="1">
      <c r="A104" s="33"/>
      <c r="B104" s="48"/>
      <c r="C104" s="49"/>
      <c r="D104" s="49"/>
      <c r="E104" s="49"/>
      <c r="F104" s="49"/>
      <c r="G104" s="49"/>
      <c r="H104" s="49"/>
      <c r="I104" s="49"/>
      <c r="J104" s="49"/>
      <c r="K104" s="49"/>
      <c r="L104" s="49"/>
      <c r="M104" s="49"/>
      <c r="N104" s="49"/>
      <c r="O104" s="49"/>
      <c r="P104" s="49"/>
      <c r="Q104" s="49"/>
      <c r="R104" s="49"/>
      <c r="S104" s="49"/>
      <c r="T104" s="49"/>
      <c r="U104" s="49"/>
      <c r="V104" s="49"/>
      <c r="W104" s="49"/>
      <c r="X104" s="49"/>
      <c r="Y104" s="49"/>
      <c r="Z104" s="49"/>
      <c r="AA104" s="49"/>
      <c r="AB104" s="49"/>
      <c r="AC104" s="49"/>
      <c r="AD104" s="49"/>
      <c r="AE104" s="49"/>
      <c r="AF104" s="49"/>
      <c r="AG104" s="49"/>
      <c r="AH104" s="49"/>
      <c r="AI104" s="49"/>
      <c r="AJ104" s="49"/>
      <c r="AK104" s="49"/>
      <c r="AL104" s="49"/>
      <c r="AM104" s="49"/>
      <c r="AN104" s="49"/>
      <c r="AO104" s="49"/>
      <c r="AP104" s="49"/>
      <c r="AQ104" s="49"/>
      <c r="AR104" s="34"/>
      <c r="AS104" s="33"/>
      <c r="AT104" s="33"/>
      <c r="AU104" s="33"/>
      <c r="AV104" s="33"/>
      <c r="AW104" s="33"/>
      <c r="AX104" s="33"/>
      <c r="AY104" s="33"/>
      <c r="AZ104" s="33"/>
      <c r="BA104" s="33"/>
      <c r="BB104" s="33"/>
      <c r="BC104" s="33"/>
      <c r="BD104" s="33"/>
      <c r="BE104" s="33"/>
    </row>
    <row r="105" ht="15"/>
  </sheetData>
  <mergeCells count="70">
    <mergeCell ref="AR2:BE2"/>
    <mergeCell ref="AK33:AO33"/>
    <mergeCell ref="L33:P33"/>
    <mergeCell ref="W33:AE33"/>
    <mergeCell ref="AK35:AO35"/>
    <mergeCell ref="X35:AB35"/>
    <mergeCell ref="W31:AE31"/>
    <mergeCell ref="AK31:AO31"/>
    <mergeCell ref="AK32:AO32"/>
    <mergeCell ref="L32:P32"/>
    <mergeCell ref="W32:AE32"/>
    <mergeCell ref="BE5:BE34"/>
    <mergeCell ref="K5:AO5"/>
    <mergeCell ref="K6:AO6"/>
    <mergeCell ref="E14:AJ14"/>
    <mergeCell ref="E23:AN23"/>
    <mergeCell ref="AK26:AO26"/>
    <mergeCell ref="L28:P28"/>
    <mergeCell ref="W28:AE28"/>
    <mergeCell ref="AK28:AO28"/>
    <mergeCell ref="W29:AE29"/>
    <mergeCell ref="L29:P29"/>
    <mergeCell ref="AK29:AO29"/>
    <mergeCell ref="AK30:AO30"/>
    <mergeCell ref="L30:P30"/>
    <mergeCell ref="W30:AE30"/>
    <mergeCell ref="L31:P31"/>
    <mergeCell ref="AN101:AP101"/>
    <mergeCell ref="AG101:AM101"/>
    <mergeCell ref="D101:H101"/>
    <mergeCell ref="J101:AF101"/>
    <mergeCell ref="AN102:AP102"/>
    <mergeCell ref="AG102:AM102"/>
    <mergeCell ref="D102:H102"/>
    <mergeCell ref="J102:AF102"/>
    <mergeCell ref="AN100:AP100"/>
    <mergeCell ref="AG100:AM100"/>
    <mergeCell ref="D100:H100"/>
    <mergeCell ref="J100:AF100"/>
    <mergeCell ref="AN98:AP98"/>
    <mergeCell ref="AG98:AM98"/>
    <mergeCell ref="D98:H98"/>
    <mergeCell ref="J98:AF98"/>
    <mergeCell ref="AN99:AP99"/>
    <mergeCell ref="AG99:AM99"/>
    <mergeCell ref="D99:H99"/>
    <mergeCell ref="J99:AF99"/>
    <mergeCell ref="J96:AF96"/>
    <mergeCell ref="D96:H96"/>
    <mergeCell ref="AG96:AM96"/>
    <mergeCell ref="AN96:AP96"/>
    <mergeCell ref="AN97:AP97"/>
    <mergeCell ref="D97:H97"/>
    <mergeCell ref="J97:AF97"/>
    <mergeCell ref="AG97:AM97"/>
    <mergeCell ref="C92:G92"/>
    <mergeCell ref="AG92:AM92"/>
    <mergeCell ref="I92:AF92"/>
    <mergeCell ref="AN92:AP92"/>
    <mergeCell ref="D95:H95"/>
    <mergeCell ref="AG95:AM95"/>
    <mergeCell ref="J95:AF95"/>
    <mergeCell ref="AN95:AP95"/>
    <mergeCell ref="AG94:AM94"/>
    <mergeCell ref="AN94:AP94"/>
    <mergeCell ref="L85:AO85"/>
    <mergeCell ref="AM87:AN87"/>
    <mergeCell ref="AM89:AP89"/>
    <mergeCell ref="AS89:AT91"/>
    <mergeCell ref="AM90:AP90"/>
  </mergeCells>
  <hyperlinks>
    <hyperlink ref="A95" location="'D.1.1a - Architektonicko ...'!C2" display="/"/>
    <hyperlink ref="A96" location="'D.1.1b - Sanace - vlhkost...'!C2" display="/"/>
    <hyperlink ref="A97" location="'D.1.4.A - Vytápění'!C2" display="/"/>
    <hyperlink ref="A98" location="'D.1.4.B - Chlazení'!C2" display="/"/>
    <hyperlink ref="A99" location="'D.1.4.C - Vzduchotechnika'!C2" display="/"/>
    <hyperlink ref="A100" location="'D.1.4.E - Zařízení techni...'!C2" display="/"/>
    <hyperlink ref="A101" location="'D.1.4.G - Elektroinstalace'!C2" display="/"/>
    <hyperlink ref="A102" location="'D.1.4.H - Elektronické ko...'!C2" display="/"/>
  </hyperlink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2:BM2005"/>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252" t="s">
        <v>5</v>
      </c>
      <c r="M2" s="237"/>
      <c r="N2" s="237"/>
      <c r="O2" s="237"/>
      <c r="P2" s="237"/>
      <c r="Q2" s="237"/>
      <c r="R2" s="237"/>
      <c r="S2" s="237"/>
      <c r="T2" s="237"/>
      <c r="U2" s="237"/>
      <c r="V2" s="237"/>
      <c r="AT2" s="18" t="s">
        <v>82</v>
      </c>
    </row>
    <row r="3" spans="2:46" s="1" customFormat="1" ht="6.95" customHeight="1" hidden="1">
      <c r="B3" s="19"/>
      <c r="C3" s="20"/>
      <c r="D3" s="20"/>
      <c r="E3" s="20"/>
      <c r="F3" s="20"/>
      <c r="G3" s="20"/>
      <c r="H3" s="20"/>
      <c r="I3" s="20"/>
      <c r="J3" s="20"/>
      <c r="K3" s="20"/>
      <c r="L3" s="21"/>
      <c r="AT3" s="18" t="s">
        <v>83</v>
      </c>
    </row>
    <row r="4" spans="2:46" s="1" customFormat="1" ht="24.95" customHeight="1" hidden="1">
      <c r="B4" s="21"/>
      <c r="D4" s="22" t="s">
        <v>105</v>
      </c>
      <c r="L4" s="21"/>
      <c r="M4" s="94" t="s">
        <v>10</v>
      </c>
      <c r="AT4" s="18" t="s">
        <v>3</v>
      </c>
    </row>
    <row r="5" spans="2:12" s="1" customFormat="1" ht="6.95" customHeight="1" hidden="1">
      <c r="B5" s="21"/>
      <c r="L5" s="21"/>
    </row>
    <row r="6" spans="2:12" s="1" customFormat="1" ht="12" customHeight="1" hidden="1">
      <c r="B6" s="21"/>
      <c r="D6" s="28" t="s">
        <v>16</v>
      </c>
      <c r="L6" s="21"/>
    </row>
    <row r="7" spans="2:12" s="1" customFormat="1" ht="16.5" customHeight="1" hidden="1">
      <c r="B7" s="21"/>
      <c r="E7" s="253" t="str">
        <f>'Rekapitulace stavby'!K6</f>
        <v>Nástavba provozně technického objektu - ON Trutnov 1</v>
      </c>
      <c r="F7" s="254"/>
      <c r="G7" s="254"/>
      <c r="H7" s="254"/>
      <c r="L7" s="21"/>
    </row>
    <row r="8" spans="1:31" s="2" customFormat="1" ht="12" customHeight="1" hidden="1">
      <c r="A8" s="33"/>
      <c r="B8" s="34"/>
      <c r="C8" s="33"/>
      <c r="D8" s="28" t="s">
        <v>106</v>
      </c>
      <c r="E8" s="33"/>
      <c r="F8" s="33"/>
      <c r="G8" s="33"/>
      <c r="H8" s="33"/>
      <c r="I8" s="33"/>
      <c r="J8" s="33"/>
      <c r="K8" s="33"/>
      <c r="L8" s="43"/>
      <c r="S8" s="33"/>
      <c r="T8" s="33"/>
      <c r="U8" s="33"/>
      <c r="V8" s="33"/>
      <c r="W8" s="33"/>
      <c r="X8" s="33"/>
      <c r="Y8" s="33"/>
      <c r="Z8" s="33"/>
      <c r="AA8" s="33"/>
      <c r="AB8" s="33"/>
      <c r="AC8" s="33"/>
      <c r="AD8" s="33"/>
      <c r="AE8" s="33"/>
    </row>
    <row r="9" spans="1:31" s="2" customFormat="1" ht="16.5" customHeight="1" hidden="1">
      <c r="A9" s="33"/>
      <c r="B9" s="34"/>
      <c r="C9" s="33"/>
      <c r="D9" s="33"/>
      <c r="E9" s="214" t="s">
        <v>107</v>
      </c>
      <c r="F9" s="255"/>
      <c r="G9" s="255"/>
      <c r="H9" s="255"/>
      <c r="I9" s="33"/>
      <c r="J9" s="33"/>
      <c r="K9" s="33"/>
      <c r="L9" s="43"/>
      <c r="S9" s="33"/>
      <c r="T9" s="33"/>
      <c r="U9" s="33"/>
      <c r="V9" s="33"/>
      <c r="W9" s="33"/>
      <c r="X9" s="33"/>
      <c r="Y9" s="33"/>
      <c r="Z9" s="33"/>
      <c r="AA9" s="33"/>
      <c r="AB9" s="33"/>
      <c r="AC9" s="33"/>
      <c r="AD9" s="33"/>
      <c r="AE9" s="33"/>
    </row>
    <row r="10" spans="1:31" s="2" customFormat="1" ht="11.25" hidden="1">
      <c r="A10" s="33"/>
      <c r="B10" s="34"/>
      <c r="C10" s="33"/>
      <c r="D10" s="33"/>
      <c r="E10" s="33"/>
      <c r="F10" s="33"/>
      <c r="G10" s="33"/>
      <c r="H10" s="33"/>
      <c r="I10" s="33"/>
      <c r="J10" s="33"/>
      <c r="K10" s="33"/>
      <c r="L10" s="43"/>
      <c r="S10" s="33"/>
      <c r="T10" s="33"/>
      <c r="U10" s="33"/>
      <c r="V10" s="33"/>
      <c r="W10" s="33"/>
      <c r="X10" s="33"/>
      <c r="Y10" s="33"/>
      <c r="Z10" s="33"/>
      <c r="AA10" s="33"/>
      <c r="AB10" s="33"/>
      <c r="AC10" s="33"/>
      <c r="AD10" s="33"/>
      <c r="AE10" s="33"/>
    </row>
    <row r="11" spans="1:31" s="2" customFormat="1" ht="12" customHeight="1" hidden="1">
      <c r="A11" s="33"/>
      <c r="B11" s="34"/>
      <c r="C11" s="33"/>
      <c r="D11" s="28" t="s">
        <v>18</v>
      </c>
      <c r="E11" s="33"/>
      <c r="F11" s="26" t="s">
        <v>1</v>
      </c>
      <c r="G11" s="33"/>
      <c r="H11" s="33"/>
      <c r="I11" s="28" t="s">
        <v>19</v>
      </c>
      <c r="J11" s="26" t="s">
        <v>1</v>
      </c>
      <c r="K11" s="33"/>
      <c r="L11" s="43"/>
      <c r="S11" s="33"/>
      <c r="T11" s="33"/>
      <c r="U11" s="33"/>
      <c r="V11" s="33"/>
      <c r="W11" s="33"/>
      <c r="X11" s="33"/>
      <c r="Y11" s="33"/>
      <c r="Z11" s="33"/>
      <c r="AA11" s="33"/>
      <c r="AB11" s="33"/>
      <c r="AC11" s="33"/>
      <c r="AD11" s="33"/>
      <c r="AE11" s="33"/>
    </row>
    <row r="12" spans="1:31" s="2" customFormat="1" ht="12" customHeight="1" hidden="1">
      <c r="A12" s="33"/>
      <c r="B12" s="34"/>
      <c r="C12" s="33"/>
      <c r="D12" s="28" t="s">
        <v>20</v>
      </c>
      <c r="E12" s="33"/>
      <c r="F12" s="26" t="s">
        <v>21</v>
      </c>
      <c r="G12" s="33"/>
      <c r="H12" s="33"/>
      <c r="I12" s="28" t="s">
        <v>22</v>
      </c>
      <c r="J12" s="56" t="str">
        <f>'Rekapitulace stavby'!AN8</f>
        <v>27. 1. 2023</v>
      </c>
      <c r="K12" s="33"/>
      <c r="L12" s="43"/>
      <c r="S12" s="33"/>
      <c r="T12" s="33"/>
      <c r="U12" s="33"/>
      <c r="V12" s="33"/>
      <c r="W12" s="33"/>
      <c r="X12" s="33"/>
      <c r="Y12" s="33"/>
      <c r="Z12" s="33"/>
      <c r="AA12" s="33"/>
      <c r="AB12" s="33"/>
      <c r="AC12" s="33"/>
      <c r="AD12" s="33"/>
      <c r="AE12" s="33"/>
    </row>
    <row r="13" spans="1:31" s="2" customFormat="1" ht="10.9" customHeight="1" hidden="1">
      <c r="A13" s="33"/>
      <c r="B13" s="34"/>
      <c r="C13" s="33"/>
      <c r="D13" s="33"/>
      <c r="E13" s="33"/>
      <c r="F13" s="33"/>
      <c r="G13" s="33"/>
      <c r="H13" s="33"/>
      <c r="I13" s="33"/>
      <c r="J13" s="33"/>
      <c r="K13" s="33"/>
      <c r="L13" s="43"/>
      <c r="S13" s="33"/>
      <c r="T13" s="33"/>
      <c r="U13" s="33"/>
      <c r="V13" s="33"/>
      <c r="W13" s="33"/>
      <c r="X13" s="33"/>
      <c r="Y13" s="33"/>
      <c r="Z13" s="33"/>
      <c r="AA13" s="33"/>
      <c r="AB13" s="33"/>
      <c r="AC13" s="33"/>
      <c r="AD13" s="33"/>
      <c r="AE13" s="33"/>
    </row>
    <row r="14" spans="1:31" s="2" customFormat="1" ht="12" customHeight="1" hidden="1">
      <c r="A14" s="33"/>
      <c r="B14" s="34"/>
      <c r="C14" s="33"/>
      <c r="D14" s="28" t="s">
        <v>24</v>
      </c>
      <c r="E14" s="33"/>
      <c r="F14" s="33"/>
      <c r="G14" s="33"/>
      <c r="H14" s="33"/>
      <c r="I14" s="28" t="s">
        <v>25</v>
      </c>
      <c r="J14" s="26" t="str">
        <f>IF('Rekapitulace stavby'!AN10="","",'Rekapitulace stavby'!AN10)</f>
        <v/>
      </c>
      <c r="K14" s="33"/>
      <c r="L14" s="43"/>
      <c r="S14" s="33"/>
      <c r="T14" s="33"/>
      <c r="U14" s="33"/>
      <c r="V14" s="33"/>
      <c r="W14" s="33"/>
      <c r="X14" s="33"/>
      <c r="Y14" s="33"/>
      <c r="Z14" s="33"/>
      <c r="AA14" s="33"/>
      <c r="AB14" s="33"/>
      <c r="AC14" s="33"/>
      <c r="AD14" s="33"/>
      <c r="AE14" s="33"/>
    </row>
    <row r="15" spans="1:31" s="2" customFormat="1" ht="18" customHeight="1" hidden="1">
      <c r="A15" s="33"/>
      <c r="B15" s="34"/>
      <c r="C15" s="33"/>
      <c r="D15" s="33"/>
      <c r="E15" s="26" t="str">
        <f>IF('Rekapitulace stavby'!E11="","",'Rekapitulace stavby'!E11)</f>
        <v xml:space="preserve"> </v>
      </c>
      <c r="F15" s="33"/>
      <c r="G15" s="33"/>
      <c r="H15" s="33"/>
      <c r="I15" s="28" t="s">
        <v>26</v>
      </c>
      <c r="J15" s="26" t="str">
        <f>IF('Rekapitulace stavby'!AN11="","",'Rekapitulace stavby'!AN11)</f>
        <v/>
      </c>
      <c r="K15" s="33"/>
      <c r="L15" s="43"/>
      <c r="S15" s="33"/>
      <c r="T15" s="33"/>
      <c r="U15" s="33"/>
      <c r="V15" s="33"/>
      <c r="W15" s="33"/>
      <c r="X15" s="33"/>
      <c r="Y15" s="33"/>
      <c r="Z15" s="33"/>
      <c r="AA15" s="33"/>
      <c r="AB15" s="33"/>
      <c r="AC15" s="33"/>
      <c r="AD15" s="33"/>
      <c r="AE15" s="33"/>
    </row>
    <row r="16" spans="1:31" s="2" customFormat="1" ht="6.95" customHeight="1" hidden="1">
      <c r="A16" s="33"/>
      <c r="B16" s="34"/>
      <c r="C16" s="33"/>
      <c r="D16" s="33"/>
      <c r="E16" s="33"/>
      <c r="F16" s="33"/>
      <c r="G16" s="33"/>
      <c r="H16" s="33"/>
      <c r="I16" s="33"/>
      <c r="J16" s="33"/>
      <c r="K16" s="33"/>
      <c r="L16" s="43"/>
      <c r="S16" s="33"/>
      <c r="T16" s="33"/>
      <c r="U16" s="33"/>
      <c r="V16" s="33"/>
      <c r="W16" s="33"/>
      <c r="X16" s="33"/>
      <c r="Y16" s="33"/>
      <c r="Z16" s="33"/>
      <c r="AA16" s="33"/>
      <c r="AB16" s="33"/>
      <c r="AC16" s="33"/>
      <c r="AD16" s="33"/>
      <c r="AE16" s="33"/>
    </row>
    <row r="17" spans="1:31" s="2" customFormat="1" ht="12" customHeight="1" hidden="1">
      <c r="A17" s="33"/>
      <c r="B17" s="34"/>
      <c r="C17" s="33"/>
      <c r="D17" s="28" t="s">
        <v>27</v>
      </c>
      <c r="E17" s="33"/>
      <c r="F17" s="33"/>
      <c r="G17" s="33"/>
      <c r="H17" s="33"/>
      <c r="I17" s="28" t="s">
        <v>25</v>
      </c>
      <c r="J17" s="29" t="str">
        <f>'Rekapitulace stavby'!AN13</f>
        <v>Vyplň údaj</v>
      </c>
      <c r="K17" s="33"/>
      <c r="L17" s="43"/>
      <c r="S17" s="33"/>
      <c r="T17" s="33"/>
      <c r="U17" s="33"/>
      <c r="V17" s="33"/>
      <c r="W17" s="33"/>
      <c r="X17" s="33"/>
      <c r="Y17" s="33"/>
      <c r="Z17" s="33"/>
      <c r="AA17" s="33"/>
      <c r="AB17" s="33"/>
      <c r="AC17" s="33"/>
      <c r="AD17" s="33"/>
      <c r="AE17" s="33"/>
    </row>
    <row r="18" spans="1:31" s="2" customFormat="1" ht="18" customHeight="1" hidden="1">
      <c r="A18" s="33"/>
      <c r="B18" s="34"/>
      <c r="C18" s="33"/>
      <c r="D18" s="33"/>
      <c r="E18" s="256" t="str">
        <f>'Rekapitulace stavby'!E14</f>
        <v>Vyplň údaj</v>
      </c>
      <c r="F18" s="236"/>
      <c r="G18" s="236"/>
      <c r="H18" s="236"/>
      <c r="I18" s="28" t="s">
        <v>26</v>
      </c>
      <c r="J18" s="29" t="str">
        <f>'Rekapitulace stavby'!AN14</f>
        <v>Vyplň údaj</v>
      </c>
      <c r="K18" s="33"/>
      <c r="L18" s="43"/>
      <c r="S18" s="33"/>
      <c r="T18" s="33"/>
      <c r="U18" s="33"/>
      <c r="V18" s="33"/>
      <c r="W18" s="33"/>
      <c r="X18" s="33"/>
      <c r="Y18" s="33"/>
      <c r="Z18" s="33"/>
      <c r="AA18" s="33"/>
      <c r="AB18" s="33"/>
      <c r="AC18" s="33"/>
      <c r="AD18" s="33"/>
      <c r="AE18" s="33"/>
    </row>
    <row r="19" spans="1:31" s="2" customFormat="1" ht="6.95" customHeight="1" hidden="1">
      <c r="A19" s="33"/>
      <c r="B19" s="34"/>
      <c r="C19" s="33"/>
      <c r="D19" s="33"/>
      <c r="E19" s="33"/>
      <c r="F19" s="33"/>
      <c r="G19" s="33"/>
      <c r="H19" s="33"/>
      <c r="I19" s="33"/>
      <c r="J19" s="33"/>
      <c r="K19" s="33"/>
      <c r="L19" s="43"/>
      <c r="S19" s="33"/>
      <c r="T19" s="33"/>
      <c r="U19" s="33"/>
      <c r="V19" s="33"/>
      <c r="W19" s="33"/>
      <c r="X19" s="33"/>
      <c r="Y19" s="33"/>
      <c r="Z19" s="33"/>
      <c r="AA19" s="33"/>
      <c r="AB19" s="33"/>
      <c r="AC19" s="33"/>
      <c r="AD19" s="33"/>
      <c r="AE19" s="33"/>
    </row>
    <row r="20" spans="1:31" s="2" customFormat="1" ht="12" customHeight="1" hidden="1">
      <c r="A20" s="33"/>
      <c r="B20" s="34"/>
      <c r="C20" s="33"/>
      <c r="D20" s="28" t="s">
        <v>29</v>
      </c>
      <c r="E20" s="33"/>
      <c r="F20" s="33"/>
      <c r="G20" s="33"/>
      <c r="H20" s="33"/>
      <c r="I20" s="28" t="s">
        <v>25</v>
      </c>
      <c r="J20" s="26" t="str">
        <f>IF('Rekapitulace stavby'!AN16="","",'Rekapitulace stavby'!AN16)</f>
        <v/>
      </c>
      <c r="K20" s="33"/>
      <c r="L20" s="43"/>
      <c r="S20" s="33"/>
      <c r="T20" s="33"/>
      <c r="U20" s="33"/>
      <c r="V20" s="33"/>
      <c r="W20" s="33"/>
      <c r="X20" s="33"/>
      <c r="Y20" s="33"/>
      <c r="Z20" s="33"/>
      <c r="AA20" s="33"/>
      <c r="AB20" s="33"/>
      <c r="AC20" s="33"/>
      <c r="AD20" s="33"/>
      <c r="AE20" s="33"/>
    </row>
    <row r="21" spans="1:31" s="2" customFormat="1" ht="18" customHeight="1" hidden="1">
      <c r="A21" s="33"/>
      <c r="B21" s="34"/>
      <c r="C21" s="33"/>
      <c r="D21" s="33"/>
      <c r="E21" s="26" t="str">
        <f>IF('Rekapitulace stavby'!E17="","",'Rekapitulace stavby'!E17)</f>
        <v xml:space="preserve"> </v>
      </c>
      <c r="F21" s="33"/>
      <c r="G21" s="33"/>
      <c r="H21" s="33"/>
      <c r="I21" s="28" t="s">
        <v>26</v>
      </c>
      <c r="J21" s="26" t="str">
        <f>IF('Rekapitulace stavby'!AN17="","",'Rekapitulace stavby'!AN17)</f>
        <v/>
      </c>
      <c r="K21" s="33"/>
      <c r="L21" s="43"/>
      <c r="S21" s="33"/>
      <c r="T21" s="33"/>
      <c r="U21" s="33"/>
      <c r="V21" s="33"/>
      <c r="W21" s="33"/>
      <c r="X21" s="33"/>
      <c r="Y21" s="33"/>
      <c r="Z21" s="33"/>
      <c r="AA21" s="33"/>
      <c r="AB21" s="33"/>
      <c r="AC21" s="33"/>
      <c r="AD21" s="33"/>
      <c r="AE21" s="33"/>
    </row>
    <row r="22" spans="1:31" s="2" customFormat="1" ht="6.95" customHeight="1" hidden="1">
      <c r="A22" s="33"/>
      <c r="B22" s="34"/>
      <c r="C22" s="33"/>
      <c r="D22" s="33"/>
      <c r="E22" s="33"/>
      <c r="F22" s="33"/>
      <c r="G22" s="33"/>
      <c r="H22" s="33"/>
      <c r="I22" s="33"/>
      <c r="J22" s="33"/>
      <c r="K22" s="33"/>
      <c r="L22" s="43"/>
      <c r="S22" s="33"/>
      <c r="T22" s="33"/>
      <c r="U22" s="33"/>
      <c r="V22" s="33"/>
      <c r="W22" s="33"/>
      <c r="X22" s="33"/>
      <c r="Y22" s="33"/>
      <c r="Z22" s="33"/>
      <c r="AA22" s="33"/>
      <c r="AB22" s="33"/>
      <c r="AC22" s="33"/>
      <c r="AD22" s="33"/>
      <c r="AE22" s="33"/>
    </row>
    <row r="23" spans="1:31" s="2" customFormat="1" ht="12" customHeight="1" hidden="1">
      <c r="A23" s="33"/>
      <c r="B23" s="34"/>
      <c r="C23" s="33"/>
      <c r="D23" s="28" t="s">
        <v>31</v>
      </c>
      <c r="E23" s="33"/>
      <c r="F23" s="33"/>
      <c r="G23" s="33"/>
      <c r="H23" s="33"/>
      <c r="I23" s="28" t="s">
        <v>25</v>
      </c>
      <c r="J23" s="26" t="str">
        <f>IF('Rekapitulace stavby'!AN19="","",'Rekapitulace stavby'!AN19)</f>
        <v/>
      </c>
      <c r="K23" s="33"/>
      <c r="L23" s="43"/>
      <c r="S23" s="33"/>
      <c r="T23" s="33"/>
      <c r="U23" s="33"/>
      <c r="V23" s="33"/>
      <c r="W23" s="33"/>
      <c r="X23" s="33"/>
      <c r="Y23" s="33"/>
      <c r="Z23" s="33"/>
      <c r="AA23" s="33"/>
      <c r="AB23" s="33"/>
      <c r="AC23" s="33"/>
      <c r="AD23" s="33"/>
      <c r="AE23" s="33"/>
    </row>
    <row r="24" spans="1:31" s="2" customFormat="1" ht="18" customHeight="1" hidden="1">
      <c r="A24" s="33"/>
      <c r="B24" s="34"/>
      <c r="C24" s="33"/>
      <c r="D24" s="33"/>
      <c r="E24" s="26" t="str">
        <f>IF('Rekapitulace stavby'!E20="","",'Rekapitulace stavby'!E20)</f>
        <v xml:space="preserve"> </v>
      </c>
      <c r="F24" s="33"/>
      <c r="G24" s="33"/>
      <c r="H24" s="33"/>
      <c r="I24" s="28" t="s">
        <v>26</v>
      </c>
      <c r="J24" s="26" t="str">
        <f>IF('Rekapitulace stavby'!AN20="","",'Rekapitulace stavby'!AN20)</f>
        <v/>
      </c>
      <c r="K24" s="33"/>
      <c r="L24" s="43"/>
      <c r="S24" s="33"/>
      <c r="T24" s="33"/>
      <c r="U24" s="33"/>
      <c r="V24" s="33"/>
      <c r="W24" s="33"/>
      <c r="X24" s="33"/>
      <c r="Y24" s="33"/>
      <c r="Z24" s="33"/>
      <c r="AA24" s="33"/>
      <c r="AB24" s="33"/>
      <c r="AC24" s="33"/>
      <c r="AD24" s="33"/>
      <c r="AE24" s="33"/>
    </row>
    <row r="25" spans="1:31" s="2" customFormat="1" ht="6.95" customHeight="1" hidden="1">
      <c r="A25" s="33"/>
      <c r="B25" s="34"/>
      <c r="C25" s="33"/>
      <c r="D25" s="33"/>
      <c r="E25" s="33"/>
      <c r="F25" s="33"/>
      <c r="G25" s="33"/>
      <c r="H25" s="33"/>
      <c r="I25" s="33"/>
      <c r="J25" s="33"/>
      <c r="K25" s="33"/>
      <c r="L25" s="43"/>
      <c r="S25" s="33"/>
      <c r="T25" s="33"/>
      <c r="U25" s="33"/>
      <c r="V25" s="33"/>
      <c r="W25" s="33"/>
      <c r="X25" s="33"/>
      <c r="Y25" s="33"/>
      <c r="Z25" s="33"/>
      <c r="AA25" s="33"/>
      <c r="AB25" s="33"/>
      <c r="AC25" s="33"/>
      <c r="AD25" s="33"/>
      <c r="AE25" s="33"/>
    </row>
    <row r="26" spans="1:31" s="2" customFormat="1" ht="12" customHeight="1" hidden="1">
      <c r="A26" s="33"/>
      <c r="B26" s="34"/>
      <c r="C26" s="33"/>
      <c r="D26" s="28" t="s">
        <v>32</v>
      </c>
      <c r="E26" s="33"/>
      <c r="F26" s="33"/>
      <c r="G26" s="33"/>
      <c r="H26" s="33"/>
      <c r="I26" s="33"/>
      <c r="J26" s="33"/>
      <c r="K26" s="33"/>
      <c r="L26" s="43"/>
      <c r="S26" s="33"/>
      <c r="T26" s="33"/>
      <c r="U26" s="33"/>
      <c r="V26" s="33"/>
      <c r="W26" s="33"/>
      <c r="X26" s="33"/>
      <c r="Y26" s="33"/>
      <c r="Z26" s="33"/>
      <c r="AA26" s="33"/>
      <c r="AB26" s="33"/>
      <c r="AC26" s="33"/>
      <c r="AD26" s="33"/>
      <c r="AE26" s="33"/>
    </row>
    <row r="27" spans="1:31" s="8" customFormat="1" ht="16.5" customHeight="1" hidden="1">
      <c r="A27" s="95"/>
      <c r="B27" s="96"/>
      <c r="C27" s="95"/>
      <c r="D27" s="95"/>
      <c r="E27" s="241" t="s">
        <v>1</v>
      </c>
      <c r="F27" s="241"/>
      <c r="G27" s="241"/>
      <c r="H27" s="241"/>
      <c r="I27" s="95"/>
      <c r="J27" s="95"/>
      <c r="K27" s="95"/>
      <c r="L27" s="97"/>
      <c r="S27" s="95"/>
      <c r="T27" s="95"/>
      <c r="U27" s="95"/>
      <c r="V27" s="95"/>
      <c r="W27" s="95"/>
      <c r="X27" s="95"/>
      <c r="Y27" s="95"/>
      <c r="Z27" s="95"/>
      <c r="AA27" s="95"/>
      <c r="AB27" s="95"/>
      <c r="AC27" s="95"/>
      <c r="AD27" s="95"/>
      <c r="AE27" s="95"/>
    </row>
    <row r="28" spans="1:31" s="2" customFormat="1" ht="6.95" customHeight="1" hidden="1">
      <c r="A28" s="33"/>
      <c r="B28" s="34"/>
      <c r="C28" s="33"/>
      <c r="D28" s="33"/>
      <c r="E28" s="33"/>
      <c r="F28" s="33"/>
      <c r="G28" s="33"/>
      <c r="H28" s="33"/>
      <c r="I28" s="33"/>
      <c r="J28" s="33"/>
      <c r="K28" s="33"/>
      <c r="L28" s="43"/>
      <c r="S28" s="33"/>
      <c r="T28" s="33"/>
      <c r="U28" s="33"/>
      <c r="V28" s="33"/>
      <c r="W28" s="33"/>
      <c r="X28" s="33"/>
      <c r="Y28" s="33"/>
      <c r="Z28" s="33"/>
      <c r="AA28" s="33"/>
      <c r="AB28" s="33"/>
      <c r="AC28" s="33"/>
      <c r="AD28" s="33"/>
      <c r="AE28" s="33"/>
    </row>
    <row r="29" spans="1:31" s="2" customFormat="1" ht="6.95" customHeight="1" hidden="1">
      <c r="A29" s="33"/>
      <c r="B29" s="34"/>
      <c r="C29" s="33"/>
      <c r="D29" s="67"/>
      <c r="E29" s="67"/>
      <c r="F29" s="67"/>
      <c r="G29" s="67"/>
      <c r="H29" s="67"/>
      <c r="I29" s="67"/>
      <c r="J29" s="67"/>
      <c r="K29" s="67"/>
      <c r="L29" s="43"/>
      <c r="S29" s="33"/>
      <c r="T29" s="33"/>
      <c r="U29" s="33"/>
      <c r="V29" s="33"/>
      <c r="W29" s="33"/>
      <c r="X29" s="33"/>
      <c r="Y29" s="33"/>
      <c r="Z29" s="33"/>
      <c r="AA29" s="33"/>
      <c r="AB29" s="33"/>
      <c r="AC29" s="33"/>
      <c r="AD29" s="33"/>
      <c r="AE29" s="33"/>
    </row>
    <row r="30" spans="1:31" s="2" customFormat="1" ht="25.35" customHeight="1" hidden="1">
      <c r="A30" s="33"/>
      <c r="B30" s="34"/>
      <c r="C30" s="33"/>
      <c r="D30" s="98" t="s">
        <v>33</v>
      </c>
      <c r="E30" s="33"/>
      <c r="F30" s="33"/>
      <c r="G30" s="33"/>
      <c r="H30" s="33"/>
      <c r="I30" s="33"/>
      <c r="J30" s="72">
        <f>ROUND(J148,2)</f>
        <v>0</v>
      </c>
      <c r="K30" s="33"/>
      <c r="L30" s="43"/>
      <c r="S30" s="33"/>
      <c r="T30" s="33"/>
      <c r="U30" s="33"/>
      <c r="V30" s="33"/>
      <c r="W30" s="33"/>
      <c r="X30" s="33"/>
      <c r="Y30" s="33"/>
      <c r="Z30" s="33"/>
      <c r="AA30" s="33"/>
      <c r="AB30" s="33"/>
      <c r="AC30" s="33"/>
      <c r="AD30" s="33"/>
      <c r="AE30" s="33"/>
    </row>
    <row r="31" spans="1:31" s="2" customFormat="1" ht="6.95" customHeight="1" hidden="1">
      <c r="A31" s="33"/>
      <c r="B31" s="34"/>
      <c r="C31" s="33"/>
      <c r="D31" s="67"/>
      <c r="E31" s="67"/>
      <c r="F31" s="67"/>
      <c r="G31" s="67"/>
      <c r="H31" s="67"/>
      <c r="I31" s="67"/>
      <c r="J31" s="67"/>
      <c r="K31" s="67"/>
      <c r="L31" s="43"/>
      <c r="S31" s="33"/>
      <c r="T31" s="33"/>
      <c r="U31" s="33"/>
      <c r="V31" s="33"/>
      <c r="W31" s="33"/>
      <c r="X31" s="33"/>
      <c r="Y31" s="33"/>
      <c r="Z31" s="33"/>
      <c r="AA31" s="33"/>
      <c r="AB31" s="33"/>
      <c r="AC31" s="33"/>
      <c r="AD31" s="33"/>
      <c r="AE31" s="33"/>
    </row>
    <row r="32" spans="1:31" s="2" customFormat="1" ht="14.45" customHeight="1" hidden="1">
      <c r="A32" s="33"/>
      <c r="B32" s="34"/>
      <c r="C32" s="33"/>
      <c r="D32" s="33"/>
      <c r="E32" s="33"/>
      <c r="F32" s="37" t="s">
        <v>35</v>
      </c>
      <c r="G32" s="33"/>
      <c r="H32" s="33"/>
      <c r="I32" s="37" t="s">
        <v>34</v>
      </c>
      <c r="J32" s="37" t="s">
        <v>36</v>
      </c>
      <c r="K32" s="33"/>
      <c r="L32" s="43"/>
      <c r="S32" s="33"/>
      <c r="T32" s="33"/>
      <c r="U32" s="33"/>
      <c r="V32" s="33"/>
      <c r="W32" s="33"/>
      <c r="X32" s="33"/>
      <c r="Y32" s="33"/>
      <c r="Z32" s="33"/>
      <c r="AA32" s="33"/>
      <c r="AB32" s="33"/>
      <c r="AC32" s="33"/>
      <c r="AD32" s="33"/>
      <c r="AE32" s="33"/>
    </row>
    <row r="33" spans="1:31" s="2" customFormat="1" ht="14.45" customHeight="1" hidden="1">
      <c r="A33" s="33"/>
      <c r="B33" s="34"/>
      <c r="C33" s="33"/>
      <c r="D33" s="99" t="s">
        <v>37</v>
      </c>
      <c r="E33" s="28" t="s">
        <v>38</v>
      </c>
      <c r="F33" s="100">
        <f>ROUND((SUM(BE148:BE2004)),2)</f>
        <v>0</v>
      </c>
      <c r="G33" s="33"/>
      <c r="H33" s="33"/>
      <c r="I33" s="101">
        <v>0.21</v>
      </c>
      <c r="J33" s="100">
        <f>ROUND(((SUM(BE148:BE2004))*I33),2)</f>
        <v>0</v>
      </c>
      <c r="K33" s="33"/>
      <c r="L33" s="43"/>
      <c r="S33" s="33"/>
      <c r="T33" s="33"/>
      <c r="U33" s="33"/>
      <c r="V33" s="33"/>
      <c r="W33" s="33"/>
      <c r="X33" s="33"/>
      <c r="Y33" s="33"/>
      <c r="Z33" s="33"/>
      <c r="AA33" s="33"/>
      <c r="AB33" s="33"/>
      <c r="AC33" s="33"/>
      <c r="AD33" s="33"/>
      <c r="AE33" s="33"/>
    </row>
    <row r="34" spans="1:31" s="2" customFormat="1" ht="14.45" customHeight="1" hidden="1">
      <c r="A34" s="33"/>
      <c r="B34" s="34"/>
      <c r="C34" s="33"/>
      <c r="D34" s="33"/>
      <c r="E34" s="28" t="s">
        <v>39</v>
      </c>
      <c r="F34" s="100">
        <f>ROUND((SUM(BF148:BF2004)),2)</f>
        <v>0</v>
      </c>
      <c r="G34" s="33"/>
      <c r="H34" s="33"/>
      <c r="I34" s="101">
        <v>0.15</v>
      </c>
      <c r="J34" s="100">
        <f>ROUND(((SUM(BF148:BF2004))*I34),2)</f>
        <v>0</v>
      </c>
      <c r="K34" s="33"/>
      <c r="L34" s="43"/>
      <c r="S34" s="33"/>
      <c r="T34" s="33"/>
      <c r="U34" s="33"/>
      <c r="V34" s="33"/>
      <c r="W34" s="33"/>
      <c r="X34" s="33"/>
      <c r="Y34" s="33"/>
      <c r="Z34" s="33"/>
      <c r="AA34" s="33"/>
      <c r="AB34" s="33"/>
      <c r="AC34" s="33"/>
      <c r="AD34" s="33"/>
      <c r="AE34" s="33"/>
    </row>
    <row r="35" spans="1:31" s="2" customFormat="1" ht="14.45" customHeight="1" hidden="1">
      <c r="A35" s="33"/>
      <c r="B35" s="34"/>
      <c r="C35" s="33"/>
      <c r="D35" s="33"/>
      <c r="E35" s="28" t="s">
        <v>40</v>
      </c>
      <c r="F35" s="100">
        <f>ROUND((SUM(BG148:BG2004)),2)</f>
        <v>0</v>
      </c>
      <c r="G35" s="33"/>
      <c r="H35" s="33"/>
      <c r="I35" s="101">
        <v>0.21</v>
      </c>
      <c r="J35" s="100">
        <f>0</f>
        <v>0</v>
      </c>
      <c r="K35" s="33"/>
      <c r="L35" s="43"/>
      <c r="S35" s="33"/>
      <c r="T35" s="33"/>
      <c r="U35" s="33"/>
      <c r="V35" s="33"/>
      <c r="W35" s="33"/>
      <c r="X35" s="33"/>
      <c r="Y35" s="33"/>
      <c r="Z35" s="33"/>
      <c r="AA35" s="33"/>
      <c r="AB35" s="33"/>
      <c r="AC35" s="33"/>
      <c r="AD35" s="33"/>
      <c r="AE35" s="33"/>
    </row>
    <row r="36" spans="1:31" s="2" customFormat="1" ht="14.45" customHeight="1" hidden="1">
      <c r="A36" s="33"/>
      <c r="B36" s="34"/>
      <c r="C36" s="33"/>
      <c r="D36" s="33"/>
      <c r="E36" s="28" t="s">
        <v>41</v>
      </c>
      <c r="F36" s="100">
        <f>ROUND((SUM(BH148:BH2004)),2)</f>
        <v>0</v>
      </c>
      <c r="G36" s="33"/>
      <c r="H36" s="33"/>
      <c r="I36" s="101">
        <v>0.15</v>
      </c>
      <c r="J36" s="100">
        <f>0</f>
        <v>0</v>
      </c>
      <c r="K36" s="33"/>
      <c r="L36" s="43"/>
      <c r="S36" s="33"/>
      <c r="T36" s="33"/>
      <c r="U36" s="33"/>
      <c r="V36" s="33"/>
      <c r="W36" s="33"/>
      <c r="X36" s="33"/>
      <c r="Y36" s="33"/>
      <c r="Z36" s="33"/>
      <c r="AA36" s="33"/>
      <c r="AB36" s="33"/>
      <c r="AC36" s="33"/>
      <c r="AD36" s="33"/>
      <c r="AE36" s="33"/>
    </row>
    <row r="37" spans="1:31" s="2" customFormat="1" ht="14.45" customHeight="1" hidden="1">
      <c r="A37" s="33"/>
      <c r="B37" s="34"/>
      <c r="C37" s="33"/>
      <c r="D37" s="33"/>
      <c r="E37" s="28" t="s">
        <v>42</v>
      </c>
      <c r="F37" s="100">
        <f>ROUND((SUM(BI148:BI2004)),2)</f>
        <v>0</v>
      </c>
      <c r="G37" s="33"/>
      <c r="H37" s="33"/>
      <c r="I37" s="101">
        <v>0</v>
      </c>
      <c r="J37" s="100">
        <f>0</f>
        <v>0</v>
      </c>
      <c r="K37" s="33"/>
      <c r="L37" s="43"/>
      <c r="S37" s="33"/>
      <c r="T37" s="33"/>
      <c r="U37" s="33"/>
      <c r="V37" s="33"/>
      <c r="W37" s="33"/>
      <c r="X37" s="33"/>
      <c r="Y37" s="33"/>
      <c r="Z37" s="33"/>
      <c r="AA37" s="33"/>
      <c r="AB37" s="33"/>
      <c r="AC37" s="33"/>
      <c r="AD37" s="33"/>
      <c r="AE37" s="33"/>
    </row>
    <row r="38" spans="1:31" s="2" customFormat="1" ht="6.95" customHeight="1" hidden="1">
      <c r="A38" s="33"/>
      <c r="B38" s="34"/>
      <c r="C38" s="33"/>
      <c r="D38" s="33"/>
      <c r="E38" s="33"/>
      <c r="F38" s="33"/>
      <c r="G38" s="33"/>
      <c r="H38" s="33"/>
      <c r="I38" s="33"/>
      <c r="J38" s="33"/>
      <c r="K38" s="33"/>
      <c r="L38" s="43"/>
      <c r="S38" s="33"/>
      <c r="T38" s="33"/>
      <c r="U38" s="33"/>
      <c r="V38" s="33"/>
      <c r="W38" s="33"/>
      <c r="X38" s="33"/>
      <c r="Y38" s="33"/>
      <c r="Z38" s="33"/>
      <c r="AA38" s="33"/>
      <c r="AB38" s="33"/>
      <c r="AC38" s="33"/>
      <c r="AD38" s="33"/>
      <c r="AE38" s="33"/>
    </row>
    <row r="39" spans="1:31" s="2" customFormat="1" ht="25.35" customHeight="1" hidden="1">
      <c r="A39" s="33"/>
      <c r="B39" s="34"/>
      <c r="C39" s="102"/>
      <c r="D39" s="103" t="s">
        <v>43</v>
      </c>
      <c r="E39" s="61"/>
      <c r="F39" s="61"/>
      <c r="G39" s="104" t="s">
        <v>44</v>
      </c>
      <c r="H39" s="105" t="s">
        <v>45</v>
      </c>
      <c r="I39" s="61"/>
      <c r="J39" s="106">
        <f>SUM(J30:J37)</f>
        <v>0</v>
      </c>
      <c r="K39" s="107"/>
      <c r="L39" s="43"/>
      <c r="S39" s="33"/>
      <c r="T39" s="33"/>
      <c r="U39" s="33"/>
      <c r="V39" s="33"/>
      <c r="W39" s="33"/>
      <c r="X39" s="33"/>
      <c r="Y39" s="33"/>
      <c r="Z39" s="33"/>
      <c r="AA39" s="33"/>
      <c r="AB39" s="33"/>
      <c r="AC39" s="33"/>
      <c r="AD39" s="33"/>
      <c r="AE39" s="33"/>
    </row>
    <row r="40" spans="1:31" s="2" customFormat="1" ht="14.45" customHeight="1" hidden="1">
      <c r="A40" s="33"/>
      <c r="B40" s="34"/>
      <c r="C40" s="33"/>
      <c r="D40" s="33"/>
      <c r="E40" s="33"/>
      <c r="F40" s="33"/>
      <c r="G40" s="33"/>
      <c r="H40" s="33"/>
      <c r="I40" s="33"/>
      <c r="J40" s="33"/>
      <c r="K40" s="33"/>
      <c r="L40" s="43"/>
      <c r="S40" s="33"/>
      <c r="T40" s="33"/>
      <c r="U40" s="33"/>
      <c r="V40" s="33"/>
      <c r="W40" s="33"/>
      <c r="X40" s="33"/>
      <c r="Y40" s="33"/>
      <c r="Z40" s="33"/>
      <c r="AA40" s="33"/>
      <c r="AB40" s="33"/>
      <c r="AC40" s="33"/>
      <c r="AD40" s="33"/>
      <c r="AE40" s="33"/>
    </row>
    <row r="41" spans="2:12" s="1" customFormat="1" ht="14.45" customHeight="1" hidden="1">
      <c r="B41" s="21"/>
      <c r="L41" s="21"/>
    </row>
    <row r="42" spans="2:12" s="1" customFormat="1" ht="14.45" customHeight="1" hidden="1">
      <c r="B42" s="21"/>
      <c r="L42" s="21"/>
    </row>
    <row r="43" spans="2:12" s="1" customFormat="1" ht="14.45" customHeight="1" hidden="1">
      <c r="B43" s="21"/>
      <c r="L43" s="21"/>
    </row>
    <row r="44" spans="2:12" s="1" customFormat="1" ht="14.45" customHeight="1" hidden="1">
      <c r="B44" s="21"/>
      <c r="L44" s="21"/>
    </row>
    <row r="45" spans="2:12" s="1" customFormat="1" ht="14.45" customHeight="1" hidden="1">
      <c r="B45" s="21"/>
      <c r="L45" s="21"/>
    </row>
    <row r="46" spans="2:12" s="1" customFormat="1" ht="14.45" customHeight="1" hidden="1">
      <c r="B46" s="21"/>
      <c r="L46" s="21"/>
    </row>
    <row r="47" spans="2:12" s="1" customFormat="1" ht="14.45" customHeight="1" hidden="1">
      <c r="B47" s="21"/>
      <c r="L47" s="21"/>
    </row>
    <row r="48" spans="2:12" s="1" customFormat="1" ht="14.45" customHeight="1" hidden="1">
      <c r="B48" s="21"/>
      <c r="L48" s="21"/>
    </row>
    <row r="49" spans="2:12" s="1" customFormat="1" ht="14.45" customHeight="1" hidden="1">
      <c r="B49" s="21"/>
      <c r="L49" s="21"/>
    </row>
    <row r="50" spans="2:12" s="2" customFormat="1" ht="14.45" customHeight="1" hidden="1">
      <c r="B50" s="43"/>
      <c r="D50" s="44" t="s">
        <v>46</v>
      </c>
      <c r="E50" s="45"/>
      <c r="F50" s="45"/>
      <c r="G50" s="44" t="s">
        <v>47</v>
      </c>
      <c r="H50" s="45"/>
      <c r="I50" s="45"/>
      <c r="J50" s="45"/>
      <c r="K50" s="45"/>
      <c r="L50" s="43"/>
    </row>
    <row r="51" spans="2:12" ht="11.25" hidden="1">
      <c r="B51" s="21"/>
      <c r="L51" s="21"/>
    </row>
    <row r="52" spans="2:12" ht="11.25" hidden="1">
      <c r="B52" s="21"/>
      <c r="L52" s="21"/>
    </row>
    <row r="53" spans="2:12" ht="11.25" hidden="1">
      <c r="B53" s="21"/>
      <c r="L53" s="21"/>
    </row>
    <row r="54" spans="2:12" ht="11.25" hidden="1">
      <c r="B54" s="21"/>
      <c r="L54" s="21"/>
    </row>
    <row r="55" spans="2:12" ht="11.25" hidden="1">
      <c r="B55" s="21"/>
      <c r="L55" s="21"/>
    </row>
    <row r="56" spans="2:12" ht="11.25" hidden="1">
      <c r="B56" s="21"/>
      <c r="L56" s="21"/>
    </row>
    <row r="57" spans="2:12" ht="11.25" hidden="1">
      <c r="B57" s="21"/>
      <c r="L57" s="21"/>
    </row>
    <row r="58" spans="2:12" ht="11.25" hidden="1">
      <c r="B58" s="21"/>
      <c r="L58" s="21"/>
    </row>
    <row r="59" spans="2:12" ht="11.25" hidden="1">
      <c r="B59" s="21"/>
      <c r="L59" s="21"/>
    </row>
    <row r="60" spans="2:12" ht="11.25" hidden="1">
      <c r="B60" s="21"/>
      <c r="L60" s="21"/>
    </row>
    <row r="61" spans="1:31" s="2" customFormat="1" ht="12.75" hidden="1">
      <c r="A61" s="33"/>
      <c r="B61" s="34"/>
      <c r="C61" s="33"/>
      <c r="D61" s="46" t="s">
        <v>48</v>
      </c>
      <c r="E61" s="36"/>
      <c r="F61" s="108" t="s">
        <v>49</v>
      </c>
      <c r="G61" s="46" t="s">
        <v>48</v>
      </c>
      <c r="H61" s="36"/>
      <c r="I61" s="36"/>
      <c r="J61" s="109" t="s">
        <v>49</v>
      </c>
      <c r="K61" s="36"/>
      <c r="L61" s="43"/>
      <c r="S61" s="33"/>
      <c r="T61" s="33"/>
      <c r="U61" s="33"/>
      <c r="V61" s="33"/>
      <c r="W61" s="33"/>
      <c r="X61" s="33"/>
      <c r="Y61" s="33"/>
      <c r="Z61" s="33"/>
      <c r="AA61" s="33"/>
      <c r="AB61" s="33"/>
      <c r="AC61" s="33"/>
      <c r="AD61" s="33"/>
      <c r="AE61" s="33"/>
    </row>
    <row r="62" spans="2:12" ht="11.25" hidden="1">
      <c r="B62" s="21"/>
      <c r="L62" s="21"/>
    </row>
    <row r="63" spans="2:12" ht="11.25" hidden="1">
      <c r="B63" s="21"/>
      <c r="L63" s="21"/>
    </row>
    <row r="64" spans="2:12" ht="11.25" hidden="1">
      <c r="B64" s="21"/>
      <c r="L64" s="21"/>
    </row>
    <row r="65" spans="1:31" s="2" customFormat="1" ht="12.75" hidden="1">
      <c r="A65" s="33"/>
      <c r="B65" s="34"/>
      <c r="C65" s="33"/>
      <c r="D65" s="44" t="s">
        <v>50</v>
      </c>
      <c r="E65" s="47"/>
      <c r="F65" s="47"/>
      <c r="G65" s="44" t="s">
        <v>51</v>
      </c>
      <c r="H65" s="47"/>
      <c r="I65" s="47"/>
      <c r="J65" s="47"/>
      <c r="K65" s="47"/>
      <c r="L65" s="43"/>
      <c r="S65" s="33"/>
      <c r="T65" s="33"/>
      <c r="U65" s="33"/>
      <c r="V65" s="33"/>
      <c r="W65" s="33"/>
      <c r="X65" s="33"/>
      <c r="Y65" s="33"/>
      <c r="Z65" s="33"/>
      <c r="AA65" s="33"/>
      <c r="AB65" s="33"/>
      <c r="AC65" s="33"/>
      <c r="AD65" s="33"/>
      <c r="AE65" s="33"/>
    </row>
    <row r="66" spans="2:12" ht="11.25" hidden="1">
      <c r="B66" s="21"/>
      <c r="L66" s="21"/>
    </row>
    <row r="67" spans="2:12" ht="11.25" hidden="1">
      <c r="B67" s="21"/>
      <c r="L67" s="21"/>
    </row>
    <row r="68" spans="2:12" ht="11.25" hidden="1">
      <c r="B68" s="21"/>
      <c r="L68" s="21"/>
    </row>
    <row r="69" spans="2:12" ht="11.25" hidden="1">
      <c r="B69" s="21"/>
      <c r="L69" s="21"/>
    </row>
    <row r="70" spans="2:12" ht="11.25" hidden="1">
      <c r="B70" s="21"/>
      <c r="L70" s="21"/>
    </row>
    <row r="71" spans="2:12" ht="11.25" hidden="1">
      <c r="B71" s="21"/>
      <c r="L71" s="21"/>
    </row>
    <row r="72" spans="2:12" ht="11.25" hidden="1">
      <c r="B72" s="21"/>
      <c r="L72" s="21"/>
    </row>
    <row r="73" spans="2:12" ht="11.25" hidden="1">
      <c r="B73" s="21"/>
      <c r="L73" s="21"/>
    </row>
    <row r="74" spans="2:12" ht="11.25" hidden="1">
      <c r="B74" s="21"/>
      <c r="L74" s="21"/>
    </row>
    <row r="75" spans="2:12" ht="11.25" hidden="1">
      <c r="B75" s="21"/>
      <c r="L75" s="21"/>
    </row>
    <row r="76" spans="1:31" s="2" customFormat="1" ht="12.75" hidden="1">
      <c r="A76" s="33"/>
      <c r="B76" s="34"/>
      <c r="C76" s="33"/>
      <c r="D76" s="46" t="s">
        <v>48</v>
      </c>
      <c r="E76" s="36"/>
      <c r="F76" s="108" t="s">
        <v>49</v>
      </c>
      <c r="G76" s="46" t="s">
        <v>48</v>
      </c>
      <c r="H76" s="36"/>
      <c r="I76" s="36"/>
      <c r="J76" s="109" t="s">
        <v>49</v>
      </c>
      <c r="K76" s="36"/>
      <c r="L76" s="43"/>
      <c r="S76" s="33"/>
      <c r="T76" s="33"/>
      <c r="U76" s="33"/>
      <c r="V76" s="33"/>
      <c r="W76" s="33"/>
      <c r="X76" s="33"/>
      <c r="Y76" s="33"/>
      <c r="Z76" s="33"/>
      <c r="AA76" s="33"/>
      <c r="AB76" s="33"/>
      <c r="AC76" s="33"/>
      <c r="AD76" s="33"/>
      <c r="AE76" s="33"/>
    </row>
    <row r="77" spans="1:31" s="2" customFormat="1" ht="14.45" customHeight="1" hidden="1">
      <c r="A77" s="33"/>
      <c r="B77" s="48"/>
      <c r="C77" s="49"/>
      <c r="D77" s="49"/>
      <c r="E77" s="49"/>
      <c r="F77" s="49"/>
      <c r="G77" s="49"/>
      <c r="H77" s="49"/>
      <c r="I77" s="49"/>
      <c r="J77" s="49"/>
      <c r="K77" s="49"/>
      <c r="L77" s="43"/>
      <c r="S77" s="33"/>
      <c r="T77" s="33"/>
      <c r="U77" s="33"/>
      <c r="V77" s="33"/>
      <c r="W77" s="33"/>
      <c r="X77" s="33"/>
      <c r="Y77" s="33"/>
      <c r="Z77" s="33"/>
      <c r="AA77" s="33"/>
      <c r="AB77" s="33"/>
      <c r="AC77" s="33"/>
      <c r="AD77" s="33"/>
      <c r="AE77" s="33"/>
    </row>
    <row r="78" ht="11.25" hidden="1"/>
    <row r="79" ht="11.25" hidden="1"/>
    <row r="80" ht="11.25" hidden="1"/>
    <row r="81" spans="1:31" s="2" customFormat="1" ht="6.95" customHeight="1">
      <c r="A81" s="33"/>
      <c r="B81" s="50"/>
      <c r="C81" s="51"/>
      <c r="D81" s="51"/>
      <c r="E81" s="51"/>
      <c r="F81" s="51"/>
      <c r="G81" s="51"/>
      <c r="H81" s="51"/>
      <c r="I81" s="51"/>
      <c r="J81" s="51"/>
      <c r="K81" s="51"/>
      <c r="L81" s="43"/>
      <c r="S81" s="33"/>
      <c r="T81" s="33"/>
      <c r="U81" s="33"/>
      <c r="V81" s="33"/>
      <c r="W81" s="33"/>
      <c r="X81" s="33"/>
      <c r="Y81" s="33"/>
      <c r="Z81" s="33"/>
      <c r="AA81" s="33"/>
      <c r="AB81" s="33"/>
      <c r="AC81" s="33"/>
      <c r="AD81" s="33"/>
      <c r="AE81" s="33"/>
    </row>
    <row r="82" spans="1:31" s="2" customFormat="1" ht="24.95" customHeight="1">
      <c r="A82" s="33"/>
      <c r="B82" s="34"/>
      <c r="C82" s="22" t="s">
        <v>108</v>
      </c>
      <c r="D82" s="33"/>
      <c r="E82" s="33"/>
      <c r="F82" s="33"/>
      <c r="G82" s="33"/>
      <c r="H82" s="33"/>
      <c r="I82" s="33"/>
      <c r="J82" s="33"/>
      <c r="K82" s="33"/>
      <c r="L82" s="43"/>
      <c r="S82" s="33"/>
      <c r="T82" s="33"/>
      <c r="U82" s="33"/>
      <c r="V82" s="33"/>
      <c r="W82" s="33"/>
      <c r="X82" s="33"/>
      <c r="Y82" s="33"/>
      <c r="Z82" s="33"/>
      <c r="AA82" s="33"/>
      <c r="AB82" s="33"/>
      <c r="AC82" s="33"/>
      <c r="AD82" s="33"/>
      <c r="AE82" s="33"/>
    </row>
    <row r="83" spans="1:31" s="2" customFormat="1" ht="6.95" customHeight="1">
      <c r="A83" s="33"/>
      <c r="B83" s="34"/>
      <c r="C83" s="33"/>
      <c r="D83" s="33"/>
      <c r="E83" s="33"/>
      <c r="F83" s="33"/>
      <c r="G83" s="33"/>
      <c r="H83" s="33"/>
      <c r="I83" s="33"/>
      <c r="J83" s="33"/>
      <c r="K83" s="33"/>
      <c r="L83" s="43"/>
      <c r="S83" s="33"/>
      <c r="T83" s="33"/>
      <c r="U83" s="33"/>
      <c r="V83" s="33"/>
      <c r="W83" s="33"/>
      <c r="X83" s="33"/>
      <c r="Y83" s="33"/>
      <c r="Z83" s="33"/>
      <c r="AA83" s="33"/>
      <c r="AB83" s="33"/>
      <c r="AC83" s="33"/>
      <c r="AD83" s="33"/>
      <c r="AE83" s="33"/>
    </row>
    <row r="84" spans="1:31" s="2" customFormat="1" ht="12" customHeight="1">
      <c r="A84" s="33"/>
      <c r="B84" s="34"/>
      <c r="C84" s="28" t="s">
        <v>16</v>
      </c>
      <c r="D84" s="33"/>
      <c r="E84" s="33"/>
      <c r="F84" s="33"/>
      <c r="G84" s="33"/>
      <c r="H84" s="33"/>
      <c r="I84" s="33"/>
      <c r="J84" s="33"/>
      <c r="K84" s="33"/>
      <c r="L84" s="43"/>
      <c r="S84" s="33"/>
      <c r="T84" s="33"/>
      <c r="U84" s="33"/>
      <c r="V84" s="33"/>
      <c r="W84" s="33"/>
      <c r="X84" s="33"/>
      <c r="Y84" s="33"/>
      <c r="Z84" s="33"/>
      <c r="AA84" s="33"/>
      <c r="AB84" s="33"/>
      <c r="AC84" s="33"/>
      <c r="AD84" s="33"/>
      <c r="AE84" s="33"/>
    </row>
    <row r="85" spans="1:31" s="2" customFormat="1" ht="16.5" customHeight="1">
      <c r="A85" s="33"/>
      <c r="B85" s="34"/>
      <c r="C85" s="33"/>
      <c r="D85" s="33"/>
      <c r="E85" s="253" t="str">
        <f>E7</f>
        <v>Nástavba provozně technického objektu - ON Trutnov 1</v>
      </c>
      <c r="F85" s="254"/>
      <c r="G85" s="254"/>
      <c r="H85" s="254"/>
      <c r="I85" s="33"/>
      <c r="J85" s="33"/>
      <c r="K85" s="33"/>
      <c r="L85" s="43"/>
      <c r="S85" s="33"/>
      <c r="T85" s="33"/>
      <c r="U85" s="33"/>
      <c r="V85" s="33"/>
      <c r="W85" s="33"/>
      <c r="X85" s="33"/>
      <c r="Y85" s="33"/>
      <c r="Z85" s="33"/>
      <c r="AA85" s="33"/>
      <c r="AB85" s="33"/>
      <c r="AC85" s="33"/>
      <c r="AD85" s="33"/>
      <c r="AE85" s="33"/>
    </row>
    <row r="86" spans="1:31" s="2" customFormat="1" ht="12" customHeight="1">
      <c r="A86" s="33"/>
      <c r="B86" s="34"/>
      <c r="C86" s="28" t="s">
        <v>106</v>
      </c>
      <c r="D86" s="33"/>
      <c r="E86" s="33"/>
      <c r="F86" s="33"/>
      <c r="G86" s="33"/>
      <c r="H86" s="33"/>
      <c r="I86" s="33"/>
      <c r="J86" s="33"/>
      <c r="K86" s="33"/>
      <c r="L86" s="43"/>
      <c r="S86" s="33"/>
      <c r="T86" s="33"/>
      <c r="U86" s="33"/>
      <c r="V86" s="33"/>
      <c r="W86" s="33"/>
      <c r="X86" s="33"/>
      <c r="Y86" s="33"/>
      <c r="Z86" s="33"/>
      <c r="AA86" s="33"/>
      <c r="AB86" s="33"/>
      <c r="AC86" s="33"/>
      <c r="AD86" s="33"/>
      <c r="AE86" s="33"/>
    </row>
    <row r="87" spans="1:31" s="2" customFormat="1" ht="16.5" customHeight="1">
      <c r="A87" s="33"/>
      <c r="B87" s="34"/>
      <c r="C87" s="33"/>
      <c r="D87" s="33"/>
      <c r="E87" s="214" t="str">
        <f>E9</f>
        <v>D.1.1a - Architektonicko stavební řešení</v>
      </c>
      <c r="F87" s="255"/>
      <c r="G87" s="255"/>
      <c r="H87" s="255"/>
      <c r="I87" s="33"/>
      <c r="J87" s="33"/>
      <c r="K87" s="33"/>
      <c r="L87" s="43"/>
      <c r="S87" s="33"/>
      <c r="T87" s="33"/>
      <c r="U87" s="33"/>
      <c r="V87" s="33"/>
      <c r="W87" s="33"/>
      <c r="X87" s="33"/>
      <c r="Y87" s="33"/>
      <c r="Z87" s="33"/>
      <c r="AA87" s="33"/>
      <c r="AB87" s="33"/>
      <c r="AC87" s="33"/>
      <c r="AD87" s="33"/>
      <c r="AE87" s="33"/>
    </row>
    <row r="88" spans="1:31" s="2" customFormat="1" ht="6.95" customHeight="1">
      <c r="A88" s="33"/>
      <c r="B88" s="34"/>
      <c r="C88" s="33"/>
      <c r="D88" s="33"/>
      <c r="E88" s="33"/>
      <c r="F88" s="33"/>
      <c r="G88" s="33"/>
      <c r="H88" s="33"/>
      <c r="I88" s="33"/>
      <c r="J88" s="33"/>
      <c r="K88" s="33"/>
      <c r="L88" s="43"/>
      <c r="S88" s="33"/>
      <c r="T88" s="33"/>
      <c r="U88" s="33"/>
      <c r="V88" s="33"/>
      <c r="W88" s="33"/>
      <c r="X88" s="33"/>
      <c r="Y88" s="33"/>
      <c r="Z88" s="33"/>
      <c r="AA88" s="33"/>
      <c r="AB88" s="33"/>
      <c r="AC88" s="33"/>
      <c r="AD88" s="33"/>
      <c r="AE88" s="33"/>
    </row>
    <row r="89" spans="1:31" s="2" customFormat="1" ht="12" customHeight="1">
      <c r="A89" s="33"/>
      <c r="B89" s="34"/>
      <c r="C89" s="28" t="s">
        <v>20</v>
      </c>
      <c r="D89" s="33"/>
      <c r="E89" s="33"/>
      <c r="F89" s="26" t="str">
        <f>F12</f>
        <v xml:space="preserve"> </v>
      </c>
      <c r="G89" s="33"/>
      <c r="H89" s="33"/>
      <c r="I89" s="28" t="s">
        <v>22</v>
      </c>
      <c r="J89" s="56" t="str">
        <f>IF(J12="","",J12)</f>
        <v>27. 1. 2023</v>
      </c>
      <c r="K89" s="33"/>
      <c r="L89" s="43"/>
      <c r="S89" s="33"/>
      <c r="T89" s="33"/>
      <c r="U89" s="33"/>
      <c r="V89" s="33"/>
      <c r="W89" s="33"/>
      <c r="X89" s="33"/>
      <c r="Y89" s="33"/>
      <c r="Z89" s="33"/>
      <c r="AA89" s="33"/>
      <c r="AB89" s="33"/>
      <c r="AC89" s="33"/>
      <c r="AD89" s="33"/>
      <c r="AE89" s="33"/>
    </row>
    <row r="90" spans="1:31" s="2" customFormat="1" ht="6.95" customHeight="1">
      <c r="A90" s="33"/>
      <c r="B90" s="34"/>
      <c r="C90" s="33"/>
      <c r="D90" s="33"/>
      <c r="E90" s="33"/>
      <c r="F90" s="33"/>
      <c r="G90" s="33"/>
      <c r="H90" s="33"/>
      <c r="I90" s="33"/>
      <c r="J90" s="33"/>
      <c r="K90" s="33"/>
      <c r="L90" s="43"/>
      <c r="S90" s="33"/>
      <c r="T90" s="33"/>
      <c r="U90" s="33"/>
      <c r="V90" s="33"/>
      <c r="W90" s="33"/>
      <c r="X90" s="33"/>
      <c r="Y90" s="33"/>
      <c r="Z90" s="33"/>
      <c r="AA90" s="33"/>
      <c r="AB90" s="33"/>
      <c r="AC90" s="33"/>
      <c r="AD90" s="33"/>
      <c r="AE90" s="33"/>
    </row>
    <row r="91" spans="1:31" s="2" customFormat="1" ht="15.2" customHeight="1">
      <c r="A91" s="33"/>
      <c r="B91" s="34"/>
      <c r="C91" s="28" t="s">
        <v>24</v>
      </c>
      <c r="D91" s="33"/>
      <c r="E91" s="33"/>
      <c r="F91" s="26" t="str">
        <f>E15</f>
        <v xml:space="preserve"> </v>
      </c>
      <c r="G91" s="33"/>
      <c r="H91" s="33"/>
      <c r="I91" s="28" t="s">
        <v>29</v>
      </c>
      <c r="J91" s="31" t="str">
        <f>E21</f>
        <v xml:space="preserve"> </v>
      </c>
      <c r="K91" s="33"/>
      <c r="L91" s="43"/>
      <c r="S91" s="33"/>
      <c r="T91" s="33"/>
      <c r="U91" s="33"/>
      <c r="V91" s="33"/>
      <c r="W91" s="33"/>
      <c r="X91" s="33"/>
      <c r="Y91" s="33"/>
      <c r="Z91" s="33"/>
      <c r="AA91" s="33"/>
      <c r="AB91" s="33"/>
      <c r="AC91" s="33"/>
      <c r="AD91" s="33"/>
      <c r="AE91" s="33"/>
    </row>
    <row r="92" spans="1:31" s="2" customFormat="1" ht="15.2" customHeight="1">
      <c r="A92" s="33"/>
      <c r="B92" s="34"/>
      <c r="C92" s="28" t="s">
        <v>27</v>
      </c>
      <c r="D92" s="33"/>
      <c r="E92" s="33"/>
      <c r="F92" s="26" t="str">
        <f>IF(E18="","",E18)</f>
        <v>Vyplň údaj</v>
      </c>
      <c r="G92" s="33"/>
      <c r="H92" s="33"/>
      <c r="I92" s="28" t="s">
        <v>31</v>
      </c>
      <c r="J92" s="31" t="str">
        <f>E24</f>
        <v xml:space="preserve"> </v>
      </c>
      <c r="K92" s="33"/>
      <c r="L92" s="43"/>
      <c r="S92" s="33"/>
      <c r="T92" s="33"/>
      <c r="U92" s="33"/>
      <c r="V92" s="33"/>
      <c r="W92" s="33"/>
      <c r="X92" s="33"/>
      <c r="Y92" s="33"/>
      <c r="Z92" s="33"/>
      <c r="AA92" s="33"/>
      <c r="AB92" s="33"/>
      <c r="AC92" s="33"/>
      <c r="AD92" s="33"/>
      <c r="AE92" s="33"/>
    </row>
    <row r="93" spans="1:31" s="2" customFormat="1" ht="10.35" customHeight="1">
      <c r="A93" s="33"/>
      <c r="B93" s="34"/>
      <c r="C93" s="33"/>
      <c r="D93" s="33"/>
      <c r="E93" s="33"/>
      <c r="F93" s="33"/>
      <c r="G93" s="33"/>
      <c r="H93" s="33"/>
      <c r="I93" s="33"/>
      <c r="J93" s="33"/>
      <c r="K93" s="33"/>
      <c r="L93" s="43"/>
      <c r="S93" s="33"/>
      <c r="T93" s="33"/>
      <c r="U93" s="33"/>
      <c r="V93" s="33"/>
      <c r="W93" s="33"/>
      <c r="X93" s="33"/>
      <c r="Y93" s="33"/>
      <c r="Z93" s="33"/>
      <c r="AA93" s="33"/>
      <c r="AB93" s="33"/>
      <c r="AC93" s="33"/>
      <c r="AD93" s="33"/>
      <c r="AE93" s="33"/>
    </row>
    <row r="94" spans="1:31" s="2" customFormat="1" ht="29.25" customHeight="1">
      <c r="A94" s="33"/>
      <c r="B94" s="34"/>
      <c r="C94" s="110" t="s">
        <v>109</v>
      </c>
      <c r="D94" s="102"/>
      <c r="E94" s="102"/>
      <c r="F94" s="102"/>
      <c r="G94" s="102"/>
      <c r="H94" s="102"/>
      <c r="I94" s="102"/>
      <c r="J94" s="111" t="s">
        <v>110</v>
      </c>
      <c r="K94" s="102"/>
      <c r="L94" s="43"/>
      <c r="S94" s="33"/>
      <c r="T94" s="33"/>
      <c r="U94" s="33"/>
      <c r="V94" s="33"/>
      <c r="W94" s="33"/>
      <c r="X94" s="33"/>
      <c r="Y94" s="33"/>
      <c r="Z94" s="33"/>
      <c r="AA94" s="33"/>
      <c r="AB94" s="33"/>
      <c r="AC94" s="33"/>
      <c r="AD94" s="33"/>
      <c r="AE94" s="33"/>
    </row>
    <row r="95" spans="1:31" s="2" customFormat="1" ht="10.35" customHeight="1">
      <c r="A95" s="33"/>
      <c r="B95" s="34"/>
      <c r="C95" s="33"/>
      <c r="D95" s="33"/>
      <c r="E95" s="33"/>
      <c r="F95" s="33"/>
      <c r="G95" s="33"/>
      <c r="H95" s="33"/>
      <c r="I95" s="33"/>
      <c r="J95" s="33"/>
      <c r="K95" s="33"/>
      <c r="L95" s="43"/>
      <c r="S95" s="33"/>
      <c r="T95" s="33"/>
      <c r="U95" s="33"/>
      <c r="V95" s="33"/>
      <c r="W95" s="33"/>
      <c r="X95" s="33"/>
      <c r="Y95" s="33"/>
      <c r="Z95" s="33"/>
      <c r="AA95" s="33"/>
      <c r="AB95" s="33"/>
      <c r="AC95" s="33"/>
      <c r="AD95" s="33"/>
      <c r="AE95" s="33"/>
    </row>
    <row r="96" spans="1:47" s="2" customFormat="1" ht="22.9" customHeight="1">
      <c r="A96" s="33"/>
      <c r="B96" s="34"/>
      <c r="C96" s="112" t="s">
        <v>111</v>
      </c>
      <c r="D96" s="33"/>
      <c r="E96" s="33"/>
      <c r="F96" s="33"/>
      <c r="G96" s="33"/>
      <c r="H96" s="33"/>
      <c r="I96" s="33"/>
      <c r="J96" s="72">
        <f>J148</f>
        <v>0</v>
      </c>
      <c r="K96" s="33"/>
      <c r="L96" s="43"/>
      <c r="S96" s="33"/>
      <c r="T96" s="33"/>
      <c r="U96" s="33"/>
      <c r="V96" s="33"/>
      <c r="W96" s="33"/>
      <c r="X96" s="33"/>
      <c r="Y96" s="33"/>
      <c r="Z96" s="33"/>
      <c r="AA96" s="33"/>
      <c r="AB96" s="33"/>
      <c r="AC96" s="33"/>
      <c r="AD96" s="33"/>
      <c r="AE96" s="33"/>
      <c r="AU96" s="18" t="s">
        <v>112</v>
      </c>
    </row>
    <row r="97" spans="2:12" s="9" customFormat="1" ht="24.95" customHeight="1">
      <c r="B97" s="113"/>
      <c r="D97" s="114" t="s">
        <v>113</v>
      </c>
      <c r="E97" s="115"/>
      <c r="F97" s="115"/>
      <c r="G97" s="115"/>
      <c r="H97" s="115"/>
      <c r="I97" s="115"/>
      <c r="J97" s="116">
        <f>J149</f>
        <v>0</v>
      </c>
      <c r="L97" s="113"/>
    </row>
    <row r="98" spans="2:12" s="10" customFormat="1" ht="19.9" customHeight="1">
      <c r="B98" s="117"/>
      <c r="D98" s="118" t="s">
        <v>114</v>
      </c>
      <c r="E98" s="119"/>
      <c r="F98" s="119"/>
      <c r="G98" s="119"/>
      <c r="H98" s="119"/>
      <c r="I98" s="119"/>
      <c r="J98" s="120">
        <f>J150</f>
        <v>0</v>
      </c>
      <c r="L98" s="117"/>
    </row>
    <row r="99" spans="2:12" s="10" customFormat="1" ht="19.9" customHeight="1">
      <c r="B99" s="117"/>
      <c r="D99" s="118" t="s">
        <v>115</v>
      </c>
      <c r="E99" s="119"/>
      <c r="F99" s="119"/>
      <c r="G99" s="119"/>
      <c r="H99" s="119"/>
      <c r="I99" s="119"/>
      <c r="J99" s="120">
        <f>J232</f>
        <v>0</v>
      </c>
      <c r="L99" s="117"/>
    </row>
    <row r="100" spans="2:12" s="10" customFormat="1" ht="14.85" customHeight="1">
      <c r="B100" s="117"/>
      <c r="D100" s="118" t="s">
        <v>116</v>
      </c>
      <c r="E100" s="119"/>
      <c r="F100" s="119"/>
      <c r="G100" s="119"/>
      <c r="H100" s="119"/>
      <c r="I100" s="119"/>
      <c r="J100" s="120">
        <f>J233</f>
        <v>0</v>
      </c>
      <c r="L100" s="117"/>
    </row>
    <row r="101" spans="2:12" s="10" customFormat="1" ht="14.85" customHeight="1">
      <c r="B101" s="117"/>
      <c r="D101" s="118" t="s">
        <v>117</v>
      </c>
      <c r="E101" s="119"/>
      <c r="F101" s="119"/>
      <c r="G101" s="119"/>
      <c r="H101" s="119"/>
      <c r="I101" s="119"/>
      <c r="J101" s="120">
        <f>J288</f>
        <v>0</v>
      </c>
      <c r="L101" s="117"/>
    </row>
    <row r="102" spans="2:12" s="10" customFormat="1" ht="14.85" customHeight="1">
      <c r="B102" s="117"/>
      <c r="D102" s="118" t="s">
        <v>118</v>
      </c>
      <c r="E102" s="119"/>
      <c r="F102" s="119"/>
      <c r="G102" s="119"/>
      <c r="H102" s="119"/>
      <c r="I102" s="119"/>
      <c r="J102" s="120">
        <f>J320</f>
        <v>0</v>
      </c>
      <c r="L102" s="117"/>
    </row>
    <row r="103" spans="2:12" s="10" customFormat="1" ht="19.9" customHeight="1">
      <c r="B103" s="117"/>
      <c r="D103" s="118" t="s">
        <v>119</v>
      </c>
      <c r="E103" s="119"/>
      <c r="F103" s="119"/>
      <c r="G103" s="119"/>
      <c r="H103" s="119"/>
      <c r="I103" s="119"/>
      <c r="J103" s="120">
        <f>J358</f>
        <v>0</v>
      </c>
      <c r="L103" s="117"/>
    </row>
    <row r="104" spans="2:12" s="10" customFormat="1" ht="19.9" customHeight="1">
      <c r="B104" s="117"/>
      <c r="D104" s="118" t="s">
        <v>120</v>
      </c>
      <c r="E104" s="119"/>
      <c r="F104" s="119"/>
      <c r="G104" s="119"/>
      <c r="H104" s="119"/>
      <c r="I104" s="119"/>
      <c r="J104" s="120">
        <f>J490</f>
        <v>0</v>
      </c>
      <c r="L104" s="117"/>
    </row>
    <row r="105" spans="2:12" s="10" customFormat="1" ht="19.9" customHeight="1">
      <c r="B105" s="117"/>
      <c r="D105" s="118" t="s">
        <v>121</v>
      </c>
      <c r="E105" s="119"/>
      <c r="F105" s="119"/>
      <c r="G105" s="119"/>
      <c r="H105" s="119"/>
      <c r="I105" s="119"/>
      <c r="J105" s="120">
        <f>J764</f>
        <v>0</v>
      </c>
      <c r="L105" s="117"/>
    </row>
    <row r="106" spans="2:12" s="10" customFormat="1" ht="19.9" customHeight="1">
      <c r="B106" s="117"/>
      <c r="D106" s="118" t="s">
        <v>122</v>
      </c>
      <c r="E106" s="119"/>
      <c r="F106" s="119"/>
      <c r="G106" s="119"/>
      <c r="H106" s="119"/>
      <c r="I106" s="119"/>
      <c r="J106" s="120">
        <f>J785</f>
        <v>0</v>
      </c>
      <c r="L106" s="117"/>
    </row>
    <row r="107" spans="2:12" s="9" customFormat="1" ht="24.95" customHeight="1">
      <c r="B107" s="113"/>
      <c r="D107" s="114" t="s">
        <v>123</v>
      </c>
      <c r="E107" s="115"/>
      <c r="F107" s="115"/>
      <c r="G107" s="115"/>
      <c r="H107" s="115"/>
      <c r="I107" s="115"/>
      <c r="J107" s="116">
        <f>J788</f>
        <v>0</v>
      </c>
      <c r="L107" s="113"/>
    </row>
    <row r="108" spans="2:12" s="10" customFormat="1" ht="19.9" customHeight="1">
      <c r="B108" s="117"/>
      <c r="D108" s="118" t="s">
        <v>124</v>
      </c>
      <c r="E108" s="119"/>
      <c r="F108" s="119"/>
      <c r="G108" s="119"/>
      <c r="H108" s="119"/>
      <c r="I108" s="119"/>
      <c r="J108" s="120">
        <f>J789</f>
        <v>0</v>
      </c>
      <c r="L108" s="117"/>
    </row>
    <row r="109" spans="2:12" s="10" customFormat="1" ht="19.9" customHeight="1">
      <c r="B109" s="117"/>
      <c r="D109" s="118" t="s">
        <v>125</v>
      </c>
      <c r="E109" s="119"/>
      <c r="F109" s="119"/>
      <c r="G109" s="119"/>
      <c r="H109" s="119"/>
      <c r="I109" s="119"/>
      <c r="J109" s="120">
        <f>J795</f>
        <v>0</v>
      </c>
      <c r="L109" s="117"/>
    </row>
    <row r="110" spans="2:12" s="10" customFormat="1" ht="19.9" customHeight="1">
      <c r="B110" s="117"/>
      <c r="D110" s="118" t="s">
        <v>126</v>
      </c>
      <c r="E110" s="119"/>
      <c r="F110" s="119"/>
      <c r="G110" s="119"/>
      <c r="H110" s="119"/>
      <c r="I110" s="119"/>
      <c r="J110" s="120">
        <f>J950</f>
        <v>0</v>
      </c>
      <c r="L110" s="117"/>
    </row>
    <row r="111" spans="2:12" s="10" customFormat="1" ht="19.9" customHeight="1">
      <c r="B111" s="117"/>
      <c r="D111" s="118" t="s">
        <v>127</v>
      </c>
      <c r="E111" s="119"/>
      <c r="F111" s="119"/>
      <c r="G111" s="119"/>
      <c r="H111" s="119"/>
      <c r="I111" s="119"/>
      <c r="J111" s="120">
        <f>J1120</f>
        <v>0</v>
      </c>
      <c r="L111" s="117"/>
    </row>
    <row r="112" spans="2:12" s="10" customFormat="1" ht="19.9" customHeight="1">
      <c r="B112" s="117"/>
      <c r="D112" s="118" t="s">
        <v>128</v>
      </c>
      <c r="E112" s="119"/>
      <c r="F112" s="119"/>
      <c r="G112" s="119"/>
      <c r="H112" s="119"/>
      <c r="I112" s="119"/>
      <c r="J112" s="120">
        <f>J1125</f>
        <v>0</v>
      </c>
      <c r="L112" s="117"/>
    </row>
    <row r="113" spans="2:12" s="10" customFormat="1" ht="19.9" customHeight="1">
      <c r="B113" s="117"/>
      <c r="D113" s="118" t="s">
        <v>129</v>
      </c>
      <c r="E113" s="119"/>
      <c r="F113" s="119"/>
      <c r="G113" s="119"/>
      <c r="H113" s="119"/>
      <c r="I113" s="119"/>
      <c r="J113" s="120">
        <f>J1185</f>
        <v>0</v>
      </c>
      <c r="L113" s="117"/>
    </row>
    <row r="114" spans="2:12" s="10" customFormat="1" ht="19.9" customHeight="1">
      <c r="B114" s="117"/>
      <c r="D114" s="118" t="s">
        <v>130</v>
      </c>
      <c r="E114" s="119"/>
      <c r="F114" s="119"/>
      <c r="G114" s="119"/>
      <c r="H114" s="119"/>
      <c r="I114" s="119"/>
      <c r="J114" s="120">
        <f>J1322</f>
        <v>0</v>
      </c>
      <c r="L114" s="117"/>
    </row>
    <row r="115" spans="2:12" s="10" customFormat="1" ht="19.9" customHeight="1">
      <c r="B115" s="117"/>
      <c r="D115" s="118" t="s">
        <v>131</v>
      </c>
      <c r="E115" s="119"/>
      <c r="F115" s="119"/>
      <c r="G115" s="119"/>
      <c r="H115" s="119"/>
      <c r="I115" s="119"/>
      <c r="J115" s="120">
        <f>J1361</f>
        <v>0</v>
      </c>
      <c r="L115" s="117"/>
    </row>
    <row r="116" spans="2:12" s="10" customFormat="1" ht="19.9" customHeight="1">
      <c r="B116" s="117"/>
      <c r="D116" s="118" t="s">
        <v>132</v>
      </c>
      <c r="E116" s="119"/>
      <c r="F116" s="119"/>
      <c r="G116" s="119"/>
      <c r="H116" s="119"/>
      <c r="I116" s="119"/>
      <c r="J116" s="120">
        <f>J1399</f>
        <v>0</v>
      </c>
      <c r="L116" s="117"/>
    </row>
    <row r="117" spans="2:12" s="10" customFormat="1" ht="14.85" customHeight="1">
      <c r="B117" s="117"/>
      <c r="D117" s="118" t="s">
        <v>133</v>
      </c>
      <c r="E117" s="119"/>
      <c r="F117" s="119"/>
      <c r="G117" s="119"/>
      <c r="H117" s="119"/>
      <c r="I117" s="119"/>
      <c r="J117" s="120">
        <f>J1402</f>
        <v>0</v>
      </c>
      <c r="L117" s="117"/>
    </row>
    <row r="118" spans="2:12" s="10" customFormat="1" ht="14.85" customHeight="1">
      <c r="B118" s="117"/>
      <c r="D118" s="118" t="s">
        <v>134</v>
      </c>
      <c r="E118" s="119"/>
      <c r="F118" s="119"/>
      <c r="G118" s="119"/>
      <c r="H118" s="119"/>
      <c r="I118" s="119"/>
      <c r="J118" s="120">
        <f>J1423</f>
        <v>0</v>
      </c>
      <c r="L118" s="117"/>
    </row>
    <row r="119" spans="2:12" s="10" customFormat="1" ht="14.85" customHeight="1">
      <c r="B119" s="117"/>
      <c r="D119" s="118" t="s">
        <v>135</v>
      </c>
      <c r="E119" s="119"/>
      <c r="F119" s="119"/>
      <c r="G119" s="119"/>
      <c r="H119" s="119"/>
      <c r="I119" s="119"/>
      <c r="J119" s="120">
        <f>J1472</f>
        <v>0</v>
      </c>
      <c r="L119" s="117"/>
    </row>
    <row r="120" spans="2:12" s="10" customFormat="1" ht="14.85" customHeight="1">
      <c r="B120" s="117"/>
      <c r="D120" s="118" t="s">
        <v>136</v>
      </c>
      <c r="E120" s="119"/>
      <c r="F120" s="119"/>
      <c r="G120" s="119"/>
      <c r="H120" s="119"/>
      <c r="I120" s="119"/>
      <c r="J120" s="120">
        <f>J1527</f>
        <v>0</v>
      </c>
      <c r="L120" s="117"/>
    </row>
    <row r="121" spans="2:12" s="10" customFormat="1" ht="19.9" customHeight="1">
      <c r="B121" s="117"/>
      <c r="D121" s="118" t="s">
        <v>137</v>
      </c>
      <c r="E121" s="119"/>
      <c r="F121" s="119"/>
      <c r="G121" s="119"/>
      <c r="H121" s="119"/>
      <c r="I121" s="119"/>
      <c r="J121" s="120">
        <f>J1567</f>
        <v>0</v>
      </c>
      <c r="L121" s="117"/>
    </row>
    <row r="122" spans="2:12" s="10" customFormat="1" ht="19.9" customHeight="1">
      <c r="B122" s="117"/>
      <c r="D122" s="118" t="s">
        <v>138</v>
      </c>
      <c r="E122" s="119"/>
      <c r="F122" s="119"/>
      <c r="G122" s="119"/>
      <c r="H122" s="119"/>
      <c r="I122" s="119"/>
      <c r="J122" s="120">
        <f>J1681</f>
        <v>0</v>
      </c>
      <c r="L122" s="117"/>
    </row>
    <row r="123" spans="2:12" s="10" customFormat="1" ht="19.9" customHeight="1">
      <c r="B123" s="117"/>
      <c r="D123" s="118" t="s">
        <v>139</v>
      </c>
      <c r="E123" s="119"/>
      <c r="F123" s="119"/>
      <c r="G123" s="119"/>
      <c r="H123" s="119"/>
      <c r="I123" s="119"/>
      <c r="J123" s="120">
        <f>J1859</f>
        <v>0</v>
      </c>
      <c r="L123" s="117"/>
    </row>
    <row r="124" spans="2:12" s="10" customFormat="1" ht="19.9" customHeight="1">
      <c r="B124" s="117"/>
      <c r="D124" s="118" t="s">
        <v>140</v>
      </c>
      <c r="E124" s="119"/>
      <c r="F124" s="119"/>
      <c r="G124" s="119"/>
      <c r="H124" s="119"/>
      <c r="I124" s="119"/>
      <c r="J124" s="120">
        <f>J1938</f>
        <v>0</v>
      </c>
      <c r="L124" s="117"/>
    </row>
    <row r="125" spans="2:12" s="10" customFormat="1" ht="19.9" customHeight="1">
      <c r="B125" s="117"/>
      <c r="D125" s="118" t="s">
        <v>141</v>
      </c>
      <c r="E125" s="119"/>
      <c r="F125" s="119"/>
      <c r="G125" s="119"/>
      <c r="H125" s="119"/>
      <c r="I125" s="119"/>
      <c r="J125" s="120">
        <f>J1957</f>
        <v>0</v>
      </c>
      <c r="L125" s="117"/>
    </row>
    <row r="126" spans="2:12" s="10" customFormat="1" ht="19.9" customHeight="1">
      <c r="B126" s="117"/>
      <c r="D126" s="118" t="s">
        <v>142</v>
      </c>
      <c r="E126" s="119"/>
      <c r="F126" s="119"/>
      <c r="G126" s="119"/>
      <c r="H126" s="119"/>
      <c r="I126" s="119"/>
      <c r="J126" s="120">
        <f>J1971</f>
        <v>0</v>
      </c>
      <c r="L126" s="117"/>
    </row>
    <row r="127" spans="2:12" s="9" customFormat="1" ht="24.95" customHeight="1">
      <c r="B127" s="113"/>
      <c r="D127" s="114" t="s">
        <v>143</v>
      </c>
      <c r="E127" s="115"/>
      <c r="F127" s="115"/>
      <c r="G127" s="115"/>
      <c r="H127" s="115"/>
      <c r="I127" s="115"/>
      <c r="J127" s="116">
        <f>J1983</f>
        <v>0</v>
      </c>
      <c r="L127" s="113"/>
    </row>
    <row r="128" spans="2:12" s="10" customFormat="1" ht="19.9" customHeight="1">
      <c r="B128" s="117"/>
      <c r="D128" s="118" t="s">
        <v>144</v>
      </c>
      <c r="E128" s="119"/>
      <c r="F128" s="119"/>
      <c r="G128" s="119"/>
      <c r="H128" s="119"/>
      <c r="I128" s="119"/>
      <c r="J128" s="120">
        <f>J1984</f>
        <v>0</v>
      </c>
      <c r="L128" s="117"/>
    </row>
    <row r="129" spans="1:31" s="2" customFormat="1" ht="21.75" customHeight="1">
      <c r="A129" s="33"/>
      <c r="B129" s="34"/>
      <c r="C129" s="33"/>
      <c r="D129" s="33"/>
      <c r="E129" s="33"/>
      <c r="F129" s="33"/>
      <c r="G129" s="33"/>
      <c r="H129" s="33"/>
      <c r="I129" s="33"/>
      <c r="J129" s="33"/>
      <c r="K129" s="33"/>
      <c r="L129" s="43"/>
      <c r="S129" s="33"/>
      <c r="T129" s="33"/>
      <c r="U129" s="33"/>
      <c r="V129" s="33"/>
      <c r="W129" s="33"/>
      <c r="X129" s="33"/>
      <c r="Y129" s="33"/>
      <c r="Z129" s="33"/>
      <c r="AA129" s="33"/>
      <c r="AB129" s="33"/>
      <c r="AC129" s="33"/>
      <c r="AD129" s="33"/>
      <c r="AE129" s="33"/>
    </row>
    <row r="130" spans="1:31" s="2" customFormat="1" ht="6.95" customHeight="1">
      <c r="A130" s="33"/>
      <c r="B130" s="48"/>
      <c r="C130" s="49"/>
      <c r="D130" s="49"/>
      <c r="E130" s="49"/>
      <c r="F130" s="49"/>
      <c r="G130" s="49"/>
      <c r="H130" s="49"/>
      <c r="I130" s="49"/>
      <c r="J130" s="49"/>
      <c r="K130" s="49"/>
      <c r="L130" s="43"/>
      <c r="S130" s="33"/>
      <c r="T130" s="33"/>
      <c r="U130" s="33"/>
      <c r="V130" s="33"/>
      <c r="W130" s="33"/>
      <c r="X130" s="33"/>
      <c r="Y130" s="33"/>
      <c r="Z130" s="33"/>
      <c r="AA130" s="33"/>
      <c r="AB130" s="33"/>
      <c r="AC130" s="33"/>
      <c r="AD130" s="33"/>
      <c r="AE130" s="33"/>
    </row>
    <row r="134" spans="1:31" s="2" customFormat="1" ht="6.95" customHeight="1">
      <c r="A134" s="33"/>
      <c r="B134" s="50"/>
      <c r="C134" s="51"/>
      <c r="D134" s="51"/>
      <c r="E134" s="51"/>
      <c r="F134" s="51"/>
      <c r="G134" s="51"/>
      <c r="H134" s="51"/>
      <c r="I134" s="51"/>
      <c r="J134" s="51"/>
      <c r="K134" s="51"/>
      <c r="L134" s="43"/>
      <c r="S134" s="33"/>
      <c r="T134" s="33"/>
      <c r="U134" s="33"/>
      <c r="V134" s="33"/>
      <c r="W134" s="33"/>
      <c r="X134" s="33"/>
      <c r="Y134" s="33"/>
      <c r="Z134" s="33"/>
      <c r="AA134" s="33"/>
      <c r="AB134" s="33"/>
      <c r="AC134" s="33"/>
      <c r="AD134" s="33"/>
      <c r="AE134" s="33"/>
    </row>
    <row r="135" spans="1:31" s="2" customFormat="1" ht="24.95" customHeight="1">
      <c r="A135" s="33"/>
      <c r="B135" s="34"/>
      <c r="C135" s="22" t="s">
        <v>145</v>
      </c>
      <c r="D135" s="33"/>
      <c r="E135" s="33"/>
      <c r="F135" s="33"/>
      <c r="G135" s="33"/>
      <c r="H135" s="33"/>
      <c r="I135" s="33"/>
      <c r="J135" s="33"/>
      <c r="K135" s="33"/>
      <c r="L135" s="43"/>
      <c r="S135" s="33"/>
      <c r="T135" s="33"/>
      <c r="U135" s="33"/>
      <c r="V135" s="33"/>
      <c r="W135" s="33"/>
      <c r="X135" s="33"/>
      <c r="Y135" s="33"/>
      <c r="Z135" s="33"/>
      <c r="AA135" s="33"/>
      <c r="AB135" s="33"/>
      <c r="AC135" s="33"/>
      <c r="AD135" s="33"/>
      <c r="AE135" s="33"/>
    </row>
    <row r="136" spans="1:31" s="2" customFormat="1" ht="6.95" customHeight="1">
      <c r="A136" s="33"/>
      <c r="B136" s="34"/>
      <c r="C136" s="33"/>
      <c r="D136" s="33"/>
      <c r="E136" s="33"/>
      <c r="F136" s="33"/>
      <c r="G136" s="33"/>
      <c r="H136" s="33"/>
      <c r="I136" s="33"/>
      <c r="J136" s="33"/>
      <c r="K136" s="33"/>
      <c r="L136" s="43"/>
      <c r="S136" s="33"/>
      <c r="T136" s="33"/>
      <c r="U136" s="33"/>
      <c r="V136" s="33"/>
      <c r="W136" s="33"/>
      <c r="X136" s="33"/>
      <c r="Y136" s="33"/>
      <c r="Z136" s="33"/>
      <c r="AA136" s="33"/>
      <c r="AB136" s="33"/>
      <c r="AC136" s="33"/>
      <c r="AD136" s="33"/>
      <c r="AE136" s="33"/>
    </row>
    <row r="137" spans="1:31" s="2" customFormat="1" ht="12" customHeight="1">
      <c r="A137" s="33"/>
      <c r="B137" s="34"/>
      <c r="C137" s="28" t="s">
        <v>16</v>
      </c>
      <c r="D137" s="33"/>
      <c r="E137" s="33"/>
      <c r="F137" s="33"/>
      <c r="G137" s="33"/>
      <c r="H137" s="33"/>
      <c r="I137" s="33"/>
      <c r="J137" s="33"/>
      <c r="K137" s="33"/>
      <c r="L137" s="43"/>
      <c r="S137" s="33"/>
      <c r="T137" s="33"/>
      <c r="U137" s="33"/>
      <c r="V137" s="33"/>
      <c r="W137" s="33"/>
      <c r="X137" s="33"/>
      <c r="Y137" s="33"/>
      <c r="Z137" s="33"/>
      <c r="AA137" s="33"/>
      <c r="AB137" s="33"/>
      <c r="AC137" s="33"/>
      <c r="AD137" s="33"/>
      <c r="AE137" s="33"/>
    </row>
    <row r="138" spans="1:31" s="2" customFormat="1" ht="16.5" customHeight="1">
      <c r="A138" s="33"/>
      <c r="B138" s="34"/>
      <c r="C138" s="33"/>
      <c r="D138" s="33"/>
      <c r="E138" s="253" t="str">
        <f>E7</f>
        <v>Nástavba provozně technického objektu - ON Trutnov 1</v>
      </c>
      <c r="F138" s="254"/>
      <c r="G138" s="254"/>
      <c r="H138" s="254"/>
      <c r="I138" s="33"/>
      <c r="J138" s="33"/>
      <c r="K138" s="33"/>
      <c r="L138" s="43"/>
      <c r="S138" s="33"/>
      <c r="T138" s="33"/>
      <c r="U138" s="33"/>
      <c r="V138" s="33"/>
      <c r="W138" s="33"/>
      <c r="X138" s="33"/>
      <c r="Y138" s="33"/>
      <c r="Z138" s="33"/>
      <c r="AA138" s="33"/>
      <c r="AB138" s="33"/>
      <c r="AC138" s="33"/>
      <c r="AD138" s="33"/>
      <c r="AE138" s="33"/>
    </row>
    <row r="139" spans="1:31" s="2" customFormat="1" ht="12" customHeight="1">
      <c r="A139" s="33"/>
      <c r="B139" s="34"/>
      <c r="C139" s="28" t="s">
        <v>106</v>
      </c>
      <c r="D139" s="33"/>
      <c r="E139" s="33"/>
      <c r="F139" s="33"/>
      <c r="G139" s="33"/>
      <c r="H139" s="33"/>
      <c r="I139" s="33"/>
      <c r="J139" s="33"/>
      <c r="K139" s="33"/>
      <c r="L139" s="43"/>
      <c r="S139" s="33"/>
      <c r="T139" s="33"/>
      <c r="U139" s="33"/>
      <c r="V139" s="33"/>
      <c r="W139" s="33"/>
      <c r="X139" s="33"/>
      <c r="Y139" s="33"/>
      <c r="Z139" s="33"/>
      <c r="AA139" s="33"/>
      <c r="AB139" s="33"/>
      <c r="AC139" s="33"/>
      <c r="AD139" s="33"/>
      <c r="AE139" s="33"/>
    </row>
    <row r="140" spans="1:31" s="2" customFormat="1" ht="16.5" customHeight="1">
      <c r="A140" s="33"/>
      <c r="B140" s="34"/>
      <c r="C140" s="33"/>
      <c r="D140" s="33"/>
      <c r="E140" s="214" t="str">
        <f>E9</f>
        <v>D.1.1a - Architektonicko stavební řešení</v>
      </c>
      <c r="F140" s="255"/>
      <c r="G140" s="255"/>
      <c r="H140" s="255"/>
      <c r="I140" s="33"/>
      <c r="J140" s="33"/>
      <c r="K140" s="33"/>
      <c r="L140" s="43"/>
      <c r="S140" s="33"/>
      <c r="T140" s="33"/>
      <c r="U140" s="33"/>
      <c r="V140" s="33"/>
      <c r="W140" s="33"/>
      <c r="X140" s="33"/>
      <c r="Y140" s="33"/>
      <c r="Z140" s="33"/>
      <c r="AA140" s="33"/>
      <c r="AB140" s="33"/>
      <c r="AC140" s="33"/>
      <c r="AD140" s="33"/>
      <c r="AE140" s="33"/>
    </row>
    <row r="141" spans="1:31" s="2" customFormat="1" ht="6.95" customHeight="1">
      <c r="A141" s="33"/>
      <c r="B141" s="34"/>
      <c r="C141" s="33"/>
      <c r="D141" s="33"/>
      <c r="E141" s="33"/>
      <c r="F141" s="33"/>
      <c r="G141" s="33"/>
      <c r="H141" s="33"/>
      <c r="I141" s="33"/>
      <c r="J141" s="33"/>
      <c r="K141" s="33"/>
      <c r="L141" s="43"/>
      <c r="S141" s="33"/>
      <c r="T141" s="33"/>
      <c r="U141" s="33"/>
      <c r="V141" s="33"/>
      <c r="W141" s="33"/>
      <c r="X141" s="33"/>
      <c r="Y141" s="33"/>
      <c r="Z141" s="33"/>
      <c r="AA141" s="33"/>
      <c r="AB141" s="33"/>
      <c r="AC141" s="33"/>
      <c r="AD141" s="33"/>
      <c r="AE141" s="33"/>
    </row>
    <row r="142" spans="1:31" s="2" customFormat="1" ht="12" customHeight="1">
      <c r="A142" s="33"/>
      <c r="B142" s="34"/>
      <c r="C142" s="28" t="s">
        <v>20</v>
      </c>
      <c r="D142" s="33"/>
      <c r="E142" s="33"/>
      <c r="F142" s="26" t="str">
        <f>F12</f>
        <v xml:space="preserve"> </v>
      </c>
      <c r="G142" s="33"/>
      <c r="H142" s="33"/>
      <c r="I142" s="28" t="s">
        <v>22</v>
      </c>
      <c r="J142" s="56" t="str">
        <f>IF(J12="","",J12)</f>
        <v>27. 1. 2023</v>
      </c>
      <c r="K142" s="33"/>
      <c r="L142" s="43"/>
      <c r="S142" s="33"/>
      <c r="T142" s="33"/>
      <c r="U142" s="33"/>
      <c r="V142" s="33"/>
      <c r="W142" s="33"/>
      <c r="X142" s="33"/>
      <c r="Y142" s="33"/>
      <c r="Z142" s="33"/>
      <c r="AA142" s="33"/>
      <c r="AB142" s="33"/>
      <c r="AC142" s="33"/>
      <c r="AD142" s="33"/>
      <c r="AE142" s="33"/>
    </row>
    <row r="143" spans="1:31" s="2" customFormat="1" ht="6.95" customHeight="1">
      <c r="A143" s="33"/>
      <c r="B143" s="34"/>
      <c r="C143" s="33"/>
      <c r="D143" s="33"/>
      <c r="E143" s="33"/>
      <c r="F143" s="33"/>
      <c r="G143" s="33"/>
      <c r="H143" s="33"/>
      <c r="I143" s="33"/>
      <c r="J143" s="33"/>
      <c r="K143" s="33"/>
      <c r="L143" s="43"/>
      <c r="S143" s="33"/>
      <c r="T143" s="33"/>
      <c r="U143" s="33"/>
      <c r="V143" s="33"/>
      <c r="W143" s="33"/>
      <c r="X143" s="33"/>
      <c r="Y143" s="33"/>
      <c r="Z143" s="33"/>
      <c r="AA143" s="33"/>
      <c r="AB143" s="33"/>
      <c r="AC143" s="33"/>
      <c r="AD143" s="33"/>
      <c r="AE143" s="33"/>
    </row>
    <row r="144" spans="1:31" s="2" customFormat="1" ht="15.2" customHeight="1">
      <c r="A144" s="33"/>
      <c r="B144" s="34"/>
      <c r="C144" s="28" t="s">
        <v>24</v>
      </c>
      <c r="D144" s="33"/>
      <c r="E144" s="33"/>
      <c r="F144" s="26" t="str">
        <f>E15</f>
        <v xml:space="preserve"> </v>
      </c>
      <c r="G144" s="33"/>
      <c r="H144" s="33"/>
      <c r="I144" s="28" t="s">
        <v>29</v>
      </c>
      <c r="J144" s="31" t="str">
        <f>E21</f>
        <v xml:space="preserve"> </v>
      </c>
      <c r="K144" s="33"/>
      <c r="L144" s="43"/>
      <c r="S144" s="33"/>
      <c r="T144" s="33"/>
      <c r="U144" s="33"/>
      <c r="V144" s="33"/>
      <c r="W144" s="33"/>
      <c r="X144" s="33"/>
      <c r="Y144" s="33"/>
      <c r="Z144" s="33"/>
      <c r="AA144" s="33"/>
      <c r="AB144" s="33"/>
      <c r="AC144" s="33"/>
      <c r="AD144" s="33"/>
      <c r="AE144" s="33"/>
    </row>
    <row r="145" spans="1:31" s="2" customFormat="1" ht="15.2" customHeight="1">
      <c r="A145" s="33"/>
      <c r="B145" s="34"/>
      <c r="C145" s="28" t="s">
        <v>27</v>
      </c>
      <c r="D145" s="33"/>
      <c r="E145" s="33"/>
      <c r="F145" s="26" t="str">
        <f>IF(E18="","",E18)</f>
        <v>Vyplň údaj</v>
      </c>
      <c r="G145" s="33"/>
      <c r="H145" s="33"/>
      <c r="I145" s="28" t="s">
        <v>31</v>
      </c>
      <c r="J145" s="31" t="str">
        <f>E24</f>
        <v xml:space="preserve"> </v>
      </c>
      <c r="K145" s="33"/>
      <c r="L145" s="43"/>
      <c r="S145" s="33"/>
      <c r="T145" s="33"/>
      <c r="U145" s="33"/>
      <c r="V145" s="33"/>
      <c r="W145" s="33"/>
      <c r="X145" s="33"/>
      <c r="Y145" s="33"/>
      <c r="Z145" s="33"/>
      <c r="AA145" s="33"/>
      <c r="AB145" s="33"/>
      <c r="AC145" s="33"/>
      <c r="AD145" s="33"/>
      <c r="AE145" s="33"/>
    </row>
    <row r="146" spans="1:31" s="2" customFormat="1" ht="10.35" customHeight="1">
      <c r="A146" s="33"/>
      <c r="B146" s="34"/>
      <c r="C146" s="33"/>
      <c r="D146" s="33"/>
      <c r="E146" s="33"/>
      <c r="F146" s="33"/>
      <c r="G146" s="33"/>
      <c r="H146" s="33"/>
      <c r="I146" s="33"/>
      <c r="J146" s="33"/>
      <c r="K146" s="33"/>
      <c r="L146" s="43"/>
      <c r="S146" s="33"/>
      <c r="T146" s="33"/>
      <c r="U146" s="33"/>
      <c r="V146" s="33"/>
      <c r="W146" s="33"/>
      <c r="X146" s="33"/>
      <c r="Y146" s="33"/>
      <c r="Z146" s="33"/>
      <c r="AA146" s="33"/>
      <c r="AB146" s="33"/>
      <c r="AC146" s="33"/>
      <c r="AD146" s="33"/>
      <c r="AE146" s="33"/>
    </row>
    <row r="147" spans="1:31" s="11" customFormat="1" ht="29.25" customHeight="1">
      <c r="A147" s="121"/>
      <c r="B147" s="122"/>
      <c r="C147" s="123" t="s">
        <v>146</v>
      </c>
      <c r="D147" s="124" t="s">
        <v>58</v>
      </c>
      <c r="E147" s="124" t="s">
        <v>54</v>
      </c>
      <c r="F147" s="124" t="s">
        <v>55</v>
      </c>
      <c r="G147" s="124" t="s">
        <v>147</v>
      </c>
      <c r="H147" s="124" t="s">
        <v>148</v>
      </c>
      <c r="I147" s="124" t="s">
        <v>149</v>
      </c>
      <c r="J147" s="124" t="s">
        <v>110</v>
      </c>
      <c r="K147" s="125" t="s">
        <v>150</v>
      </c>
      <c r="L147" s="126"/>
      <c r="M147" s="63" t="s">
        <v>1</v>
      </c>
      <c r="N147" s="64" t="s">
        <v>37</v>
      </c>
      <c r="O147" s="64" t="s">
        <v>151</v>
      </c>
      <c r="P147" s="64" t="s">
        <v>152</v>
      </c>
      <c r="Q147" s="64" t="s">
        <v>153</v>
      </c>
      <c r="R147" s="64" t="s">
        <v>154</v>
      </c>
      <c r="S147" s="64" t="s">
        <v>155</v>
      </c>
      <c r="T147" s="65" t="s">
        <v>156</v>
      </c>
      <c r="U147" s="121"/>
      <c r="V147" s="121"/>
      <c r="W147" s="121"/>
      <c r="X147" s="121"/>
      <c r="Y147" s="121"/>
      <c r="Z147" s="121"/>
      <c r="AA147" s="121"/>
      <c r="AB147" s="121"/>
      <c r="AC147" s="121"/>
      <c r="AD147" s="121"/>
      <c r="AE147" s="121"/>
    </row>
    <row r="148" spans="1:63" s="2" customFormat="1" ht="22.9" customHeight="1">
      <c r="A148" s="33"/>
      <c r="B148" s="34"/>
      <c r="C148" s="70" t="s">
        <v>157</v>
      </c>
      <c r="D148" s="33"/>
      <c r="E148" s="33"/>
      <c r="F148" s="33"/>
      <c r="G148" s="33"/>
      <c r="H148" s="33"/>
      <c r="I148" s="33"/>
      <c r="J148" s="127">
        <f>BK148</f>
        <v>0</v>
      </c>
      <c r="K148" s="33"/>
      <c r="L148" s="34"/>
      <c r="M148" s="66"/>
      <c r="N148" s="57"/>
      <c r="O148" s="67"/>
      <c r="P148" s="128">
        <f>P149+P788+P1983</f>
        <v>0</v>
      </c>
      <c r="Q148" s="67"/>
      <c r="R148" s="128">
        <f>R149+R788+R1983</f>
        <v>645.5553500207559</v>
      </c>
      <c r="S148" s="67"/>
      <c r="T148" s="129">
        <f>T149+T788+T1983</f>
        <v>316.984159</v>
      </c>
      <c r="U148" s="33"/>
      <c r="V148" s="33"/>
      <c r="W148" s="33"/>
      <c r="X148" s="33"/>
      <c r="Y148" s="33"/>
      <c r="Z148" s="33"/>
      <c r="AA148" s="33"/>
      <c r="AB148" s="33"/>
      <c r="AC148" s="33"/>
      <c r="AD148" s="33"/>
      <c r="AE148" s="33"/>
      <c r="AT148" s="18" t="s">
        <v>72</v>
      </c>
      <c r="AU148" s="18" t="s">
        <v>112</v>
      </c>
      <c r="BK148" s="130">
        <f>BK149+BK788+BK1983</f>
        <v>0</v>
      </c>
    </row>
    <row r="149" spans="2:63" s="12" customFormat="1" ht="25.9" customHeight="1">
      <c r="B149" s="131"/>
      <c r="D149" s="132" t="s">
        <v>72</v>
      </c>
      <c r="E149" s="133" t="s">
        <v>158</v>
      </c>
      <c r="F149" s="133" t="s">
        <v>159</v>
      </c>
      <c r="I149" s="134"/>
      <c r="J149" s="135">
        <f>BK149</f>
        <v>0</v>
      </c>
      <c r="L149" s="131"/>
      <c r="M149" s="136"/>
      <c r="N149" s="137"/>
      <c r="O149" s="137"/>
      <c r="P149" s="138">
        <f>P150+P232+P358+P490+P764+P785</f>
        <v>0</v>
      </c>
      <c r="Q149" s="137"/>
      <c r="R149" s="138">
        <f>R150+R232+R358+R490+R764+R785</f>
        <v>535.8046891159739</v>
      </c>
      <c r="S149" s="137"/>
      <c r="T149" s="139">
        <f>T150+T232+T358+T490+T764+T785</f>
        <v>311.47249999999997</v>
      </c>
      <c r="AR149" s="132" t="s">
        <v>81</v>
      </c>
      <c r="AT149" s="140" t="s">
        <v>72</v>
      </c>
      <c r="AU149" s="140" t="s">
        <v>73</v>
      </c>
      <c r="AY149" s="132" t="s">
        <v>160</v>
      </c>
      <c r="BK149" s="141">
        <f>BK150+BK232+BK358+BK490+BK764+BK785</f>
        <v>0</v>
      </c>
    </row>
    <row r="150" spans="2:63" s="12" customFormat="1" ht="22.9" customHeight="1">
      <c r="B150" s="131"/>
      <c r="D150" s="132" t="s">
        <v>72</v>
      </c>
      <c r="E150" s="142" t="s">
        <v>161</v>
      </c>
      <c r="F150" s="142" t="s">
        <v>162</v>
      </c>
      <c r="I150" s="134"/>
      <c r="J150" s="143">
        <f>BK150</f>
        <v>0</v>
      </c>
      <c r="L150" s="131"/>
      <c r="M150" s="136"/>
      <c r="N150" s="137"/>
      <c r="O150" s="137"/>
      <c r="P150" s="138">
        <f>SUM(P151:P231)</f>
        <v>0</v>
      </c>
      <c r="Q150" s="137"/>
      <c r="R150" s="138">
        <f>SUM(R151:R231)</f>
        <v>191.69671804600003</v>
      </c>
      <c r="S150" s="137"/>
      <c r="T150" s="139">
        <f>SUM(T151:T231)</f>
        <v>0</v>
      </c>
      <c r="AR150" s="132" t="s">
        <v>81</v>
      </c>
      <c r="AT150" s="140" t="s">
        <v>72</v>
      </c>
      <c r="AU150" s="140" t="s">
        <v>81</v>
      </c>
      <c r="AY150" s="132" t="s">
        <v>160</v>
      </c>
      <c r="BK150" s="141">
        <f>SUM(BK151:BK231)</f>
        <v>0</v>
      </c>
    </row>
    <row r="151" spans="1:65" s="2" customFormat="1" ht="24.2" customHeight="1">
      <c r="A151" s="33"/>
      <c r="B151" s="144"/>
      <c r="C151" s="145" t="s">
        <v>81</v>
      </c>
      <c r="D151" s="145" t="s">
        <v>163</v>
      </c>
      <c r="E151" s="146" t="s">
        <v>164</v>
      </c>
      <c r="F151" s="147" t="s">
        <v>165</v>
      </c>
      <c r="G151" s="148" t="s">
        <v>166</v>
      </c>
      <c r="H151" s="149">
        <v>502.727</v>
      </c>
      <c r="I151" s="150"/>
      <c r="J151" s="151">
        <f>ROUND(I151*H151,2)</f>
        <v>0</v>
      </c>
      <c r="K151" s="147" t="s">
        <v>167</v>
      </c>
      <c r="L151" s="34"/>
      <c r="M151" s="152" t="s">
        <v>1</v>
      </c>
      <c r="N151" s="153" t="s">
        <v>38</v>
      </c>
      <c r="O151" s="59"/>
      <c r="P151" s="154">
        <f>O151*H151</f>
        <v>0</v>
      </c>
      <c r="Q151" s="154">
        <v>0.349248</v>
      </c>
      <c r="R151" s="154">
        <f>Q151*H151</f>
        <v>175.576399296</v>
      </c>
      <c r="S151" s="154">
        <v>0</v>
      </c>
      <c r="T151" s="155">
        <f>S151*H151</f>
        <v>0</v>
      </c>
      <c r="U151" s="33"/>
      <c r="V151" s="33"/>
      <c r="W151" s="33"/>
      <c r="X151" s="33"/>
      <c r="Y151" s="33"/>
      <c r="Z151" s="33"/>
      <c r="AA151" s="33"/>
      <c r="AB151" s="33"/>
      <c r="AC151" s="33"/>
      <c r="AD151" s="33"/>
      <c r="AE151" s="33"/>
      <c r="AR151" s="156" t="s">
        <v>168</v>
      </c>
      <c r="AT151" s="156" t="s">
        <v>163</v>
      </c>
      <c r="AU151" s="156" t="s">
        <v>83</v>
      </c>
      <c r="AY151" s="18" t="s">
        <v>160</v>
      </c>
      <c r="BE151" s="157">
        <f>IF(N151="základní",J151,0)</f>
        <v>0</v>
      </c>
      <c r="BF151" s="157">
        <f>IF(N151="snížená",J151,0)</f>
        <v>0</v>
      </c>
      <c r="BG151" s="157">
        <f>IF(N151="zákl. přenesená",J151,0)</f>
        <v>0</v>
      </c>
      <c r="BH151" s="157">
        <f>IF(N151="sníž. přenesená",J151,0)</f>
        <v>0</v>
      </c>
      <c r="BI151" s="157">
        <f>IF(N151="nulová",J151,0)</f>
        <v>0</v>
      </c>
      <c r="BJ151" s="18" t="s">
        <v>81</v>
      </c>
      <c r="BK151" s="157">
        <f>ROUND(I151*H151,2)</f>
        <v>0</v>
      </c>
      <c r="BL151" s="18" t="s">
        <v>168</v>
      </c>
      <c r="BM151" s="156" t="s">
        <v>169</v>
      </c>
    </row>
    <row r="152" spans="1:47" s="2" customFormat="1" ht="19.5">
      <c r="A152" s="33"/>
      <c r="B152" s="34"/>
      <c r="C152" s="33"/>
      <c r="D152" s="158" t="s">
        <v>170</v>
      </c>
      <c r="E152" s="33"/>
      <c r="F152" s="159" t="s">
        <v>171</v>
      </c>
      <c r="G152" s="33"/>
      <c r="H152" s="33"/>
      <c r="I152" s="160"/>
      <c r="J152" s="33"/>
      <c r="K152" s="33"/>
      <c r="L152" s="34"/>
      <c r="M152" s="161"/>
      <c r="N152" s="162"/>
      <c r="O152" s="59"/>
      <c r="P152" s="59"/>
      <c r="Q152" s="59"/>
      <c r="R152" s="59"/>
      <c r="S152" s="59"/>
      <c r="T152" s="60"/>
      <c r="U152" s="33"/>
      <c r="V152" s="33"/>
      <c r="W152" s="33"/>
      <c r="X152" s="33"/>
      <c r="Y152" s="33"/>
      <c r="Z152" s="33"/>
      <c r="AA152" s="33"/>
      <c r="AB152" s="33"/>
      <c r="AC152" s="33"/>
      <c r="AD152" s="33"/>
      <c r="AE152" s="33"/>
      <c r="AT152" s="18" t="s">
        <v>170</v>
      </c>
      <c r="AU152" s="18" t="s">
        <v>83</v>
      </c>
    </row>
    <row r="153" spans="2:51" s="13" customFormat="1" ht="11.25">
      <c r="B153" s="163"/>
      <c r="D153" s="158" t="s">
        <v>172</v>
      </c>
      <c r="E153" s="164" t="s">
        <v>1</v>
      </c>
      <c r="F153" s="165" t="s">
        <v>173</v>
      </c>
      <c r="H153" s="164" t="s">
        <v>1</v>
      </c>
      <c r="I153" s="166"/>
      <c r="L153" s="163"/>
      <c r="M153" s="167"/>
      <c r="N153" s="168"/>
      <c r="O153" s="168"/>
      <c r="P153" s="168"/>
      <c r="Q153" s="168"/>
      <c r="R153" s="168"/>
      <c r="S153" s="168"/>
      <c r="T153" s="169"/>
      <c r="AT153" s="164" t="s">
        <v>172</v>
      </c>
      <c r="AU153" s="164" t="s">
        <v>83</v>
      </c>
      <c r="AV153" s="13" t="s">
        <v>81</v>
      </c>
      <c r="AW153" s="13" t="s">
        <v>30</v>
      </c>
      <c r="AX153" s="13" t="s">
        <v>73</v>
      </c>
      <c r="AY153" s="164" t="s">
        <v>160</v>
      </c>
    </row>
    <row r="154" spans="2:51" s="14" customFormat="1" ht="11.25">
      <c r="B154" s="170"/>
      <c r="D154" s="158" t="s">
        <v>172</v>
      </c>
      <c r="E154" s="171" t="s">
        <v>1</v>
      </c>
      <c r="F154" s="172" t="s">
        <v>174</v>
      </c>
      <c r="H154" s="173">
        <v>202.454</v>
      </c>
      <c r="I154" s="174"/>
      <c r="L154" s="170"/>
      <c r="M154" s="175"/>
      <c r="N154" s="176"/>
      <c r="O154" s="176"/>
      <c r="P154" s="176"/>
      <c r="Q154" s="176"/>
      <c r="R154" s="176"/>
      <c r="S154" s="176"/>
      <c r="T154" s="177"/>
      <c r="AT154" s="171" t="s">
        <v>172</v>
      </c>
      <c r="AU154" s="171" t="s">
        <v>83</v>
      </c>
      <c r="AV154" s="14" t="s">
        <v>83</v>
      </c>
      <c r="AW154" s="14" t="s">
        <v>30</v>
      </c>
      <c r="AX154" s="14" t="s">
        <v>73</v>
      </c>
      <c r="AY154" s="171" t="s">
        <v>160</v>
      </c>
    </row>
    <row r="155" spans="2:51" s="13" customFormat="1" ht="11.25">
      <c r="B155" s="163"/>
      <c r="D155" s="158" t="s">
        <v>172</v>
      </c>
      <c r="E155" s="164" t="s">
        <v>1</v>
      </c>
      <c r="F155" s="165" t="s">
        <v>175</v>
      </c>
      <c r="H155" s="164" t="s">
        <v>1</v>
      </c>
      <c r="I155" s="166"/>
      <c r="L155" s="163"/>
      <c r="M155" s="167"/>
      <c r="N155" s="168"/>
      <c r="O155" s="168"/>
      <c r="P155" s="168"/>
      <c r="Q155" s="168"/>
      <c r="R155" s="168"/>
      <c r="S155" s="168"/>
      <c r="T155" s="169"/>
      <c r="AT155" s="164" t="s">
        <v>172</v>
      </c>
      <c r="AU155" s="164" t="s">
        <v>83</v>
      </c>
      <c r="AV155" s="13" t="s">
        <v>81</v>
      </c>
      <c r="AW155" s="13" t="s">
        <v>30</v>
      </c>
      <c r="AX155" s="13" t="s">
        <v>73</v>
      </c>
      <c r="AY155" s="164" t="s">
        <v>160</v>
      </c>
    </row>
    <row r="156" spans="2:51" s="14" customFormat="1" ht="11.25">
      <c r="B156" s="170"/>
      <c r="D156" s="158" t="s">
        <v>172</v>
      </c>
      <c r="E156" s="171" t="s">
        <v>1</v>
      </c>
      <c r="F156" s="172" t="s">
        <v>176</v>
      </c>
      <c r="H156" s="173">
        <v>-50.4</v>
      </c>
      <c r="I156" s="174"/>
      <c r="L156" s="170"/>
      <c r="M156" s="175"/>
      <c r="N156" s="176"/>
      <c r="O156" s="176"/>
      <c r="P156" s="176"/>
      <c r="Q156" s="176"/>
      <c r="R156" s="176"/>
      <c r="S156" s="176"/>
      <c r="T156" s="177"/>
      <c r="AT156" s="171" t="s">
        <v>172</v>
      </c>
      <c r="AU156" s="171" t="s">
        <v>83</v>
      </c>
      <c r="AV156" s="14" t="s">
        <v>83</v>
      </c>
      <c r="AW156" s="14" t="s">
        <v>30</v>
      </c>
      <c r="AX156" s="14" t="s">
        <v>73</v>
      </c>
      <c r="AY156" s="171" t="s">
        <v>160</v>
      </c>
    </row>
    <row r="157" spans="2:51" s="15" customFormat="1" ht="11.25">
      <c r="B157" s="178"/>
      <c r="D157" s="158" t="s">
        <v>172</v>
      </c>
      <c r="E157" s="179" t="s">
        <v>1</v>
      </c>
      <c r="F157" s="180" t="s">
        <v>177</v>
      </c>
      <c r="H157" s="181">
        <v>152.054</v>
      </c>
      <c r="I157" s="182"/>
      <c r="L157" s="178"/>
      <c r="M157" s="183"/>
      <c r="N157" s="184"/>
      <c r="O157" s="184"/>
      <c r="P157" s="184"/>
      <c r="Q157" s="184"/>
      <c r="R157" s="184"/>
      <c r="S157" s="184"/>
      <c r="T157" s="185"/>
      <c r="AT157" s="179" t="s">
        <v>172</v>
      </c>
      <c r="AU157" s="179" t="s">
        <v>83</v>
      </c>
      <c r="AV157" s="15" t="s">
        <v>161</v>
      </c>
      <c r="AW157" s="15" t="s">
        <v>30</v>
      </c>
      <c r="AX157" s="15" t="s">
        <v>73</v>
      </c>
      <c r="AY157" s="179" t="s">
        <v>160</v>
      </c>
    </row>
    <row r="158" spans="2:51" s="13" customFormat="1" ht="11.25">
      <c r="B158" s="163"/>
      <c r="D158" s="158" t="s">
        <v>172</v>
      </c>
      <c r="E158" s="164" t="s">
        <v>1</v>
      </c>
      <c r="F158" s="165" t="s">
        <v>178</v>
      </c>
      <c r="H158" s="164" t="s">
        <v>1</v>
      </c>
      <c r="I158" s="166"/>
      <c r="L158" s="163"/>
      <c r="M158" s="167"/>
      <c r="N158" s="168"/>
      <c r="O158" s="168"/>
      <c r="P158" s="168"/>
      <c r="Q158" s="168"/>
      <c r="R158" s="168"/>
      <c r="S158" s="168"/>
      <c r="T158" s="169"/>
      <c r="AT158" s="164" t="s">
        <v>172</v>
      </c>
      <c r="AU158" s="164" t="s">
        <v>83</v>
      </c>
      <c r="AV158" s="13" t="s">
        <v>81</v>
      </c>
      <c r="AW158" s="13" t="s">
        <v>30</v>
      </c>
      <c r="AX158" s="13" t="s">
        <v>73</v>
      </c>
      <c r="AY158" s="164" t="s">
        <v>160</v>
      </c>
    </row>
    <row r="159" spans="2:51" s="14" customFormat="1" ht="11.25">
      <c r="B159" s="170"/>
      <c r="D159" s="158" t="s">
        <v>172</v>
      </c>
      <c r="E159" s="171" t="s">
        <v>1</v>
      </c>
      <c r="F159" s="172" t="s">
        <v>179</v>
      </c>
      <c r="H159" s="173">
        <v>441.899</v>
      </c>
      <c r="I159" s="174"/>
      <c r="L159" s="170"/>
      <c r="M159" s="175"/>
      <c r="N159" s="176"/>
      <c r="O159" s="176"/>
      <c r="P159" s="176"/>
      <c r="Q159" s="176"/>
      <c r="R159" s="176"/>
      <c r="S159" s="176"/>
      <c r="T159" s="177"/>
      <c r="AT159" s="171" t="s">
        <v>172</v>
      </c>
      <c r="AU159" s="171" t="s">
        <v>83</v>
      </c>
      <c r="AV159" s="14" t="s">
        <v>83</v>
      </c>
      <c r="AW159" s="14" t="s">
        <v>30</v>
      </c>
      <c r="AX159" s="14" t="s">
        <v>73</v>
      </c>
      <c r="AY159" s="171" t="s">
        <v>160</v>
      </c>
    </row>
    <row r="160" spans="2:51" s="13" customFormat="1" ht="11.25">
      <c r="B160" s="163"/>
      <c r="D160" s="158" t="s">
        <v>172</v>
      </c>
      <c r="E160" s="164" t="s">
        <v>1</v>
      </c>
      <c r="F160" s="165" t="s">
        <v>180</v>
      </c>
      <c r="H160" s="164" t="s">
        <v>1</v>
      </c>
      <c r="I160" s="166"/>
      <c r="L160" s="163"/>
      <c r="M160" s="167"/>
      <c r="N160" s="168"/>
      <c r="O160" s="168"/>
      <c r="P160" s="168"/>
      <c r="Q160" s="168"/>
      <c r="R160" s="168"/>
      <c r="S160" s="168"/>
      <c r="T160" s="169"/>
      <c r="AT160" s="164" t="s">
        <v>172</v>
      </c>
      <c r="AU160" s="164" t="s">
        <v>83</v>
      </c>
      <c r="AV160" s="13" t="s">
        <v>81</v>
      </c>
      <c r="AW160" s="13" t="s">
        <v>30</v>
      </c>
      <c r="AX160" s="13" t="s">
        <v>73</v>
      </c>
      <c r="AY160" s="164" t="s">
        <v>160</v>
      </c>
    </row>
    <row r="161" spans="2:51" s="14" customFormat="1" ht="11.25">
      <c r="B161" s="170"/>
      <c r="D161" s="158" t="s">
        <v>172</v>
      </c>
      <c r="E161" s="171" t="s">
        <v>1</v>
      </c>
      <c r="F161" s="172" t="s">
        <v>181</v>
      </c>
      <c r="H161" s="173">
        <v>-91.226</v>
      </c>
      <c r="I161" s="174"/>
      <c r="L161" s="170"/>
      <c r="M161" s="175"/>
      <c r="N161" s="176"/>
      <c r="O161" s="176"/>
      <c r="P161" s="176"/>
      <c r="Q161" s="176"/>
      <c r="R161" s="176"/>
      <c r="S161" s="176"/>
      <c r="T161" s="177"/>
      <c r="AT161" s="171" t="s">
        <v>172</v>
      </c>
      <c r="AU161" s="171" t="s">
        <v>83</v>
      </c>
      <c r="AV161" s="14" t="s">
        <v>83</v>
      </c>
      <c r="AW161" s="14" t="s">
        <v>30</v>
      </c>
      <c r="AX161" s="14" t="s">
        <v>73</v>
      </c>
      <c r="AY161" s="171" t="s">
        <v>160</v>
      </c>
    </row>
    <row r="162" spans="2:51" s="15" customFormat="1" ht="11.25">
      <c r="B162" s="178"/>
      <c r="D162" s="158" t="s">
        <v>172</v>
      </c>
      <c r="E162" s="179" t="s">
        <v>1</v>
      </c>
      <c r="F162" s="180" t="s">
        <v>177</v>
      </c>
      <c r="H162" s="181">
        <v>350.673</v>
      </c>
      <c r="I162" s="182"/>
      <c r="L162" s="178"/>
      <c r="M162" s="183"/>
      <c r="N162" s="184"/>
      <c r="O162" s="184"/>
      <c r="P162" s="184"/>
      <c r="Q162" s="184"/>
      <c r="R162" s="184"/>
      <c r="S162" s="184"/>
      <c r="T162" s="185"/>
      <c r="AT162" s="179" t="s">
        <v>172</v>
      </c>
      <c r="AU162" s="179" t="s">
        <v>83</v>
      </c>
      <c r="AV162" s="15" t="s">
        <v>161</v>
      </c>
      <c r="AW162" s="15" t="s">
        <v>30</v>
      </c>
      <c r="AX162" s="15" t="s">
        <v>73</v>
      </c>
      <c r="AY162" s="179" t="s">
        <v>160</v>
      </c>
    </row>
    <row r="163" spans="2:51" s="16" customFormat="1" ht="11.25">
      <c r="B163" s="186"/>
      <c r="D163" s="158" t="s">
        <v>172</v>
      </c>
      <c r="E163" s="187" t="s">
        <v>1</v>
      </c>
      <c r="F163" s="188" t="s">
        <v>182</v>
      </c>
      <c r="H163" s="189">
        <v>502.727</v>
      </c>
      <c r="I163" s="190"/>
      <c r="L163" s="186"/>
      <c r="M163" s="191"/>
      <c r="N163" s="192"/>
      <c r="O163" s="192"/>
      <c r="P163" s="192"/>
      <c r="Q163" s="192"/>
      <c r="R163" s="192"/>
      <c r="S163" s="192"/>
      <c r="T163" s="193"/>
      <c r="AT163" s="187" t="s">
        <v>172</v>
      </c>
      <c r="AU163" s="187" t="s">
        <v>83</v>
      </c>
      <c r="AV163" s="16" t="s">
        <v>168</v>
      </c>
      <c r="AW163" s="16" t="s">
        <v>30</v>
      </c>
      <c r="AX163" s="16" t="s">
        <v>81</v>
      </c>
      <c r="AY163" s="187" t="s">
        <v>160</v>
      </c>
    </row>
    <row r="164" spans="1:65" s="2" customFormat="1" ht="21.75" customHeight="1">
      <c r="A164" s="33"/>
      <c r="B164" s="144"/>
      <c r="C164" s="145" t="s">
        <v>83</v>
      </c>
      <c r="D164" s="145" t="s">
        <v>163</v>
      </c>
      <c r="E164" s="146" t="s">
        <v>183</v>
      </c>
      <c r="F164" s="147" t="s">
        <v>184</v>
      </c>
      <c r="G164" s="148" t="s">
        <v>185</v>
      </c>
      <c r="H164" s="149">
        <v>6</v>
      </c>
      <c r="I164" s="150"/>
      <c r="J164" s="151">
        <f>ROUND(I164*H164,2)</f>
        <v>0</v>
      </c>
      <c r="K164" s="147" t="s">
        <v>167</v>
      </c>
      <c r="L164" s="34"/>
      <c r="M164" s="152" t="s">
        <v>1</v>
      </c>
      <c r="N164" s="153" t="s">
        <v>38</v>
      </c>
      <c r="O164" s="59"/>
      <c r="P164" s="154">
        <f>O164*H164</f>
        <v>0</v>
      </c>
      <c r="Q164" s="154">
        <v>0.045548</v>
      </c>
      <c r="R164" s="154">
        <f>Q164*H164</f>
        <v>0.273288</v>
      </c>
      <c r="S164" s="154">
        <v>0</v>
      </c>
      <c r="T164" s="155">
        <f>S164*H164</f>
        <v>0</v>
      </c>
      <c r="U164" s="33"/>
      <c r="V164" s="33"/>
      <c r="W164" s="33"/>
      <c r="X164" s="33"/>
      <c r="Y164" s="33"/>
      <c r="Z164" s="33"/>
      <c r="AA164" s="33"/>
      <c r="AB164" s="33"/>
      <c r="AC164" s="33"/>
      <c r="AD164" s="33"/>
      <c r="AE164" s="33"/>
      <c r="AR164" s="156" t="s">
        <v>168</v>
      </c>
      <c r="AT164" s="156" t="s">
        <v>163</v>
      </c>
      <c r="AU164" s="156" t="s">
        <v>83</v>
      </c>
      <c r="AY164" s="18" t="s">
        <v>160</v>
      </c>
      <c r="BE164" s="157">
        <f>IF(N164="základní",J164,0)</f>
        <v>0</v>
      </c>
      <c r="BF164" s="157">
        <f>IF(N164="snížená",J164,0)</f>
        <v>0</v>
      </c>
      <c r="BG164" s="157">
        <f>IF(N164="zákl. přenesená",J164,0)</f>
        <v>0</v>
      </c>
      <c r="BH164" s="157">
        <f>IF(N164="sníž. přenesená",J164,0)</f>
        <v>0</v>
      </c>
      <c r="BI164" s="157">
        <f>IF(N164="nulová",J164,0)</f>
        <v>0</v>
      </c>
      <c r="BJ164" s="18" t="s">
        <v>81</v>
      </c>
      <c r="BK164" s="157">
        <f>ROUND(I164*H164,2)</f>
        <v>0</v>
      </c>
      <c r="BL164" s="18" t="s">
        <v>168</v>
      </c>
      <c r="BM164" s="156" t="s">
        <v>186</v>
      </c>
    </row>
    <row r="165" spans="1:47" s="2" customFormat="1" ht="19.5">
      <c r="A165" s="33"/>
      <c r="B165" s="34"/>
      <c r="C165" s="33"/>
      <c r="D165" s="158" t="s">
        <v>170</v>
      </c>
      <c r="E165" s="33"/>
      <c r="F165" s="159" t="s">
        <v>187</v>
      </c>
      <c r="G165" s="33"/>
      <c r="H165" s="33"/>
      <c r="I165" s="160"/>
      <c r="J165" s="33"/>
      <c r="K165" s="33"/>
      <c r="L165" s="34"/>
      <c r="M165" s="161"/>
      <c r="N165" s="162"/>
      <c r="O165" s="59"/>
      <c r="P165" s="59"/>
      <c r="Q165" s="59"/>
      <c r="R165" s="59"/>
      <c r="S165" s="59"/>
      <c r="T165" s="60"/>
      <c r="U165" s="33"/>
      <c r="V165" s="33"/>
      <c r="W165" s="33"/>
      <c r="X165" s="33"/>
      <c r="Y165" s="33"/>
      <c r="Z165" s="33"/>
      <c r="AA165" s="33"/>
      <c r="AB165" s="33"/>
      <c r="AC165" s="33"/>
      <c r="AD165" s="33"/>
      <c r="AE165" s="33"/>
      <c r="AT165" s="18" t="s">
        <v>170</v>
      </c>
      <c r="AU165" s="18" t="s">
        <v>83</v>
      </c>
    </row>
    <row r="166" spans="2:51" s="13" customFormat="1" ht="11.25">
      <c r="B166" s="163"/>
      <c r="D166" s="158" t="s">
        <v>172</v>
      </c>
      <c r="E166" s="164" t="s">
        <v>1</v>
      </c>
      <c r="F166" s="165" t="s">
        <v>178</v>
      </c>
      <c r="H166" s="164" t="s">
        <v>1</v>
      </c>
      <c r="I166" s="166"/>
      <c r="L166" s="163"/>
      <c r="M166" s="167"/>
      <c r="N166" s="168"/>
      <c r="O166" s="168"/>
      <c r="P166" s="168"/>
      <c r="Q166" s="168"/>
      <c r="R166" s="168"/>
      <c r="S166" s="168"/>
      <c r="T166" s="169"/>
      <c r="AT166" s="164" t="s">
        <v>172</v>
      </c>
      <c r="AU166" s="164" t="s">
        <v>83</v>
      </c>
      <c r="AV166" s="13" t="s">
        <v>81</v>
      </c>
      <c r="AW166" s="13" t="s">
        <v>30</v>
      </c>
      <c r="AX166" s="13" t="s">
        <v>73</v>
      </c>
      <c r="AY166" s="164" t="s">
        <v>160</v>
      </c>
    </row>
    <row r="167" spans="2:51" s="13" customFormat="1" ht="11.25">
      <c r="B167" s="163"/>
      <c r="D167" s="158" t="s">
        <v>172</v>
      </c>
      <c r="E167" s="164" t="s">
        <v>1</v>
      </c>
      <c r="F167" s="165" t="s">
        <v>188</v>
      </c>
      <c r="H167" s="164" t="s">
        <v>1</v>
      </c>
      <c r="I167" s="166"/>
      <c r="L167" s="163"/>
      <c r="M167" s="167"/>
      <c r="N167" s="168"/>
      <c r="O167" s="168"/>
      <c r="P167" s="168"/>
      <c r="Q167" s="168"/>
      <c r="R167" s="168"/>
      <c r="S167" s="168"/>
      <c r="T167" s="169"/>
      <c r="AT167" s="164" t="s">
        <v>172</v>
      </c>
      <c r="AU167" s="164" t="s">
        <v>83</v>
      </c>
      <c r="AV167" s="13" t="s">
        <v>81</v>
      </c>
      <c r="AW167" s="13" t="s">
        <v>30</v>
      </c>
      <c r="AX167" s="13" t="s">
        <v>73</v>
      </c>
      <c r="AY167" s="164" t="s">
        <v>160</v>
      </c>
    </row>
    <row r="168" spans="2:51" s="14" customFormat="1" ht="11.25">
      <c r="B168" s="170"/>
      <c r="D168" s="158" t="s">
        <v>172</v>
      </c>
      <c r="E168" s="171" t="s">
        <v>1</v>
      </c>
      <c r="F168" s="172" t="s">
        <v>189</v>
      </c>
      <c r="H168" s="173">
        <v>6</v>
      </c>
      <c r="I168" s="174"/>
      <c r="L168" s="170"/>
      <c r="M168" s="175"/>
      <c r="N168" s="176"/>
      <c r="O168" s="176"/>
      <c r="P168" s="176"/>
      <c r="Q168" s="176"/>
      <c r="R168" s="176"/>
      <c r="S168" s="176"/>
      <c r="T168" s="177"/>
      <c r="AT168" s="171" t="s">
        <v>172</v>
      </c>
      <c r="AU168" s="171" t="s">
        <v>83</v>
      </c>
      <c r="AV168" s="14" t="s">
        <v>83</v>
      </c>
      <c r="AW168" s="14" t="s">
        <v>30</v>
      </c>
      <c r="AX168" s="14" t="s">
        <v>81</v>
      </c>
      <c r="AY168" s="171" t="s">
        <v>160</v>
      </c>
    </row>
    <row r="169" spans="1:65" s="2" customFormat="1" ht="21.75" customHeight="1">
      <c r="A169" s="33"/>
      <c r="B169" s="144"/>
      <c r="C169" s="145" t="s">
        <v>161</v>
      </c>
      <c r="D169" s="145" t="s">
        <v>163</v>
      </c>
      <c r="E169" s="146" t="s">
        <v>190</v>
      </c>
      <c r="F169" s="147" t="s">
        <v>191</v>
      </c>
      <c r="G169" s="148" t="s">
        <v>185</v>
      </c>
      <c r="H169" s="149">
        <v>12</v>
      </c>
      <c r="I169" s="150"/>
      <c r="J169" s="151">
        <f>ROUND(I169*H169,2)</f>
        <v>0</v>
      </c>
      <c r="K169" s="147" t="s">
        <v>167</v>
      </c>
      <c r="L169" s="34"/>
      <c r="M169" s="152" t="s">
        <v>1</v>
      </c>
      <c r="N169" s="153" t="s">
        <v>38</v>
      </c>
      <c r="O169" s="59"/>
      <c r="P169" s="154">
        <f>O169*H169</f>
        <v>0</v>
      </c>
      <c r="Q169" s="154">
        <v>0.072848</v>
      </c>
      <c r="R169" s="154">
        <f>Q169*H169</f>
        <v>0.874176</v>
      </c>
      <c r="S169" s="154">
        <v>0</v>
      </c>
      <c r="T169" s="155">
        <f>S169*H169</f>
        <v>0</v>
      </c>
      <c r="U169" s="33"/>
      <c r="V169" s="33"/>
      <c r="W169" s="33"/>
      <c r="X169" s="33"/>
      <c r="Y169" s="33"/>
      <c r="Z169" s="33"/>
      <c r="AA169" s="33"/>
      <c r="AB169" s="33"/>
      <c r="AC169" s="33"/>
      <c r="AD169" s="33"/>
      <c r="AE169" s="33"/>
      <c r="AR169" s="156" t="s">
        <v>168</v>
      </c>
      <c r="AT169" s="156" t="s">
        <v>163</v>
      </c>
      <c r="AU169" s="156" t="s">
        <v>83</v>
      </c>
      <c r="AY169" s="18" t="s">
        <v>160</v>
      </c>
      <c r="BE169" s="157">
        <f>IF(N169="základní",J169,0)</f>
        <v>0</v>
      </c>
      <c r="BF169" s="157">
        <f>IF(N169="snížená",J169,0)</f>
        <v>0</v>
      </c>
      <c r="BG169" s="157">
        <f>IF(N169="zákl. přenesená",J169,0)</f>
        <v>0</v>
      </c>
      <c r="BH169" s="157">
        <f>IF(N169="sníž. přenesená",J169,0)</f>
        <v>0</v>
      </c>
      <c r="BI169" s="157">
        <f>IF(N169="nulová",J169,0)</f>
        <v>0</v>
      </c>
      <c r="BJ169" s="18" t="s">
        <v>81</v>
      </c>
      <c r="BK169" s="157">
        <f>ROUND(I169*H169,2)</f>
        <v>0</v>
      </c>
      <c r="BL169" s="18" t="s">
        <v>168</v>
      </c>
      <c r="BM169" s="156" t="s">
        <v>192</v>
      </c>
    </row>
    <row r="170" spans="1:47" s="2" customFormat="1" ht="19.5">
      <c r="A170" s="33"/>
      <c r="B170" s="34"/>
      <c r="C170" s="33"/>
      <c r="D170" s="158" t="s">
        <v>170</v>
      </c>
      <c r="E170" s="33"/>
      <c r="F170" s="159" t="s">
        <v>193</v>
      </c>
      <c r="G170" s="33"/>
      <c r="H170" s="33"/>
      <c r="I170" s="160"/>
      <c r="J170" s="33"/>
      <c r="K170" s="33"/>
      <c r="L170" s="34"/>
      <c r="M170" s="161"/>
      <c r="N170" s="162"/>
      <c r="O170" s="59"/>
      <c r="P170" s="59"/>
      <c r="Q170" s="59"/>
      <c r="R170" s="59"/>
      <c r="S170" s="59"/>
      <c r="T170" s="60"/>
      <c r="U170" s="33"/>
      <c r="V170" s="33"/>
      <c r="W170" s="33"/>
      <c r="X170" s="33"/>
      <c r="Y170" s="33"/>
      <c r="Z170" s="33"/>
      <c r="AA170" s="33"/>
      <c r="AB170" s="33"/>
      <c r="AC170" s="33"/>
      <c r="AD170" s="33"/>
      <c r="AE170" s="33"/>
      <c r="AT170" s="18" t="s">
        <v>170</v>
      </c>
      <c r="AU170" s="18" t="s">
        <v>83</v>
      </c>
    </row>
    <row r="171" spans="2:51" s="13" customFormat="1" ht="11.25">
      <c r="B171" s="163"/>
      <c r="D171" s="158" t="s">
        <v>172</v>
      </c>
      <c r="E171" s="164" t="s">
        <v>1</v>
      </c>
      <c r="F171" s="165" t="s">
        <v>178</v>
      </c>
      <c r="H171" s="164" t="s">
        <v>1</v>
      </c>
      <c r="I171" s="166"/>
      <c r="L171" s="163"/>
      <c r="M171" s="167"/>
      <c r="N171" s="168"/>
      <c r="O171" s="168"/>
      <c r="P171" s="168"/>
      <c r="Q171" s="168"/>
      <c r="R171" s="168"/>
      <c r="S171" s="168"/>
      <c r="T171" s="169"/>
      <c r="AT171" s="164" t="s">
        <v>172</v>
      </c>
      <c r="AU171" s="164" t="s">
        <v>83</v>
      </c>
      <c r="AV171" s="13" t="s">
        <v>81</v>
      </c>
      <c r="AW171" s="13" t="s">
        <v>30</v>
      </c>
      <c r="AX171" s="13" t="s">
        <v>73</v>
      </c>
      <c r="AY171" s="164" t="s">
        <v>160</v>
      </c>
    </row>
    <row r="172" spans="2:51" s="13" customFormat="1" ht="11.25">
      <c r="B172" s="163"/>
      <c r="D172" s="158" t="s">
        <v>172</v>
      </c>
      <c r="E172" s="164" t="s">
        <v>1</v>
      </c>
      <c r="F172" s="165" t="s">
        <v>194</v>
      </c>
      <c r="H172" s="164" t="s">
        <v>1</v>
      </c>
      <c r="I172" s="166"/>
      <c r="L172" s="163"/>
      <c r="M172" s="167"/>
      <c r="N172" s="168"/>
      <c r="O172" s="168"/>
      <c r="P172" s="168"/>
      <c r="Q172" s="168"/>
      <c r="R172" s="168"/>
      <c r="S172" s="168"/>
      <c r="T172" s="169"/>
      <c r="AT172" s="164" t="s">
        <v>172</v>
      </c>
      <c r="AU172" s="164" t="s">
        <v>83</v>
      </c>
      <c r="AV172" s="13" t="s">
        <v>81</v>
      </c>
      <c r="AW172" s="13" t="s">
        <v>30</v>
      </c>
      <c r="AX172" s="13" t="s">
        <v>73</v>
      </c>
      <c r="AY172" s="164" t="s">
        <v>160</v>
      </c>
    </row>
    <row r="173" spans="2:51" s="14" customFormat="1" ht="11.25">
      <c r="B173" s="170"/>
      <c r="D173" s="158" t="s">
        <v>172</v>
      </c>
      <c r="E173" s="171" t="s">
        <v>1</v>
      </c>
      <c r="F173" s="172" t="s">
        <v>195</v>
      </c>
      <c r="H173" s="173">
        <v>12</v>
      </c>
      <c r="I173" s="174"/>
      <c r="L173" s="170"/>
      <c r="M173" s="175"/>
      <c r="N173" s="176"/>
      <c r="O173" s="176"/>
      <c r="P173" s="176"/>
      <c r="Q173" s="176"/>
      <c r="R173" s="176"/>
      <c r="S173" s="176"/>
      <c r="T173" s="177"/>
      <c r="AT173" s="171" t="s">
        <v>172</v>
      </c>
      <c r="AU173" s="171" t="s">
        <v>83</v>
      </c>
      <c r="AV173" s="14" t="s">
        <v>83</v>
      </c>
      <c r="AW173" s="14" t="s">
        <v>30</v>
      </c>
      <c r="AX173" s="14" t="s">
        <v>81</v>
      </c>
      <c r="AY173" s="171" t="s">
        <v>160</v>
      </c>
    </row>
    <row r="174" spans="1:65" s="2" customFormat="1" ht="21.75" customHeight="1">
      <c r="A174" s="33"/>
      <c r="B174" s="144"/>
      <c r="C174" s="145" t="s">
        <v>168</v>
      </c>
      <c r="D174" s="145" t="s">
        <v>163</v>
      </c>
      <c r="E174" s="146" t="s">
        <v>196</v>
      </c>
      <c r="F174" s="147" t="s">
        <v>197</v>
      </c>
      <c r="G174" s="148" t="s">
        <v>185</v>
      </c>
      <c r="H174" s="149">
        <v>4</v>
      </c>
      <c r="I174" s="150"/>
      <c r="J174" s="151">
        <f>ROUND(I174*H174,2)</f>
        <v>0</v>
      </c>
      <c r="K174" s="147" t="s">
        <v>167</v>
      </c>
      <c r="L174" s="34"/>
      <c r="M174" s="152" t="s">
        <v>1</v>
      </c>
      <c r="N174" s="153" t="s">
        <v>38</v>
      </c>
      <c r="O174" s="59"/>
      <c r="P174" s="154">
        <f>O174*H174</f>
        <v>0</v>
      </c>
      <c r="Q174" s="154">
        <v>0.091048</v>
      </c>
      <c r="R174" s="154">
        <f>Q174*H174</f>
        <v>0.364192</v>
      </c>
      <c r="S174" s="154">
        <v>0</v>
      </c>
      <c r="T174" s="155">
        <f>S174*H174</f>
        <v>0</v>
      </c>
      <c r="U174" s="33"/>
      <c r="V174" s="33"/>
      <c r="W174" s="33"/>
      <c r="X174" s="33"/>
      <c r="Y174" s="33"/>
      <c r="Z174" s="33"/>
      <c r="AA174" s="33"/>
      <c r="AB174" s="33"/>
      <c r="AC174" s="33"/>
      <c r="AD174" s="33"/>
      <c r="AE174" s="33"/>
      <c r="AR174" s="156" t="s">
        <v>168</v>
      </c>
      <c r="AT174" s="156" t="s">
        <v>163</v>
      </c>
      <c r="AU174" s="156" t="s">
        <v>83</v>
      </c>
      <c r="AY174" s="18" t="s">
        <v>160</v>
      </c>
      <c r="BE174" s="157">
        <f>IF(N174="základní",J174,0)</f>
        <v>0</v>
      </c>
      <c r="BF174" s="157">
        <f>IF(N174="snížená",J174,0)</f>
        <v>0</v>
      </c>
      <c r="BG174" s="157">
        <f>IF(N174="zákl. přenesená",J174,0)</f>
        <v>0</v>
      </c>
      <c r="BH174" s="157">
        <f>IF(N174="sníž. přenesená",J174,0)</f>
        <v>0</v>
      </c>
      <c r="BI174" s="157">
        <f>IF(N174="nulová",J174,0)</f>
        <v>0</v>
      </c>
      <c r="BJ174" s="18" t="s">
        <v>81</v>
      </c>
      <c r="BK174" s="157">
        <f>ROUND(I174*H174,2)</f>
        <v>0</v>
      </c>
      <c r="BL174" s="18" t="s">
        <v>168</v>
      </c>
      <c r="BM174" s="156" t="s">
        <v>198</v>
      </c>
    </row>
    <row r="175" spans="1:47" s="2" customFormat="1" ht="19.5">
      <c r="A175" s="33"/>
      <c r="B175" s="34"/>
      <c r="C175" s="33"/>
      <c r="D175" s="158" t="s">
        <v>170</v>
      </c>
      <c r="E175" s="33"/>
      <c r="F175" s="159" t="s">
        <v>199</v>
      </c>
      <c r="G175" s="33"/>
      <c r="H175" s="33"/>
      <c r="I175" s="160"/>
      <c r="J175" s="33"/>
      <c r="K175" s="33"/>
      <c r="L175" s="34"/>
      <c r="M175" s="161"/>
      <c r="N175" s="162"/>
      <c r="O175" s="59"/>
      <c r="P175" s="59"/>
      <c r="Q175" s="59"/>
      <c r="R175" s="59"/>
      <c r="S175" s="59"/>
      <c r="T175" s="60"/>
      <c r="U175" s="33"/>
      <c r="V175" s="33"/>
      <c r="W175" s="33"/>
      <c r="X175" s="33"/>
      <c r="Y175" s="33"/>
      <c r="Z175" s="33"/>
      <c r="AA175" s="33"/>
      <c r="AB175" s="33"/>
      <c r="AC175" s="33"/>
      <c r="AD175" s="33"/>
      <c r="AE175" s="33"/>
      <c r="AT175" s="18" t="s">
        <v>170</v>
      </c>
      <c r="AU175" s="18" t="s">
        <v>83</v>
      </c>
    </row>
    <row r="176" spans="2:51" s="13" customFormat="1" ht="11.25">
      <c r="B176" s="163"/>
      <c r="D176" s="158" t="s">
        <v>172</v>
      </c>
      <c r="E176" s="164" t="s">
        <v>1</v>
      </c>
      <c r="F176" s="165" t="s">
        <v>178</v>
      </c>
      <c r="H176" s="164" t="s">
        <v>1</v>
      </c>
      <c r="I176" s="166"/>
      <c r="L176" s="163"/>
      <c r="M176" s="167"/>
      <c r="N176" s="168"/>
      <c r="O176" s="168"/>
      <c r="P176" s="168"/>
      <c r="Q176" s="168"/>
      <c r="R176" s="168"/>
      <c r="S176" s="168"/>
      <c r="T176" s="169"/>
      <c r="AT176" s="164" t="s">
        <v>172</v>
      </c>
      <c r="AU176" s="164" t="s">
        <v>83</v>
      </c>
      <c r="AV176" s="13" t="s">
        <v>81</v>
      </c>
      <c r="AW176" s="13" t="s">
        <v>30</v>
      </c>
      <c r="AX176" s="13" t="s">
        <v>73</v>
      </c>
      <c r="AY176" s="164" t="s">
        <v>160</v>
      </c>
    </row>
    <row r="177" spans="2:51" s="13" customFormat="1" ht="11.25">
      <c r="B177" s="163"/>
      <c r="D177" s="158" t="s">
        <v>172</v>
      </c>
      <c r="E177" s="164" t="s">
        <v>1</v>
      </c>
      <c r="F177" s="165" t="s">
        <v>200</v>
      </c>
      <c r="H177" s="164" t="s">
        <v>1</v>
      </c>
      <c r="I177" s="166"/>
      <c r="L177" s="163"/>
      <c r="M177" s="167"/>
      <c r="N177" s="168"/>
      <c r="O177" s="168"/>
      <c r="P177" s="168"/>
      <c r="Q177" s="168"/>
      <c r="R177" s="168"/>
      <c r="S177" s="168"/>
      <c r="T177" s="169"/>
      <c r="AT177" s="164" t="s">
        <v>172</v>
      </c>
      <c r="AU177" s="164" t="s">
        <v>83</v>
      </c>
      <c r="AV177" s="13" t="s">
        <v>81</v>
      </c>
      <c r="AW177" s="13" t="s">
        <v>30</v>
      </c>
      <c r="AX177" s="13" t="s">
        <v>73</v>
      </c>
      <c r="AY177" s="164" t="s">
        <v>160</v>
      </c>
    </row>
    <row r="178" spans="2:51" s="14" customFormat="1" ht="11.25">
      <c r="B178" s="170"/>
      <c r="D178" s="158" t="s">
        <v>172</v>
      </c>
      <c r="E178" s="171" t="s">
        <v>1</v>
      </c>
      <c r="F178" s="172" t="s">
        <v>168</v>
      </c>
      <c r="H178" s="173">
        <v>4</v>
      </c>
      <c r="I178" s="174"/>
      <c r="L178" s="170"/>
      <c r="M178" s="175"/>
      <c r="N178" s="176"/>
      <c r="O178" s="176"/>
      <c r="P178" s="176"/>
      <c r="Q178" s="176"/>
      <c r="R178" s="176"/>
      <c r="S178" s="176"/>
      <c r="T178" s="177"/>
      <c r="AT178" s="171" t="s">
        <v>172</v>
      </c>
      <c r="AU178" s="171" t="s">
        <v>83</v>
      </c>
      <c r="AV178" s="14" t="s">
        <v>83</v>
      </c>
      <c r="AW178" s="14" t="s">
        <v>30</v>
      </c>
      <c r="AX178" s="14" t="s">
        <v>81</v>
      </c>
      <c r="AY178" s="171" t="s">
        <v>160</v>
      </c>
    </row>
    <row r="179" spans="1:65" s="2" customFormat="1" ht="21.75" customHeight="1">
      <c r="A179" s="33"/>
      <c r="B179" s="144"/>
      <c r="C179" s="145" t="s">
        <v>201</v>
      </c>
      <c r="D179" s="145" t="s">
        <v>163</v>
      </c>
      <c r="E179" s="146" t="s">
        <v>196</v>
      </c>
      <c r="F179" s="147" t="s">
        <v>197</v>
      </c>
      <c r="G179" s="148" t="s">
        <v>185</v>
      </c>
      <c r="H179" s="149">
        <v>6</v>
      </c>
      <c r="I179" s="150"/>
      <c r="J179" s="151">
        <f>ROUND(I179*H179,2)</f>
        <v>0</v>
      </c>
      <c r="K179" s="147" t="s">
        <v>167</v>
      </c>
      <c r="L179" s="34"/>
      <c r="M179" s="152" t="s">
        <v>1</v>
      </c>
      <c r="N179" s="153" t="s">
        <v>38</v>
      </c>
      <c r="O179" s="59"/>
      <c r="P179" s="154">
        <f>O179*H179</f>
        <v>0</v>
      </c>
      <c r="Q179" s="154">
        <v>0.091048</v>
      </c>
      <c r="R179" s="154">
        <f>Q179*H179</f>
        <v>0.546288</v>
      </c>
      <c r="S179" s="154">
        <v>0</v>
      </c>
      <c r="T179" s="155">
        <f>S179*H179</f>
        <v>0</v>
      </c>
      <c r="U179" s="33"/>
      <c r="V179" s="33"/>
      <c r="W179" s="33"/>
      <c r="X179" s="33"/>
      <c r="Y179" s="33"/>
      <c r="Z179" s="33"/>
      <c r="AA179" s="33"/>
      <c r="AB179" s="33"/>
      <c r="AC179" s="33"/>
      <c r="AD179" s="33"/>
      <c r="AE179" s="33"/>
      <c r="AR179" s="156" t="s">
        <v>168</v>
      </c>
      <c r="AT179" s="156" t="s">
        <v>163</v>
      </c>
      <c r="AU179" s="156" t="s">
        <v>83</v>
      </c>
      <c r="AY179" s="18" t="s">
        <v>160</v>
      </c>
      <c r="BE179" s="157">
        <f>IF(N179="základní",J179,0)</f>
        <v>0</v>
      </c>
      <c r="BF179" s="157">
        <f>IF(N179="snížená",J179,0)</f>
        <v>0</v>
      </c>
      <c r="BG179" s="157">
        <f>IF(N179="zákl. přenesená",J179,0)</f>
        <v>0</v>
      </c>
      <c r="BH179" s="157">
        <f>IF(N179="sníž. přenesená",J179,0)</f>
        <v>0</v>
      </c>
      <c r="BI179" s="157">
        <f>IF(N179="nulová",J179,0)</f>
        <v>0</v>
      </c>
      <c r="BJ179" s="18" t="s">
        <v>81</v>
      </c>
      <c r="BK179" s="157">
        <f>ROUND(I179*H179,2)</f>
        <v>0</v>
      </c>
      <c r="BL179" s="18" t="s">
        <v>168</v>
      </c>
      <c r="BM179" s="156" t="s">
        <v>202</v>
      </c>
    </row>
    <row r="180" spans="1:47" s="2" customFormat="1" ht="19.5">
      <c r="A180" s="33"/>
      <c r="B180" s="34"/>
      <c r="C180" s="33"/>
      <c r="D180" s="158" t="s">
        <v>170</v>
      </c>
      <c r="E180" s="33"/>
      <c r="F180" s="159" t="s">
        <v>199</v>
      </c>
      <c r="G180" s="33"/>
      <c r="H180" s="33"/>
      <c r="I180" s="160"/>
      <c r="J180" s="33"/>
      <c r="K180" s="33"/>
      <c r="L180" s="34"/>
      <c r="M180" s="161"/>
      <c r="N180" s="162"/>
      <c r="O180" s="59"/>
      <c r="P180" s="59"/>
      <c r="Q180" s="59"/>
      <c r="R180" s="59"/>
      <c r="S180" s="59"/>
      <c r="T180" s="60"/>
      <c r="U180" s="33"/>
      <c r="V180" s="33"/>
      <c r="W180" s="33"/>
      <c r="X180" s="33"/>
      <c r="Y180" s="33"/>
      <c r="Z180" s="33"/>
      <c r="AA180" s="33"/>
      <c r="AB180" s="33"/>
      <c r="AC180" s="33"/>
      <c r="AD180" s="33"/>
      <c r="AE180" s="33"/>
      <c r="AT180" s="18" t="s">
        <v>170</v>
      </c>
      <c r="AU180" s="18" t="s">
        <v>83</v>
      </c>
    </row>
    <row r="181" spans="2:51" s="13" customFormat="1" ht="11.25">
      <c r="B181" s="163"/>
      <c r="D181" s="158" t="s">
        <v>172</v>
      </c>
      <c r="E181" s="164" t="s">
        <v>1</v>
      </c>
      <c r="F181" s="165" t="s">
        <v>178</v>
      </c>
      <c r="H181" s="164" t="s">
        <v>1</v>
      </c>
      <c r="I181" s="166"/>
      <c r="L181" s="163"/>
      <c r="M181" s="167"/>
      <c r="N181" s="168"/>
      <c r="O181" s="168"/>
      <c r="P181" s="168"/>
      <c r="Q181" s="168"/>
      <c r="R181" s="168"/>
      <c r="S181" s="168"/>
      <c r="T181" s="169"/>
      <c r="AT181" s="164" t="s">
        <v>172</v>
      </c>
      <c r="AU181" s="164" t="s">
        <v>83</v>
      </c>
      <c r="AV181" s="13" t="s">
        <v>81</v>
      </c>
      <c r="AW181" s="13" t="s">
        <v>30</v>
      </c>
      <c r="AX181" s="13" t="s">
        <v>73</v>
      </c>
      <c r="AY181" s="164" t="s">
        <v>160</v>
      </c>
    </row>
    <row r="182" spans="2:51" s="13" customFormat="1" ht="11.25">
      <c r="B182" s="163"/>
      <c r="D182" s="158" t="s">
        <v>172</v>
      </c>
      <c r="E182" s="164" t="s">
        <v>1</v>
      </c>
      <c r="F182" s="165" t="s">
        <v>203</v>
      </c>
      <c r="H182" s="164" t="s">
        <v>1</v>
      </c>
      <c r="I182" s="166"/>
      <c r="L182" s="163"/>
      <c r="M182" s="167"/>
      <c r="N182" s="168"/>
      <c r="O182" s="168"/>
      <c r="P182" s="168"/>
      <c r="Q182" s="168"/>
      <c r="R182" s="168"/>
      <c r="S182" s="168"/>
      <c r="T182" s="169"/>
      <c r="AT182" s="164" t="s">
        <v>172</v>
      </c>
      <c r="AU182" s="164" t="s">
        <v>83</v>
      </c>
      <c r="AV182" s="13" t="s">
        <v>81</v>
      </c>
      <c r="AW182" s="13" t="s">
        <v>30</v>
      </c>
      <c r="AX182" s="13" t="s">
        <v>73</v>
      </c>
      <c r="AY182" s="164" t="s">
        <v>160</v>
      </c>
    </row>
    <row r="183" spans="2:51" s="14" customFormat="1" ht="11.25">
      <c r="B183" s="170"/>
      <c r="D183" s="158" t="s">
        <v>172</v>
      </c>
      <c r="E183" s="171" t="s">
        <v>1</v>
      </c>
      <c r="F183" s="172" t="s">
        <v>189</v>
      </c>
      <c r="H183" s="173">
        <v>6</v>
      </c>
      <c r="I183" s="174"/>
      <c r="L183" s="170"/>
      <c r="M183" s="175"/>
      <c r="N183" s="176"/>
      <c r="O183" s="176"/>
      <c r="P183" s="176"/>
      <c r="Q183" s="176"/>
      <c r="R183" s="176"/>
      <c r="S183" s="176"/>
      <c r="T183" s="177"/>
      <c r="AT183" s="171" t="s">
        <v>172</v>
      </c>
      <c r="AU183" s="171" t="s">
        <v>83</v>
      </c>
      <c r="AV183" s="14" t="s">
        <v>83</v>
      </c>
      <c r="AW183" s="14" t="s">
        <v>30</v>
      </c>
      <c r="AX183" s="14" t="s">
        <v>81</v>
      </c>
      <c r="AY183" s="171" t="s">
        <v>160</v>
      </c>
    </row>
    <row r="184" spans="1:65" s="2" customFormat="1" ht="21.75" customHeight="1">
      <c r="A184" s="33"/>
      <c r="B184" s="144"/>
      <c r="C184" s="145" t="s">
        <v>189</v>
      </c>
      <c r="D184" s="145" t="s">
        <v>163</v>
      </c>
      <c r="E184" s="146" t="s">
        <v>204</v>
      </c>
      <c r="F184" s="147" t="s">
        <v>205</v>
      </c>
      <c r="G184" s="148" t="s">
        <v>185</v>
      </c>
      <c r="H184" s="149">
        <v>124</v>
      </c>
      <c r="I184" s="150"/>
      <c r="J184" s="151">
        <f>ROUND(I184*H184,2)</f>
        <v>0</v>
      </c>
      <c r="K184" s="147" t="s">
        <v>167</v>
      </c>
      <c r="L184" s="34"/>
      <c r="M184" s="152" t="s">
        <v>1</v>
      </c>
      <c r="N184" s="153" t="s">
        <v>38</v>
      </c>
      <c r="O184" s="59"/>
      <c r="P184" s="154">
        <f>O184*H184</f>
        <v>0</v>
      </c>
      <c r="Q184" s="154">
        <v>0.100048</v>
      </c>
      <c r="R184" s="154">
        <f>Q184*H184</f>
        <v>12.405952</v>
      </c>
      <c r="S184" s="154">
        <v>0</v>
      </c>
      <c r="T184" s="155">
        <f>S184*H184</f>
        <v>0</v>
      </c>
      <c r="U184" s="33"/>
      <c r="V184" s="33"/>
      <c r="W184" s="33"/>
      <c r="X184" s="33"/>
      <c r="Y184" s="33"/>
      <c r="Z184" s="33"/>
      <c r="AA184" s="33"/>
      <c r="AB184" s="33"/>
      <c r="AC184" s="33"/>
      <c r="AD184" s="33"/>
      <c r="AE184" s="33"/>
      <c r="AR184" s="156" t="s">
        <v>168</v>
      </c>
      <c r="AT184" s="156" t="s">
        <v>163</v>
      </c>
      <c r="AU184" s="156" t="s">
        <v>83</v>
      </c>
      <c r="AY184" s="18" t="s">
        <v>160</v>
      </c>
      <c r="BE184" s="157">
        <f>IF(N184="základní",J184,0)</f>
        <v>0</v>
      </c>
      <c r="BF184" s="157">
        <f>IF(N184="snížená",J184,0)</f>
        <v>0</v>
      </c>
      <c r="BG184" s="157">
        <f>IF(N184="zákl. přenesená",J184,0)</f>
        <v>0</v>
      </c>
      <c r="BH184" s="157">
        <f>IF(N184="sníž. přenesená",J184,0)</f>
        <v>0</v>
      </c>
      <c r="BI184" s="157">
        <f>IF(N184="nulová",J184,0)</f>
        <v>0</v>
      </c>
      <c r="BJ184" s="18" t="s">
        <v>81</v>
      </c>
      <c r="BK184" s="157">
        <f>ROUND(I184*H184,2)</f>
        <v>0</v>
      </c>
      <c r="BL184" s="18" t="s">
        <v>168</v>
      </c>
      <c r="BM184" s="156" t="s">
        <v>206</v>
      </c>
    </row>
    <row r="185" spans="1:47" s="2" customFormat="1" ht="19.5">
      <c r="A185" s="33"/>
      <c r="B185" s="34"/>
      <c r="C185" s="33"/>
      <c r="D185" s="158" t="s">
        <v>170</v>
      </c>
      <c r="E185" s="33"/>
      <c r="F185" s="159" t="s">
        <v>207</v>
      </c>
      <c r="G185" s="33"/>
      <c r="H185" s="33"/>
      <c r="I185" s="160"/>
      <c r="J185" s="33"/>
      <c r="K185" s="33"/>
      <c r="L185" s="34"/>
      <c r="M185" s="161"/>
      <c r="N185" s="162"/>
      <c r="O185" s="59"/>
      <c r="P185" s="59"/>
      <c r="Q185" s="59"/>
      <c r="R185" s="59"/>
      <c r="S185" s="59"/>
      <c r="T185" s="60"/>
      <c r="U185" s="33"/>
      <c r="V185" s="33"/>
      <c r="W185" s="33"/>
      <c r="X185" s="33"/>
      <c r="Y185" s="33"/>
      <c r="Z185" s="33"/>
      <c r="AA185" s="33"/>
      <c r="AB185" s="33"/>
      <c r="AC185" s="33"/>
      <c r="AD185" s="33"/>
      <c r="AE185" s="33"/>
      <c r="AT185" s="18" t="s">
        <v>170</v>
      </c>
      <c r="AU185" s="18" t="s">
        <v>83</v>
      </c>
    </row>
    <row r="186" spans="2:51" s="13" customFormat="1" ht="11.25">
      <c r="B186" s="163"/>
      <c r="D186" s="158" t="s">
        <v>172</v>
      </c>
      <c r="E186" s="164" t="s">
        <v>1</v>
      </c>
      <c r="F186" s="165" t="s">
        <v>173</v>
      </c>
      <c r="H186" s="164" t="s">
        <v>1</v>
      </c>
      <c r="I186" s="166"/>
      <c r="L186" s="163"/>
      <c r="M186" s="167"/>
      <c r="N186" s="168"/>
      <c r="O186" s="168"/>
      <c r="P186" s="168"/>
      <c r="Q186" s="168"/>
      <c r="R186" s="168"/>
      <c r="S186" s="168"/>
      <c r="T186" s="169"/>
      <c r="AT186" s="164" t="s">
        <v>172</v>
      </c>
      <c r="AU186" s="164" t="s">
        <v>83</v>
      </c>
      <c r="AV186" s="13" t="s">
        <v>81</v>
      </c>
      <c r="AW186" s="13" t="s">
        <v>30</v>
      </c>
      <c r="AX186" s="13" t="s">
        <v>73</v>
      </c>
      <c r="AY186" s="164" t="s">
        <v>160</v>
      </c>
    </row>
    <row r="187" spans="2:51" s="13" customFormat="1" ht="11.25">
      <c r="B187" s="163"/>
      <c r="D187" s="158" t="s">
        <v>172</v>
      </c>
      <c r="E187" s="164" t="s">
        <v>1</v>
      </c>
      <c r="F187" s="165" t="s">
        <v>208</v>
      </c>
      <c r="H187" s="164" t="s">
        <v>1</v>
      </c>
      <c r="I187" s="166"/>
      <c r="L187" s="163"/>
      <c r="M187" s="167"/>
      <c r="N187" s="168"/>
      <c r="O187" s="168"/>
      <c r="P187" s="168"/>
      <c r="Q187" s="168"/>
      <c r="R187" s="168"/>
      <c r="S187" s="168"/>
      <c r="T187" s="169"/>
      <c r="AT187" s="164" t="s">
        <v>172</v>
      </c>
      <c r="AU187" s="164" t="s">
        <v>83</v>
      </c>
      <c r="AV187" s="13" t="s">
        <v>81</v>
      </c>
      <c r="AW187" s="13" t="s">
        <v>30</v>
      </c>
      <c r="AX187" s="13" t="s">
        <v>73</v>
      </c>
      <c r="AY187" s="164" t="s">
        <v>160</v>
      </c>
    </row>
    <row r="188" spans="2:51" s="14" customFormat="1" ht="11.25">
      <c r="B188" s="170"/>
      <c r="D188" s="158" t="s">
        <v>172</v>
      </c>
      <c r="E188" s="171" t="s">
        <v>1</v>
      </c>
      <c r="F188" s="172" t="s">
        <v>209</v>
      </c>
      <c r="H188" s="173">
        <v>48</v>
      </c>
      <c r="I188" s="174"/>
      <c r="L188" s="170"/>
      <c r="M188" s="175"/>
      <c r="N188" s="176"/>
      <c r="O188" s="176"/>
      <c r="P188" s="176"/>
      <c r="Q188" s="176"/>
      <c r="R188" s="176"/>
      <c r="S188" s="176"/>
      <c r="T188" s="177"/>
      <c r="AT188" s="171" t="s">
        <v>172</v>
      </c>
      <c r="AU188" s="171" t="s">
        <v>83</v>
      </c>
      <c r="AV188" s="14" t="s">
        <v>83</v>
      </c>
      <c r="AW188" s="14" t="s">
        <v>30</v>
      </c>
      <c r="AX188" s="14" t="s">
        <v>73</v>
      </c>
      <c r="AY188" s="171" t="s">
        <v>160</v>
      </c>
    </row>
    <row r="189" spans="2:51" s="13" customFormat="1" ht="11.25">
      <c r="B189" s="163"/>
      <c r="D189" s="158" t="s">
        <v>172</v>
      </c>
      <c r="E189" s="164" t="s">
        <v>1</v>
      </c>
      <c r="F189" s="165" t="s">
        <v>210</v>
      </c>
      <c r="H189" s="164" t="s">
        <v>1</v>
      </c>
      <c r="I189" s="166"/>
      <c r="L189" s="163"/>
      <c r="M189" s="167"/>
      <c r="N189" s="168"/>
      <c r="O189" s="168"/>
      <c r="P189" s="168"/>
      <c r="Q189" s="168"/>
      <c r="R189" s="168"/>
      <c r="S189" s="168"/>
      <c r="T189" s="169"/>
      <c r="AT189" s="164" t="s">
        <v>172</v>
      </c>
      <c r="AU189" s="164" t="s">
        <v>83</v>
      </c>
      <c r="AV189" s="13" t="s">
        <v>81</v>
      </c>
      <c r="AW189" s="13" t="s">
        <v>30</v>
      </c>
      <c r="AX189" s="13" t="s">
        <v>73</v>
      </c>
      <c r="AY189" s="164" t="s">
        <v>160</v>
      </c>
    </row>
    <row r="190" spans="2:51" s="13" customFormat="1" ht="11.25">
      <c r="B190" s="163"/>
      <c r="D190" s="158" t="s">
        <v>172</v>
      </c>
      <c r="E190" s="164" t="s">
        <v>1</v>
      </c>
      <c r="F190" s="165" t="s">
        <v>208</v>
      </c>
      <c r="H190" s="164" t="s">
        <v>1</v>
      </c>
      <c r="I190" s="166"/>
      <c r="L190" s="163"/>
      <c r="M190" s="167"/>
      <c r="N190" s="168"/>
      <c r="O190" s="168"/>
      <c r="P190" s="168"/>
      <c r="Q190" s="168"/>
      <c r="R190" s="168"/>
      <c r="S190" s="168"/>
      <c r="T190" s="169"/>
      <c r="AT190" s="164" t="s">
        <v>172</v>
      </c>
      <c r="AU190" s="164" t="s">
        <v>83</v>
      </c>
      <c r="AV190" s="13" t="s">
        <v>81</v>
      </c>
      <c r="AW190" s="13" t="s">
        <v>30</v>
      </c>
      <c r="AX190" s="13" t="s">
        <v>73</v>
      </c>
      <c r="AY190" s="164" t="s">
        <v>160</v>
      </c>
    </row>
    <row r="191" spans="2:51" s="14" customFormat="1" ht="11.25">
      <c r="B191" s="170"/>
      <c r="D191" s="158" t="s">
        <v>172</v>
      </c>
      <c r="E191" s="171" t="s">
        <v>1</v>
      </c>
      <c r="F191" s="172" t="s">
        <v>211</v>
      </c>
      <c r="H191" s="173">
        <v>76</v>
      </c>
      <c r="I191" s="174"/>
      <c r="L191" s="170"/>
      <c r="M191" s="175"/>
      <c r="N191" s="176"/>
      <c r="O191" s="176"/>
      <c r="P191" s="176"/>
      <c r="Q191" s="176"/>
      <c r="R191" s="176"/>
      <c r="S191" s="176"/>
      <c r="T191" s="177"/>
      <c r="AT191" s="171" t="s">
        <v>172</v>
      </c>
      <c r="AU191" s="171" t="s">
        <v>83</v>
      </c>
      <c r="AV191" s="14" t="s">
        <v>83</v>
      </c>
      <c r="AW191" s="14" t="s">
        <v>30</v>
      </c>
      <c r="AX191" s="14" t="s">
        <v>73</v>
      </c>
      <c r="AY191" s="171" t="s">
        <v>160</v>
      </c>
    </row>
    <row r="192" spans="2:51" s="16" customFormat="1" ht="11.25">
      <c r="B192" s="186"/>
      <c r="D192" s="158" t="s">
        <v>172</v>
      </c>
      <c r="E192" s="187" t="s">
        <v>1</v>
      </c>
      <c r="F192" s="188" t="s">
        <v>182</v>
      </c>
      <c r="H192" s="189">
        <v>124</v>
      </c>
      <c r="I192" s="190"/>
      <c r="L192" s="186"/>
      <c r="M192" s="191"/>
      <c r="N192" s="192"/>
      <c r="O192" s="192"/>
      <c r="P192" s="192"/>
      <c r="Q192" s="192"/>
      <c r="R192" s="192"/>
      <c r="S192" s="192"/>
      <c r="T192" s="193"/>
      <c r="AT192" s="187" t="s">
        <v>172</v>
      </c>
      <c r="AU192" s="187" t="s">
        <v>83</v>
      </c>
      <c r="AV192" s="16" t="s">
        <v>168</v>
      </c>
      <c r="AW192" s="16" t="s">
        <v>30</v>
      </c>
      <c r="AX192" s="16" t="s">
        <v>81</v>
      </c>
      <c r="AY192" s="187" t="s">
        <v>160</v>
      </c>
    </row>
    <row r="193" spans="1:65" s="2" customFormat="1" ht="21.75" customHeight="1">
      <c r="A193" s="33"/>
      <c r="B193" s="144"/>
      <c r="C193" s="145" t="s">
        <v>212</v>
      </c>
      <c r="D193" s="145" t="s">
        <v>163</v>
      </c>
      <c r="E193" s="146" t="s">
        <v>204</v>
      </c>
      <c r="F193" s="147" t="s">
        <v>205</v>
      </c>
      <c r="G193" s="148" t="s">
        <v>185</v>
      </c>
      <c r="H193" s="149">
        <v>6</v>
      </c>
      <c r="I193" s="150"/>
      <c r="J193" s="151">
        <f>ROUND(I193*H193,2)</f>
        <v>0</v>
      </c>
      <c r="K193" s="147" t="s">
        <v>167</v>
      </c>
      <c r="L193" s="34"/>
      <c r="M193" s="152" t="s">
        <v>1</v>
      </c>
      <c r="N193" s="153" t="s">
        <v>38</v>
      </c>
      <c r="O193" s="59"/>
      <c r="P193" s="154">
        <f>O193*H193</f>
        <v>0</v>
      </c>
      <c r="Q193" s="154">
        <v>0.100048</v>
      </c>
      <c r="R193" s="154">
        <f>Q193*H193</f>
        <v>0.6002879999999999</v>
      </c>
      <c r="S193" s="154">
        <v>0</v>
      </c>
      <c r="T193" s="155">
        <f>S193*H193</f>
        <v>0</v>
      </c>
      <c r="U193" s="33"/>
      <c r="V193" s="33"/>
      <c r="W193" s="33"/>
      <c r="X193" s="33"/>
      <c r="Y193" s="33"/>
      <c r="Z193" s="33"/>
      <c r="AA193" s="33"/>
      <c r="AB193" s="33"/>
      <c r="AC193" s="33"/>
      <c r="AD193" s="33"/>
      <c r="AE193" s="33"/>
      <c r="AR193" s="156" t="s">
        <v>168</v>
      </c>
      <c r="AT193" s="156" t="s">
        <v>163</v>
      </c>
      <c r="AU193" s="156" t="s">
        <v>83</v>
      </c>
      <c r="AY193" s="18" t="s">
        <v>160</v>
      </c>
      <c r="BE193" s="157">
        <f>IF(N193="základní",J193,0)</f>
        <v>0</v>
      </c>
      <c r="BF193" s="157">
        <f>IF(N193="snížená",J193,0)</f>
        <v>0</v>
      </c>
      <c r="BG193" s="157">
        <f>IF(N193="zákl. přenesená",J193,0)</f>
        <v>0</v>
      </c>
      <c r="BH193" s="157">
        <f>IF(N193="sníž. přenesená",J193,0)</f>
        <v>0</v>
      </c>
      <c r="BI193" s="157">
        <f>IF(N193="nulová",J193,0)</f>
        <v>0</v>
      </c>
      <c r="BJ193" s="18" t="s">
        <v>81</v>
      </c>
      <c r="BK193" s="157">
        <f>ROUND(I193*H193,2)</f>
        <v>0</v>
      </c>
      <c r="BL193" s="18" t="s">
        <v>168</v>
      </c>
      <c r="BM193" s="156" t="s">
        <v>213</v>
      </c>
    </row>
    <row r="194" spans="1:47" s="2" customFormat="1" ht="19.5">
      <c r="A194" s="33"/>
      <c r="B194" s="34"/>
      <c r="C194" s="33"/>
      <c r="D194" s="158" t="s">
        <v>170</v>
      </c>
      <c r="E194" s="33"/>
      <c r="F194" s="159" t="s">
        <v>207</v>
      </c>
      <c r="G194" s="33"/>
      <c r="H194" s="33"/>
      <c r="I194" s="160"/>
      <c r="J194" s="33"/>
      <c r="K194" s="33"/>
      <c r="L194" s="34"/>
      <c r="M194" s="161"/>
      <c r="N194" s="162"/>
      <c r="O194" s="59"/>
      <c r="P194" s="59"/>
      <c r="Q194" s="59"/>
      <c r="R194" s="59"/>
      <c r="S194" s="59"/>
      <c r="T194" s="60"/>
      <c r="U194" s="33"/>
      <c r="V194" s="33"/>
      <c r="W194" s="33"/>
      <c r="X194" s="33"/>
      <c r="Y194" s="33"/>
      <c r="Z194" s="33"/>
      <c r="AA194" s="33"/>
      <c r="AB194" s="33"/>
      <c r="AC194" s="33"/>
      <c r="AD194" s="33"/>
      <c r="AE194" s="33"/>
      <c r="AT194" s="18" t="s">
        <v>170</v>
      </c>
      <c r="AU194" s="18" t="s">
        <v>83</v>
      </c>
    </row>
    <row r="195" spans="2:51" s="13" customFormat="1" ht="11.25">
      <c r="B195" s="163"/>
      <c r="D195" s="158" t="s">
        <v>172</v>
      </c>
      <c r="E195" s="164" t="s">
        <v>1</v>
      </c>
      <c r="F195" s="165" t="s">
        <v>178</v>
      </c>
      <c r="H195" s="164" t="s">
        <v>1</v>
      </c>
      <c r="I195" s="166"/>
      <c r="L195" s="163"/>
      <c r="M195" s="167"/>
      <c r="N195" s="168"/>
      <c r="O195" s="168"/>
      <c r="P195" s="168"/>
      <c r="Q195" s="168"/>
      <c r="R195" s="168"/>
      <c r="S195" s="168"/>
      <c r="T195" s="169"/>
      <c r="AT195" s="164" t="s">
        <v>172</v>
      </c>
      <c r="AU195" s="164" t="s">
        <v>83</v>
      </c>
      <c r="AV195" s="13" t="s">
        <v>81</v>
      </c>
      <c r="AW195" s="13" t="s">
        <v>30</v>
      </c>
      <c r="AX195" s="13" t="s">
        <v>73</v>
      </c>
      <c r="AY195" s="164" t="s">
        <v>160</v>
      </c>
    </row>
    <row r="196" spans="2:51" s="13" customFormat="1" ht="11.25">
      <c r="B196" s="163"/>
      <c r="D196" s="158" t="s">
        <v>172</v>
      </c>
      <c r="E196" s="164" t="s">
        <v>1</v>
      </c>
      <c r="F196" s="165" t="s">
        <v>214</v>
      </c>
      <c r="H196" s="164" t="s">
        <v>1</v>
      </c>
      <c r="I196" s="166"/>
      <c r="L196" s="163"/>
      <c r="M196" s="167"/>
      <c r="N196" s="168"/>
      <c r="O196" s="168"/>
      <c r="P196" s="168"/>
      <c r="Q196" s="168"/>
      <c r="R196" s="168"/>
      <c r="S196" s="168"/>
      <c r="T196" s="169"/>
      <c r="AT196" s="164" t="s">
        <v>172</v>
      </c>
      <c r="AU196" s="164" t="s">
        <v>83</v>
      </c>
      <c r="AV196" s="13" t="s">
        <v>81</v>
      </c>
      <c r="AW196" s="13" t="s">
        <v>30</v>
      </c>
      <c r="AX196" s="13" t="s">
        <v>73</v>
      </c>
      <c r="AY196" s="164" t="s">
        <v>160</v>
      </c>
    </row>
    <row r="197" spans="2:51" s="14" customFormat="1" ht="11.25">
      <c r="B197" s="170"/>
      <c r="D197" s="158" t="s">
        <v>172</v>
      </c>
      <c r="E197" s="171" t="s">
        <v>1</v>
      </c>
      <c r="F197" s="172" t="s">
        <v>189</v>
      </c>
      <c r="H197" s="173">
        <v>6</v>
      </c>
      <c r="I197" s="174"/>
      <c r="L197" s="170"/>
      <c r="M197" s="175"/>
      <c r="N197" s="176"/>
      <c r="O197" s="176"/>
      <c r="P197" s="176"/>
      <c r="Q197" s="176"/>
      <c r="R197" s="176"/>
      <c r="S197" s="176"/>
      <c r="T197" s="177"/>
      <c r="AT197" s="171" t="s">
        <v>172</v>
      </c>
      <c r="AU197" s="171" t="s">
        <v>83</v>
      </c>
      <c r="AV197" s="14" t="s">
        <v>83</v>
      </c>
      <c r="AW197" s="14" t="s">
        <v>30</v>
      </c>
      <c r="AX197" s="14" t="s">
        <v>81</v>
      </c>
      <c r="AY197" s="171" t="s">
        <v>160</v>
      </c>
    </row>
    <row r="198" spans="1:65" s="2" customFormat="1" ht="21.75" customHeight="1">
      <c r="A198" s="33"/>
      <c r="B198" s="144"/>
      <c r="C198" s="145" t="s">
        <v>215</v>
      </c>
      <c r="D198" s="145" t="s">
        <v>163</v>
      </c>
      <c r="E198" s="146" t="s">
        <v>204</v>
      </c>
      <c r="F198" s="147" t="s">
        <v>205</v>
      </c>
      <c r="G198" s="148" t="s">
        <v>185</v>
      </c>
      <c r="H198" s="149">
        <v>1</v>
      </c>
      <c r="I198" s="150"/>
      <c r="J198" s="151">
        <f>ROUND(I198*H198,2)</f>
        <v>0</v>
      </c>
      <c r="K198" s="147" t="s">
        <v>167</v>
      </c>
      <c r="L198" s="34"/>
      <c r="M198" s="152" t="s">
        <v>1</v>
      </c>
      <c r="N198" s="153" t="s">
        <v>38</v>
      </c>
      <c r="O198" s="59"/>
      <c r="P198" s="154">
        <f>O198*H198</f>
        <v>0</v>
      </c>
      <c r="Q198" s="154">
        <v>0.100048</v>
      </c>
      <c r="R198" s="154">
        <f>Q198*H198</f>
        <v>0.100048</v>
      </c>
      <c r="S198" s="154">
        <v>0</v>
      </c>
      <c r="T198" s="155">
        <f>S198*H198</f>
        <v>0</v>
      </c>
      <c r="U198" s="33"/>
      <c r="V198" s="33"/>
      <c r="W198" s="33"/>
      <c r="X198" s="33"/>
      <c r="Y198" s="33"/>
      <c r="Z198" s="33"/>
      <c r="AA198" s="33"/>
      <c r="AB198" s="33"/>
      <c r="AC198" s="33"/>
      <c r="AD198" s="33"/>
      <c r="AE198" s="33"/>
      <c r="AR198" s="156" t="s">
        <v>168</v>
      </c>
      <c r="AT198" s="156" t="s">
        <v>163</v>
      </c>
      <c r="AU198" s="156" t="s">
        <v>83</v>
      </c>
      <c r="AY198" s="18" t="s">
        <v>160</v>
      </c>
      <c r="BE198" s="157">
        <f>IF(N198="základní",J198,0)</f>
        <v>0</v>
      </c>
      <c r="BF198" s="157">
        <f>IF(N198="snížená",J198,0)</f>
        <v>0</v>
      </c>
      <c r="BG198" s="157">
        <f>IF(N198="zákl. přenesená",J198,0)</f>
        <v>0</v>
      </c>
      <c r="BH198" s="157">
        <f>IF(N198="sníž. přenesená",J198,0)</f>
        <v>0</v>
      </c>
      <c r="BI198" s="157">
        <f>IF(N198="nulová",J198,0)</f>
        <v>0</v>
      </c>
      <c r="BJ198" s="18" t="s">
        <v>81</v>
      </c>
      <c r="BK198" s="157">
        <f>ROUND(I198*H198,2)</f>
        <v>0</v>
      </c>
      <c r="BL198" s="18" t="s">
        <v>168</v>
      </c>
      <c r="BM198" s="156" t="s">
        <v>216</v>
      </c>
    </row>
    <row r="199" spans="1:47" s="2" customFormat="1" ht="19.5">
      <c r="A199" s="33"/>
      <c r="B199" s="34"/>
      <c r="C199" s="33"/>
      <c r="D199" s="158" t="s">
        <v>170</v>
      </c>
      <c r="E199" s="33"/>
      <c r="F199" s="159" t="s">
        <v>207</v>
      </c>
      <c r="G199" s="33"/>
      <c r="H199" s="33"/>
      <c r="I199" s="160"/>
      <c r="J199" s="33"/>
      <c r="K199" s="33"/>
      <c r="L199" s="34"/>
      <c r="M199" s="161"/>
      <c r="N199" s="162"/>
      <c r="O199" s="59"/>
      <c r="P199" s="59"/>
      <c r="Q199" s="59"/>
      <c r="R199" s="59"/>
      <c r="S199" s="59"/>
      <c r="T199" s="60"/>
      <c r="U199" s="33"/>
      <c r="V199" s="33"/>
      <c r="W199" s="33"/>
      <c r="X199" s="33"/>
      <c r="Y199" s="33"/>
      <c r="Z199" s="33"/>
      <c r="AA199" s="33"/>
      <c r="AB199" s="33"/>
      <c r="AC199" s="33"/>
      <c r="AD199" s="33"/>
      <c r="AE199" s="33"/>
      <c r="AT199" s="18" t="s">
        <v>170</v>
      </c>
      <c r="AU199" s="18" t="s">
        <v>83</v>
      </c>
    </row>
    <row r="200" spans="2:51" s="13" customFormat="1" ht="11.25">
      <c r="B200" s="163"/>
      <c r="D200" s="158" t="s">
        <v>172</v>
      </c>
      <c r="E200" s="164" t="s">
        <v>1</v>
      </c>
      <c r="F200" s="165" t="s">
        <v>178</v>
      </c>
      <c r="H200" s="164" t="s">
        <v>1</v>
      </c>
      <c r="I200" s="166"/>
      <c r="L200" s="163"/>
      <c r="M200" s="167"/>
      <c r="N200" s="168"/>
      <c r="O200" s="168"/>
      <c r="P200" s="168"/>
      <c r="Q200" s="168"/>
      <c r="R200" s="168"/>
      <c r="S200" s="168"/>
      <c r="T200" s="169"/>
      <c r="AT200" s="164" t="s">
        <v>172</v>
      </c>
      <c r="AU200" s="164" t="s">
        <v>83</v>
      </c>
      <c r="AV200" s="13" t="s">
        <v>81</v>
      </c>
      <c r="AW200" s="13" t="s">
        <v>30</v>
      </c>
      <c r="AX200" s="13" t="s">
        <v>73</v>
      </c>
      <c r="AY200" s="164" t="s">
        <v>160</v>
      </c>
    </row>
    <row r="201" spans="2:51" s="13" customFormat="1" ht="11.25">
      <c r="B201" s="163"/>
      <c r="D201" s="158" t="s">
        <v>172</v>
      </c>
      <c r="E201" s="164" t="s">
        <v>1</v>
      </c>
      <c r="F201" s="165" t="s">
        <v>217</v>
      </c>
      <c r="H201" s="164" t="s">
        <v>1</v>
      </c>
      <c r="I201" s="166"/>
      <c r="L201" s="163"/>
      <c r="M201" s="167"/>
      <c r="N201" s="168"/>
      <c r="O201" s="168"/>
      <c r="P201" s="168"/>
      <c r="Q201" s="168"/>
      <c r="R201" s="168"/>
      <c r="S201" s="168"/>
      <c r="T201" s="169"/>
      <c r="AT201" s="164" t="s">
        <v>172</v>
      </c>
      <c r="AU201" s="164" t="s">
        <v>83</v>
      </c>
      <c r="AV201" s="13" t="s">
        <v>81</v>
      </c>
      <c r="AW201" s="13" t="s">
        <v>30</v>
      </c>
      <c r="AX201" s="13" t="s">
        <v>73</v>
      </c>
      <c r="AY201" s="164" t="s">
        <v>160</v>
      </c>
    </row>
    <row r="202" spans="2:51" s="14" customFormat="1" ht="11.25">
      <c r="B202" s="170"/>
      <c r="D202" s="158" t="s">
        <v>172</v>
      </c>
      <c r="E202" s="171" t="s">
        <v>1</v>
      </c>
      <c r="F202" s="172" t="s">
        <v>81</v>
      </c>
      <c r="H202" s="173">
        <v>1</v>
      </c>
      <c r="I202" s="174"/>
      <c r="L202" s="170"/>
      <c r="M202" s="175"/>
      <c r="N202" s="176"/>
      <c r="O202" s="176"/>
      <c r="P202" s="176"/>
      <c r="Q202" s="176"/>
      <c r="R202" s="176"/>
      <c r="S202" s="176"/>
      <c r="T202" s="177"/>
      <c r="AT202" s="171" t="s">
        <v>172</v>
      </c>
      <c r="AU202" s="171" t="s">
        <v>83</v>
      </c>
      <c r="AV202" s="14" t="s">
        <v>83</v>
      </c>
      <c r="AW202" s="14" t="s">
        <v>30</v>
      </c>
      <c r="AX202" s="14" t="s">
        <v>81</v>
      </c>
      <c r="AY202" s="171" t="s">
        <v>160</v>
      </c>
    </row>
    <row r="203" spans="1:65" s="2" customFormat="1" ht="21.75" customHeight="1">
      <c r="A203" s="33"/>
      <c r="B203" s="144"/>
      <c r="C203" s="145" t="s">
        <v>218</v>
      </c>
      <c r="D203" s="145" t="s">
        <v>163</v>
      </c>
      <c r="E203" s="146" t="s">
        <v>219</v>
      </c>
      <c r="F203" s="147" t="s">
        <v>220</v>
      </c>
      <c r="G203" s="148" t="s">
        <v>185</v>
      </c>
      <c r="H203" s="149">
        <v>6</v>
      </c>
      <c r="I203" s="150"/>
      <c r="J203" s="151">
        <f>ROUND(I203*H203,2)</f>
        <v>0</v>
      </c>
      <c r="K203" s="147" t="s">
        <v>167</v>
      </c>
      <c r="L203" s="34"/>
      <c r="M203" s="152" t="s">
        <v>1</v>
      </c>
      <c r="N203" s="153" t="s">
        <v>38</v>
      </c>
      <c r="O203" s="59"/>
      <c r="P203" s="154">
        <f>O203*H203</f>
        <v>0</v>
      </c>
      <c r="Q203" s="154">
        <v>0.109048</v>
      </c>
      <c r="R203" s="154">
        <f>Q203*H203</f>
        <v>0.654288</v>
      </c>
      <c r="S203" s="154">
        <v>0</v>
      </c>
      <c r="T203" s="155">
        <f>S203*H203</f>
        <v>0</v>
      </c>
      <c r="U203" s="33"/>
      <c r="V203" s="33"/>
      <c r="W203" s="33"/>
      <c r="X203" s="33"/>
      <c r="Y203" s="33"/>
      <c r="Z203" s="33"/>
      <c r="AA203" s="33"/>
      <c r="AB203" s="33"/>
      <c r="AC203" s="33"/>
      <c r="AD203" s="33"/>
      <c r="AE203" s="33"/>
      <c r="AR203" s="156" t="s">
        <v>168</v>
      </c>
      <c r="AT203" s="156" t="s">
        <v>163</v>
      </c>
      <c r="AU203" s="156" t="s">
        <v>83</v>
      </c>
      <c r="AY203" s="18" t="s">
        <v>160</v>
      </c>
      <c r="BE203" s="157">
        <f>IF(N203="základní",J203,0)</f>
        <v>0</v>
      </c>
      <c r="BF203" s="157">
        <f>IF(N203="snížená",J203,0)</f>
        <v>0</v>
      </c>
      <c r="BG203" s="157">
        <f>IF(N203="zákl. přenesená",J203,0)</f>
        <v>0</v>
      </c>
      <c r="BH203" s="157">
        <f>IF(N203="sníž. přenesená",J203,0)</f>
        <v>0</v>
      </c>
      <c r="BI203" s="157">
        <f>IF(N203="nulová",J203,0)</f>
        <v>0</v>
      </c>
      <c r="BJ203" s="18" t="s">
        <v>81</v>
      </c>
      <c r="BK203" s="157">
        <f>ROUND(I203*H203,2)</f>
        <v>0</v>
      </c>
      <c r="BL203" s="18" t="s">
        <v>168</v>
      </c>
      <c r="BM203" s="156" t="s">
        <v>221</v>
      </c>
    </row>
    <row r="204" spans="1:47" s="2" customFormat="1" ht="19.5">
      <c r="A204" s="33"/>
      <c r="B204" s="34"/>
      <c r="C204" s="33"/>
      <c r="D204" s="158" t="s">
        <v>170</v>
      </c>
      <c r="E204" s="33"/>
      <c r="F204" s="159" t="s">
        <v>222</v>
      </c>
      <c r="G204" s="33"/>
      <c r="H204" s="33"/>
      <c r="I204" s="160"/>
      <c r="J204" s="33"/>
      <c r="K204" s="33"/>
      <c r="L204" s="34"/>
      <c r="M204" s="161"/>
      <c r="N204" s="162"/>
      <c r="O204" s="59"/>
      <c r="P204" s="59"/>
      <c r="Q204" s="59"/>
      <c r="R204" s="59"/>
      <c r="S204" s="59"/>
      <c r="T204" s="60"/>
      <c r="U204" s="33"/>
      <c r="V204" s="33"/>
      <c r="W204" s="33"/>
      <c r="X204" s="33"/>
      <c r="Y204" s="33"/>
      <c r="Z204" s="33"/>
      <c r="AA204" s="33"/>
      <c r="AB204" s="33"/>
      <c r="AC204" s="33"/>
      <c r="AD204" s="33"/>
      <c r="AE204" s="33"/>
      <c r="AT204" s="18" t="s">
        <v>170</v>
      </c>
      <c r="AU204" s="18" t="s">
        <v>83</v>
      </c>
    </row>
    <row r="205" spans="2:51" s="13" customFormat="1" ht="11.25">
      <c r="B205" s="163"/>
      <c r="D205" s="158" t="s">
        <v>172</v>
      </c>
      <c r="E205" s="164" t="s">
        <v>1</v>
      </c>
      <c r="F205" s="165" t="s">
        <v>178</v>
      </c>
      <c r="H205" s="164" t="s">
        <v>1</v>
      </c>
      <c r="I205" s="166"/>
      <c r="L205" s="163"/>
      <c r="M205" s="167"/>
      <c r="N205" s="168"/>
      <c r="O205" s="168"/>
      <c r="P205" s="168"/>
      <c r="Q205" s="168"/>
      <c r="R205" s="168"/>
      <c r="S205" s="168"/>
      <c r="T205" s="169"/>
      <c r="AT205" s="164" t="s">
        <v>172</v>
      </c>
      <c r="AU205" s="164" t="s">
        <v>83</v>
      </c>
      <c r="AV205" s="13" t="s">
        <v>81</v>
      </c>
      <c r="AW205" s="13" t="s">
        <v>30</v>
      </c>
      <c r="AX205" s="13" t="s">
        <v>73</v>
      </c>
      <c r="AY205" s="164" t="s">
        <v>160</v>
      </c>
    </row>
    <row r="206" spans="2:51" s="13" customFormat="1" ht="11.25">
      <c r="B206" s="163"/>
      <c r="D206" s="158" t="s">
        <v>172</v>
      </c>
      <c r="E206" s="164" t="s">
        <v>1</v>
      </c>
      <c r="F206" s="165" t="s">
        <v>223</v>
      </c>
      <c r="H206" s="164" t="s">
        <v>1</v>
      </c>
      <c r="I206" s="166"/>
      <c r="L206" s="163"/>
      <c r="M206" s="167"/>
      <c r="N206" s="168"/>
      <c r="O206" s="168"/>
      <c r="P206" s="168"/>
      <c r="Q206" s="168"/>
      <c r="R206" s="168"/>
      <c r="S206" s="168"/>
      <c r="T206" s="169"/>
      <c r="AT206" s="164" t="s">
        <v>172</v>
      </c>
      <c r="AU206" s="164" t="s">
        <v>83</v>
      </c>
      <c r="AV206" s="13" t="s">
        <v>81</v>
      </c>
      <c r="AW206" s="13" t="s">
        <v>30</v>
      </c>
      <c r="AX206" s="13" t="s">
        <v>73</v>
      </c>
      <c r="AY206" s="164" t="s">
        <v>160</v>
      </c>
    </row>
    <row r="207" spans="2:51" s="14" customFormat="1" ht="11.25">
      <c r="B207" s="170"/>
      <c r="D207" s="158" t="s">
        <v>172</v>
      </c>
      <c r="E207" s="171" t="s">
        <v>1</v>
      </c>
      <c r="F207" s="172" t="s">
        <v>189</v>
      </c>
      <c r="H207" s="173">
        <v>6</v>
      </c>
      <c r="I207" s="174"/>
      <c r="L207" s="170"/>
      <c r="M207" s="175"/>
      <c r="N207" s="176"/>
      <c r="O207" s="176"/>
      <c r="P207" s="176"/>
      <c r="Q207" s="176"/>
      <c r="R207" s="176"/>
      <c r="S207" s="176"/>
      <c r="T207" s="177"/>
      <c r="AT207" s="171" t="s">
        <v>172</v>
      </c>
      <c r="AU207" s="171" t="s">
        <v>83</v>
      </c>
      <c r="AV207" s="14" t="s">
        <v>83</v>
      </c>
      <c r="AW207" s="14" t="s">
        <v>30</v>
      </c>
      <c r="AX207" s="14" t="s">
        <v>81</v>
      </c>
      <c r="AY207" s="171" t="s">
        <v>160</v>
      </c>
    </row>
    <row r="208" spans="1:65" s="2" customFormat="1" ht="24.2" customHeight="1">
      <c r="A208" s="33"/>
      <c r="B208" s="144"/>
      <c r="C208" s="145" t="s">
        <v>224</v>
      </c>
      <c r="D208" s="145" t="s">
        <v>163</v>
      </c>
      <c r="E208" s="146" t="s">
        <v>225</v>
      </c>
      <c r="F208" s="147" t="s">
        <v>226</v>
      </c>
      <c r="G208" s="148" t="s">
        <v>227</v>
      </c>
      <c r="H208" s="149">
        <v>0.187</v>
      </c>
      <c r="I208" s="150"/>
      <c r="J208" s="151">
        <f>ROUND(I208*H208,2)</f>
        <v>0</v>
      </c>
      <c r="K208" s="147" t="s">
        <v>167</v>
      </c>
      <c r="L208" s="34"/>
      <c r="M208" s="152" t="s">
        <v>1</v>
      </c>
      <c r="N208" s="153" t="s">
        <v>38</v>
      </c>
      <c r="O208" s="59"/>
      <c r="P208" s="154">
        <f>O208*H208</f>
        <v>0</v>
      </c>
      <c r="Q208" s="154">
        <v>1.09</v>
      </c>
      <c r="R208" s="154">
        <f>Q208*H208</f>
        <v>0.20383</v>
      </c>
      <c r="S208" s="154">
        <v>0</v>
      </c>
      <c r="T208" s="155">
        <f>S208*H208</f>
        <v>0</v>
      </c>
      <c r="U208" s="33"/>
      <c r="V208" s="33"/>
      <c r="W208" s="33"/>
      <c r="X208" s="33"/>
      <c r="Y208" s="33"/>
      <c r="Z208" s="33"/>
      <c r="AA208" s="33"/>
      <c r="AB208" s="33"/>
      <c r="AC208" s="33"/>
      <c r="AD208" s="33"/>
      <c r="AE208" s="33"/>
      <c r="AR208" s="156" t="s">
        <v>168</v>
      </c>
      <c r="AT208" s="156" t="s">
        <v>163</v>
      </c>
      <c r="AU208" s="156" t="s">
        <v>83</v>
      </c>
      <c r="AY208" s="18" t="s">
        <v>160</v>
      </c>
      <c r="BE208" s="157">
        <f>IF(N208="základní",J208,0)</f>
        <v>0</v>
      </c>
      <c r="BF208" s="157">
        <f>IF(N208="snížená",J208,0)</f>
        <v>0</v>
      </c>
      <c r="BG208" s="157">
        <f>IF(N208="zákl. přenesená",J208,0)</f>
        <v>0</v>
      </c>
      <c r="BH208" s="157">
        <f>IF(N208="sníž. přenesená",J208,0)</f>
        <v>0</v>
      </c>
      <c r="BI208" s="157">
        <f>IF(N208="nulová",J208,0)</f>
        <v>0</v>
      </c>
      <c r="BJ208" s="18" t="s">
        <v>81</v>
      </c>
      <c r="BK208" s="157">
        <f>ROUND(I208*H208,2)</f>
        <v>0</v>
      </c>
      <c r="BL208" s="18" t="s">
        <v>168</v>
      </c>
      <c r="BM208" s="156" t="s">
        <v>228</v>
      </c>
    </row>
    <row r="209" spans="1:47" s="2" customFormat="1" ht="19.5">
      <c r="A209" s="33"/>
      <c r="B209" s="34"/>
      <c r="C209" s="33"/>
      <c r="D209" s="158" t="s">
        <v>170</v>
      </c>
      <c r="E209" s="33"/>
      <c r="F209" s="159" t="s">
        <v>229</v>
      </c>
      <c r="G209" s="33"/>
      <c r="H209" s="33"/>
      <c r="I209" s="160"/>
      <c r="J209" s="33"/>
      <c r="K209" s="33"/>
      <c r="L209" s="34"/>
      <c r="M209" s="161"/>
      <c r="N209" s="162"/>
      <c r="O209" s="59"/>
      <c r="P209" s="59"/>
      <c r="Q209" s="59"/>
      <c r="R209" s="59"/>
      <c r="S209" s="59"/>
      <c r="T209" s="60"/>
      <c r="U209" s="33"/>
      <c r="V209" s="33"/>
      <c r="W209" s="33"/>
      <c r="X209" s="33"/>
      <c r="Y209" s="33"/>
      <c r="Z209" s="33"/>
      <c r="AA209" s="33"/>
      <c r="AB209" s="33"/>
      <c r="AC209" s="33"/>
      <c r="AD209" s="33"/>
      <c r="AE209" s="33"/>
      <c r="AT209" s="18" t="s">
        <v>170</v>
      </c>
      <c r="AU209" s="18" t="s">
        <v>83</v>
      </c>
    </row>
    <row r="210" spans="2:51" s="13" customFormat="1" ht="11.25">
      <c r="B210" s="163"/>
      <c r="D210" s="158" t="s">
        <v>172</v>
      </c>
      <c r="E210" s="164" t="s">
        <v>1</v>
      </c>
      <c r="F210" s="165" t="s">
        <v>230</v>
      </c>
      <c r="H210" s="164" t="s">
        <v>1</v>
      </c>
      <c r="I210" s="166"/>
      <c r="L210" s="163"/>
      <c r="M210" s="167"/>
      <c r="N210" s="168"/>
      <c r="O210" s="168"/>
      <c r="P210" s="168"/>
      <c r="Q210" s="168"/>
      <c r="R210" s="168"/>
      <c r="S210" s="168"/>
      <c r="T210" s="169"/>
      <c r="AT210" s="164" t="s">
        <v>172</v>
      </c>
      <c r="AU210" s="164" t="s">
        <v>83</v>
      </c>
      <c r="AV210" s="13" t="s">
        <v>81</v>
      </c>
      <c r="AW210" s="13" t="s">
        <v>30</v>
      </c>
      <c r="AX210" s="13" t="s">
        <v>73</v>
      </c>
      <c r="AY210" s="164" t="s">
        <v>160</v>
      </c>
    </row>
    <row r="211" spans="2:51" s="13" customFormat="1" ht="11.25">
      <c r="B211" s="163"/>
      <c r="D211" s="158" t="s">
        <v>172</v>
      </c>
      <c r="E211" s="164" t="s">
        <v>1</v>
      </c>
      <c r="F211" s="165" t="s">
        <v>231</v>
      </c>
      <c r="H211" s="164" t="s">
        <v>1</v>
      </c>
      <c r="I211" s="166"/>
      <c r="L211" s="163"/>
      <c r="M211" s="167"/>
      <c r="N211" s="168"/>
      <c r="O211" s="168"/>
      <c r="P211" s="168"/>
      <c r="Q211" s="168"/>
      <c r="R211" s="168"/>
      <c r="S211" s="168"/>
      <c r="T211" s="169"/>
      <c r="AT211" s="164" t="s">
        <v>172</v>
      </c>
      <c r="AU211" s="164" t="s">
        <v>83</v>
      </c>
      <c r="AV211" s="13" t="s">
        <v>81</v>
      </c>
      <c r="AW211" s="13" t="s">
        <v>30</v>
      </c>
      <c r="AX211" s="13" t="s">
        <v>73</v>
      </c>
      <c r="AY211" s="164" t="s">
        <v>160</v>
      </c>
    </row>
    <row r="212" spans="2:51" s="14" customFormat="1" ht="11.25">
      <c r="B212" s="170"/>
      <c r="D212" s="158" t="s">
        <v>172</v>
      </c>
      <c r="E212" s="171" t="s">
        <v>1</v>
      </c>
      <c r="F212" s="172" t="s">
        <v>232</v>
      </c>
      <c r="H212" s="173">
        <v>0.187</v>
      </c>
      <c r="I212" s="174"/>
      <c r="L212" s="170"/>
      <c r="M212" s="175"/>
      <c r="N212" s="176"/>
      <c r="O212" s="176"/>
      <c r="P212" s="176"/>
      <c r="Q212" s="176"/>
      <c r="R212" s="176"/>
      <c r="S212" s="176"/>
      <c r="T212" s="177"/>
      <c r="AT212" s="171" t="s">
        <v>172</v>
      </c>
      <c r="AU212" s="171" t="s">
        <v>83</v>
      </c>
      <c r="AV212" s="14" t="s">
        <v>83</v>
      </c>
      <c r="AW212" s="14" t="s">
        <v>30</v>
      </c>
      <c r="AX212" s="14" t="s">
        <v>81</v>
      </c>
      <c r="AY212" s="171" t="s">
        <v>160</v>
      </c>
    </row>
    <row r="213" spans="1:65" s="2" customFormat="1" ht="24.2" customHeight="1">
      <c r="A213" s="33"/>
      <c r="B213" s="144"/>
      <c r="C213" s="145" t="s">
        <v>233</v>
      </c>
      <c r="D213" s="145" t="s">
        <v>163</v>
      </c>
      <c r="E213" s="146" t="s">
        <v>234</v>
      </c>
      <c r="F213" s="147" t="s">
        <v>235</v>
      </c>
      <c r="G213" s="148" t="s">
        <v>236</v>
      </c>
      <c r="H213" s="149">
        <v>88</v>
      </c>
      <c r="I213" s="150"/>
      <c r="J213" s="151">
        <f>ROUND(I213*H213,2)</f>
        <v>0</v>
      </c>
      <c r="K213" s="147" t="s">
        <v>167</v>
      </c>
      <c r="L213" s="34"/>
      <c r="M213" s="152" t="s">
        <v>1</v>
      </c>
      <c r="N213" s="153" t="s">
        <v>38</v>
      </c>
      <c r="O213" s="59"/>
      <c r="P213" s="154">
        <f>O213*H213</f>
        <v>0</v>
      </c>
      <c r="Q213" s="154">
        <v>0.00075</v>
      </c>
      <c r="R213" s="154">
        <f>Q213*H213</f>
        <v>0.066</v>
      </c>
      <c r="S213" s="154">
        <v>0</v>
      </c>
      <c r="T213" s="155">
        <f>S213*H213</f>
        <v>0</v>
      </c>
      <c r="U213" s="33"/>
      <c r="V213" s="33"/>
      <c r="W213" s="33"/>
      <c r="X213" s="33"/>
      <c r="Y213" s="33"/>
      <c r="Z213" s="33"/>
      <c r="AA213" s="33"/>
      <c r="AB213" s="33"/>
      <c r="AC213" s="33"/>
      <c r="AD213" s="33"/>
      <c r="AE213" s="33"/>
      <c r="AR213" s="156" t="s">
        <v>168</v>
      </c>
      <c r="AT213" s="156" t="s">
        <v>163</v>
      </c>
      <c r="AU213" s="156" t="s">
        <v>83</v>
      </c>
      <c r="AY213" s="18" t="s">
        <v>160</v>
      </c>
      <c r="BE213" s="157">
        <f>IF(N213="základní",J213,0)</f>
        <v>0</v>
      </c>
      <c r="BF213" s="157">
        <f>IF(N213="snížená",J213,0)</f>
        <v>0</v>
      </c>
      <c r="BG213" s="157">
        <f>IF(N213="zákl. přenesená",J213,0)</f>
        <v>0</v>
      </c>
      <c r="BH213" s="157">
        <f>IF(N213="sníž. přenesená",J213,0)</f>
        <v>0</v>
      </c>
      <c r="BI213" s="157">
        <f>IF(N213="nulová",J213,0)</f>
        <v>0</v>
      </c>
      <c r="BJ213" s="18" t="s">
        <v>81</v>
      </c>
      <c r="BK213" s="157">
        <f>ROUND(I213*H213,2)</f>
        <v>0</v>
      </c>
      <c r="BL213" s="18" t="s">
        <v>168</v>
      </c>
      <c r="BM213" s="156" t="s">
        <v>237</v>
      </c>
    </row>
    <row r="214" spans="1:47" s="2" customFormat="1" ht="19.5">
      <c r="A214" s="33"/>
      <c r="B214" s="34"/>
      <c r="C214" s="33"/>
      <c r="D214" s="158" t="s">
        <v>170</v>
      </c>
      <c r="E214" s="33"/>
      <c r="F214" s="159" t="s">
        <v>238</v>
      </c>
      <c r="G214" s="33"/>
      <c r="H214" s="33"/>
      <c r="I214" s="160"/>
      <c r="J214" s="33"/>
      <c r="K214" s="33"/>
      <c r="L214" s="34"/>
      <c r="M214" s="161"/>
      <c r="N214" s="162"/>
      <c r="O214" s="59"/>
      <c r="P214" s="59"/>
      <c r="Q214" s="59"/>
      <c r="R214" s="59"/>
      <c r="S214" s="59"/>
      <c r="T214" s="60"/>
      <c r="U214" s="33"/>
      <c r="V214" s="33"/>
      <c r="W214" s="33"/>
      <c r="X214" s="33"/>
      <c r="Y214" s="33"/>
      <c r="Z214" s="33"/>
      <c r="AA214" s="33"/>
      <c r="AB214" s="33"/>
      <c r="AC214" s="33"/>
      <c r="AD214" s="33"/>
      <c r="AE214" s="33"/>
      <c r="AT214" s="18" t="s">
        <v>170</v>
      </c>
      <c r="AU214" s="18" t="s">
        <v>83</v>
      </c>
    </row>
    <row r="215" spans="2:51" s="13" customFormat="1" ht="11.25">
      <c r="B215" s="163"/>
      <c r="D215" s="158" t="s">
        <v>172</v>
      </c>
      <c r="E215" s="164" t="s">
        <v>1</v>
      </c>
      <c r="F215" s="165" t="s">
        <v>173</v>
      </c>
      <c r="H215" s="164" t="s">
        <v>1</v>
      </c>
      <c r="I215" s="166"/>
      <c r="L215" s="163"/>
      <c r="M215" s="167"/>
      <c r="N215" s="168"/>
      <c r="O215" s="168"/>
      <c r="P215" s="168"/>
      <c r="Q215" s="168"/>
      <c r="R215" s="168"/>
      <c r="S215" s="168"/>
      <c r="T215" s="169"/>
      <c r="AT215" s="164" t="s">
        <v>172</v>
      </c>
      <c r="AU215" s="164" t="s">
        <v>83</v>
      </c>
      <c r="AV215" s="13" t="s">
        <v>81</v>
      </c>
      <c r="AW215" s="13" t="s">
        <v>30</v>
      </c>
      <c r="AX215" s="13" t="s">
        <v>73</v>
      </c>
      <c r="AY215" s="164" t="s">
        <v>160</v>
      </c>
    </row>
    <row r="216" spans="2:51" s="14" customFormat="1" ht="11.25">
      <c r="B216" s="170"/>
      <c r="D216" s="158" t="s">
        <v>172</v>
      </c>
      <c r="E216" s="171" t="s">
        <v>1</v>
      </c>
      <c r="F216" s="172" t="s">
        <v>239</v>
      </c>
      <c r="H216" s="173">
        <v>33</v>
      </c>
      <c r="I216" s="174"/>
      <c r="L216" s="170"/>
      <c r="M216" s="175"/>
      <c r="N216" s="176"/>
      <c r="O216" s="176"/>
      <c r="P216" s="176"/>
      <c r="Q216" s="176"/>
      <c r="R216" s="176"/>
      <c r="S216" s="176"/>
      <c r="T216" s="177"/>
      <c r="AT216" s="171" t="s">
        <v>172</v>
      </c>
      <c r="AU216" s="171" t="s">
        <v>83</v>
      </c>
      <c r="AV216" s="14" t="s">
        <v>83</v>
      </c>
      <c r="AW216" s="14" t="s">
        <v>30</v>
      </c>
      <c r="AX216" s="14" t="s">
        <v>73</v>
      </c>
      <c r="AY216" s="171" t="s">
        <v>160</v>
      </c>
    </row>
    <row r="217" spans="2:51" s="13" customFormat="1" ht="11.25">
      <c r="B217" s="163"/>
      <c r="D217" s="158" t="s">
        <v>172</v>
      </c>
      <c r="E217" s="164" t="s">
        <v>1</v>
      </c>
      <c r="F217" s="165" t="s">
        <v>178</v>
      </c>
      <c r="H217" s="164" t="s">
        <v>1</v>
      </c>
      <c r="I217" s="166"/>
      <c r="L217" s="163"/>
      <c r="M217" s="167"/>
      <c r="N217" s="168"/>
      <c r="O217" s="168"/>
      <c r="P217" s="168"/>
      <c r="Q217" s="168"/>
      <c r="R217" s="168"/>
      <c r="S217" s="168"/>
      <c r="T217" s="169"/>
      <c r="AT217" s="164" t="s">
        <v>172</v>
      </c>
      <c r="AU217" s="164" t="s">
        <v>83</v>
      </c>
      <c r="AV217" s="13" t="s">
        <v>81</v>
      </c>
      <c r="AW217" s="13" t="s">
        <v>30</v>
      </c>
      <c r="AX217" s="13" t="s">
        <v>73</v>
      </c>
      <c r="AY217" s="164" t="s">
        <v>160</v>
      </c>
    </row>
    <row r="218" spans="2:51" s="14" customFormat="1" ht="11.25">
      <c r="B218" s="170"/>
      <c r="D218" s="158" t="s">
        <v>172</v>
      </c>
      <c r="E218" s="171" t="s">
        <v>1</v>
      </c>
      <c r="F218" s="172" t="s">
        <v>240</v>
      </c>
      <c r="H218" s="173">
        <v>52.25</v>
      </c>
      <c r="I218" s="174"/>
      <c r="L218" s="170"/>
      <c r="M218" s="175"/>
      <c r="N218" s="176"/>
      <c r="O218" s="176"/>
      <c r="P218" s="176"/>
      <c r="Q218" s="176"/>
      <c r="R218" s="176"/>
      <c r="S218" s="176"/>
      <c r="T218" s="177"/>
      <c r="AT218" s="171" t="s">
        <v>172</v>
      </c>
      <c r="AU218" s="171" t="s">
        <v>83</v>
      </c>
      <c r="AV218" s="14" t="s">
        <v>83</v>
      </c>
      <c r="AW218" s="14" t="s">
        <v>30</v>
      </c>
      <c r="AX218" s="14" t="s">
        <v>73</v>
      </c>
      <c r="AY218" s="171" t="s">
        <v>160</v>
      </c>
    </row>
    <row r="219" spans="2:51" s="14" customFormat="1" ht="11.25">
      <c r="B219" s="170"/>
      <c r="D219" s="158" t="s">
        <v>172</v>
      </c>
      <c r="E219" s="171" t="s">
        <v>1</v>
      </c>
      <c r="F219" s="172" t="s">
        <v>241</v>
      </c>
      <c r="H219" s="173">
        <v>2.75</v>
      </c>
      <c r="I219" s="174"/>
      <c r="L219" s="170"/>
      <c r="M219" s="175"/>
      <c r="N219" s="176"/>
      <c r="O219" s="176"/>
      <c r="P219" s="176"/>
      <c r="Q219" s="176"/>
      <c r="R219" s="176"/>
      <c r="S219" s="176"/>
      <c r="T219" s="177"/>
      <c r="AT219" s="171" t="s">
        <v>172</v>
      </c>
      <c r="AU219" s="171" t="s">
        <v>83</v>
      </c>
      <c r="AV219" s="14" t="s">
        <v>83</v>
      </c>
      <c r="AW219" s="14" t="s">
        <v>30</v>
      </c>
      <c r="AX219" s="14" t="s">
        <v>73</v>
      </c>
      <c r="AY219" s="171" t="s">
        <v>160</v>
      </c>
    </row>
    <row r="220" spans="2:51" s="16" customFormat="1" ht="11.25">
      <c r="B220" s="186"/>
      <c r="D220" s="158" t="s">
        <v>172</v>
      </c>
      <c r="E220" s="187" t="s">
        <v>1</v>
      </c>
      <c r="F220" s="188" t="s">
        <v>182</v>
      </c>
      <c r="H220" s="189">
        <v>88</v>
      </c>
      <c r="I220" s="190"/>
      <c r="L220" s="186"/>
      <c r="M220" s="191"/>
      <c r="N220" s="192"/>
      <c r="O220" s="192"/>
      <c r="P220" s="192"/>
      <c r="Q220" s="192"/>
      <c r="R220" s="192"/>
      <c r="S220" s="192"/>
      <c r="T220" s="193"/>
      <c r="AT220" s="187" t="s">
        <v>172</v>
      </c>
      <c r="AU220" s="187" t="s">
        <v>83</v>
      </c>
      <c r="AV220" s="16" t="s">
        <v>168</v>
      </c>
      <c r="AW220" s="16" t="s">
        <v>30</v>
      </c>
      <c r="AX220" s="16" t="s">
        <v>81</v>
      </c>
      <c r="AY220" s="187" t="s">
        <v>160</v>
      </c>
    </row>
    <row r="221" spans="1:65" s="2" customFormat="1" ht="24.2" customHeight="1">
      <c r="A221" s="33"/>
      <c r="B221" s="144"/>
      <c r="C221" s="145" t="s">
        <v>242</v>
      </c>
      <c r="D221" s="145" t="s">
        <v>163</v>
      </c>
      <c r="E221" s="146" t="s">
        <v>243</v>
      </c>
      <c r="F221" s="147" t="s">
        <v>244</v>
      </c>
      <c r="G221" s="148" t="s">
        <v>236</v>
      </c>
      <c r="H221" s="149">
        <v>85.25</v>
      </c>
      <c r="I221" s="150"/>
      <c r="J221" s="151">
        <f>ROUND(I221*H221,2)</f>
        <v>0</v>
      </c>
      <c r="K221" s="147" t="s">
        <v>167</v>
      </c>
      <c r="L221" s="34"/>
      <c r="M221" s="152" t="s">
        <v>1</v>
      </c>
      <c r="N221" s="153" t="s">
        <v>38</v>
      </c>
      <c r="O221" s="59"/>
      <c r="P221" s="154">
        <f>O221*H221</f>
        <v>0</v>
      </c>
      <c r="Q221" s="154">
        <v>0.000375</v>
      </c>
      <c r="R221" s="154">
        <f>Q221*H221</f>
        <v>0.031968750000000004</v>
      </c>
      <c r="S221" s="154">
        <v>0</v>
      </c>
      <c r="T221" s="155">
        <f>S221*H221</f>
        <v>0</v>
      </c>
      <c r="U221" s="33"/>
      <c r="V221" s="33"/>
      <c r="W221" s="33"/>
      <c r="X221" s="33"/>
      <c r="Y221" s="33"/>
      <c r="Z221" s="33"/>
      <c r="AA221" s="33"/>
      <c r="AB221" s="33"/>
      <c r="AC221" s="33"/>
      <c r="AD221" s="33"/>
      <c r="AE221" s="33"/>
      <c r="AR221" s="156" t="s">
        <v>168</v>
      </c>
      <c r="AT221" s="156" t="s">
        <v>163</v>
      </c>
      <c r="AU221" s="156" t="s">
        <v>83</v>
      </c>
      <c r="AY221" s="18" t="s">
        <v>160</v>
      </c>
      <c r="BE221" s="157">
        <f>IF(N221="základní",J221,0)</f>
        <v>0</v>
      </c>
      <c r="BF221" s="157">
        <f>IF(N221="snížená",J221,0)</f>
        <v>0</v>
      </c>
      <c r="BG221" s="157">
        <f>IF(N221="zákl. přenesená",J221,0)</f>
        <v>0</v>
      </c>
      <c r="BH221" s="157">
        <f>IF(N221="sníž. přenesená",J221,0)</f>
        <v>0</v>
      </c>
      <c r="BI221" s="157">
        <f>IF(N221="nulová",J221,0)</f>
        <v>0</v>
      </c>
      <c r="BJ221" s="18" t="s">
        <v>81</v>
      </c>
      <c r="BK221" s="157">
        <f>ROUND(I221*H221,2)</f>
        <v>0</v>
      </c>
      <c r="BL221" s="18" t="s">
        <v>168</v>
      </c>
      <c r="BM221" s="156" t="s">
        <v>245</v>
      </c>
    </row>
    <row r="222" spans="1:47" s="2" customFormat="1" ht="19.5">
      <c r="A222" s="33"/>
      <c r="B222" s="34"/>
      <c r="C222" s="33"/>
      <c r="D222" s="158" t="s">
        <v>170</v>
      </c>
      <c r="E222" s="33"/>
      <c r="F222" s="159" t="s">
        <v>246</v>
      </c>
      <c r="G222" s="33"/>
      <c r="H222" s="33"/>
      <c r="I222" s="160"/>
      <c r="J222" s="33"/>
      <c r="K222" s="33"/>
      <c r="L222" s="34"/>
      <c r="M222" s="161"/>
      <c r="N222" s="162"/>
      <c r="O222" s="59"/>
      <c r="P222" s="59"/>
      <c r="Q222" s="59"/>
      <c r="R222" s="59"/>
      <c r="S222" s="59"/>
      <c r="T222" s="60"/>
      <c r="U222" s="33"/>
      <c r="V222" s="33"/>
      <c r="W222" s="33"/>
      <c r="X222" s="33"/>
      <c r="Y222" s="33"/>
      <c r="Z222" s="33"/>
      <c r="AA222" s="33"/>
      <c r="AB222" s="33"/>
      <c r="AC222" s="33"/>
      <c r="AD222" s="33"/>
      <c r="AE222" s="33"/>
      <c r="AT222" s="18" t="s">
        <v>170</v>
      </c>
      <c r="AU222" s="18" t="s">
        <v>83</v>
      </c>
    </row>
    <row r="223" spans="2:51" s="13" customFormat="1" ht="11.25">
      <c r="B223" s="163"/>
      <c r="D223" s="158" t="s">
        <v>172</v>
      </c>
      <c r="E223" s="164" t="s">
        <v>1</v>
      </c>
      <c r="F223" s="165" t="s">
        <v>173</v>
      </c>
      <c r="H223" s="164" t="s">
        <v>1</v>
      </c>
      <c r="I223" s="166"/>
      <c r="L223" s="163"/>
      <c r="M223" s="167"/>
      <c r="N223" s="168"/>
      <c r="O223" s="168"/>
      <c r="P223" s="168"/>
      <c r="Q223" s="168"/>
      <c r="R223" s="168"/>
      <c r="S223" s="168"/>
      <c r="T223" s="169"/>
      <c r="AT223" s="164" t="s">
        <v>172</v>
      </c>
      <c r="AU223" s="164" t="s">
        <v>83</v>
      </c>
      <c r="AV223" s="13" t="s">
        <v>81</v>
      </c>
      <c r="AW223" s="13" t="s">
        <v>30</v>
      </c>
      <c r="AX223" s="13" t="s">
        <v>73</v>
      </c>
      <c r="AY223" s="164" t="s">
        <v>160</v>
      </c>
    </row>
    <row r="224" spans="2:51" s="14" customFormat="1" ht="11.25">
      <c r="B224" s="170"/>
      <c r="D224" s="158" t="s">
        <v>172</v>
      </c>
      <c r="E224" s="171" t="s">
        <v>1</v>
      </c>
      <c r="F224" s="172" t="s">
        <v>239</v>
      </c>
      <c r="H224" s="173">
        <v>33</v>
      </c>
      <c r="I224" s="174"/>
      <c r="L224" s="170"/>
      <c r="M224" s="175"/>
      <c r="N224" s="176"/>
      <c r="O224" s="176"/>
      <c r="P224" s="176"/>
      <c r="Q224" s="176"/>
      <c r="R224" s="176"/>
      <c r="S224" s="176"/>
      <c r="T224" s="177"/>
      <c r="AT224" s="171" t="s">
        <v>172</v>
      </c>
      <c r="AU224" s="171" t="s">
        <v>83</v>
      </c>
      <c r="AV224" s="14" t="s">
        <v>83</v>
      </c>
      <c r="AW224" s="14" t="s">
        <v>30</v>
      </c>
      <c r="AX224" s="14" t="s">
        <v>73</v>
      </c>
      <c r="AY224" s="171" t="s">
        <v>160</v>
      </c>
    </row>
    <row r="225" spans="2:51" s="13" customFormat="1" ht="11.25">
      <c r="B225" s="163"/>
      <c r="D225" s="158" t="s">
        <v>172</v>
      </c>
      <c r="E225" s="164" t="s">
        <v>1</v>
      </c>
      <c r="F225" s="165" t="s">
        <v>178</v>
      </c>
      <c r="H225" s="164" t="s">
        <v>1</v>
      </c>
      <c r="I225" s="166"/>
      <c r="L225" s="163"/>
      <c r="M225" s="167"/>
      <c r="N225" s="168"/>
      <c r="O225" s="168"/>
      <c r="P225" s="168"/>
      <c r="Q225" s="168"/>
      <c r="R225" s="168"/>
      <c r="S225" s="168"/>
      <c r="T225" s="169"/>
      <c r="AT225" s="164" t="s">
        <v>172</v>
      </c>
      <c r="AU225" s="164" t="s">
        <v>83</v>
      </c>
      <c r="AV225" s="13" t="s">
        <v>81</v>
      </c>
      <c r="AW225" s="13" t="s">
        <v>30</v>
      </c>
      <c r="AX225" s="13" t="s">
        <v>73</v>
      </c>
      <c r="AY225" s="164" t="s">
        <v>160</v>
      </c>
    </row>
    <row r="226" spans="2:51" s="14" customFormat="1" ht="11.25">
      <c r="B226" s="170"/>
      <c r="D226" s="158" t="s">
        <v>172</v>
      </c>
      <c r="E226" s="171" t="s">
        <v>1</v>
      </c>
      <c r="F226" s="172" t="s">
        <v>240</v>
      </c>
      <c r="H226" s="173">
        <v>52.25</v>
      </c>
      <c r="I226" s="174"/>
      <c r="L226" s="170"/>
      <c r="M226" s="175"/>
      <c r="N226" s="176"/>
      <c r="O226" s="176"/>
      <c r="P226" s="176"/>
      <c r="Q226" s="176"/>
      <c r="R226" s="176"/>
      <c r="S226" s="176"/>
      <c r="T226" s="177"/>
      <c r="AT226" s="171" t="s">
        <v>172</v>
      </c>
      <c r="AU226" s="171" t="s">
        <v>83</v>
      </c>
      <c r="AV226" s="14" t="s">
        <v>83</v>
      </c>
      <c r="AW226" s="14" t="s">
        <v>30</v>
      </c>
      <c r="AX226" s="14" t="s">
        <v>73</v>
      </c>
      <c r="AY226" s="171" t="s">
        <v>160</v>
      </c>
    </row>
    <row r="227" spans="2:51" s="16" customFormat="1" ht="11.25">
      <c r="B227" s="186"/>
      <c r="D227" s="158" t="s">
        <v>172</v>
      </c>
      <c r="E227" s="187" t="s">
        <v>1</v>
      </c>
      <c r="F227" s="188" t="s">
        <v>182</v>
      </c>
      <c r="H227" s="189">
        <v>85.25</v>
      </c>
      <c r="I227" s="190"/>
      <c r="L227" s="186"/>
      <c r="M227" s="191"/>
      <c r="N227" s="192"/>
      <c r="O227" s="192"/>
      <c r="P227" s="192"/>
      <c r="Q227" s="192"/>
      <c r="R227" s="192"/>
      <c r="S227" s="192"/>
      <c r="T227" s="193"/>
      <c r="AT227" s="187" t="s">
        <v>172</v>
      </c>
      <c r="AU227" s="187" t="s">
        <v>83</v>
      </c>
      <c r="AV227" s="16" t="s">
        <v>168</v>
      </c>
      <c r="AW227" s="16" t="s">
        <v>30</v>
      </c>
      <c r="AX227" s="16" t="s">
        <v>81</v>
      </c>
      <c r="AY227" s="187" t="s">
        <v>160</v>
      </c>
    </row>
    <row r="228" spans="1:65" s="2" customFormat="1" ht="16.5" customHeight="1">
      <c r="A228" s="33"/>
      <c r="B228" s="144"/>
      <c r="C228" s="145" t="s">
        <v>247</v>
      </c>
      <c r="D228" s="145" t="s">
        <v>163</v>
      </c>
      <c r="E228" s="146" t="s">
        <v>248</v>
      </c>
      <c r="F228" s="147" t="s">
        <v>249</v>
      </c>
      <c r="G228" s="148" t="s">
        <v>250</v>
      </c>
      <c r="H228" s="149">
        <v>1</v>
      </c>
      <c r="I228" s="150"/>
      <c r="J228" s="151">
        <f>ROUND(I228*H228,2)</f>
        <v>0</v>
      </c>
      <c r="K228" s="147" t="s">
        <v>1</v>
      </c>
      <c r="L228" s="34"/>
      <c r="M228" s="152" t="s">
        <v>1</v>
      </c>
      <c r="N228" s="153" t="s">
        <v>38</v>
      </c>
      <c r="O228" s="59"/>
      <c r="P228" s="154">
        <f>O228*H228</f>
        <v>0</v>
      </c>
      <c r="Q228" s="154">
        <v>0</v>
      </c>
      <c r="R228" s="154">
        <f>Q228*H228</f>
        <v>0</v>
      </c>
      <c r="S228" s="154">
        <v>0</v>
      </c>
      <c r="T228" s="155">
        <f>S228*H228</f>
        <v>0</v>
      </c>
      <c r="U228" s="33"/>
      <c r="V228" s="33"/>
      <c r="W228" s="33"/>
      <c r="X228" s="33"/>
      <c r="Y228" s="33"/>
      <c r="Z228" s="33"/>
      <c r="AA228" s="33"/>
      <c r="AB228" s="33"/>
      <c r="AC228" s="33"/>
      <c r="AD228" s="33"/>
      <c r="AE228" s="33"/>
      <c r="AR228" s="156" t="s">
        <v>251</v>
      </c>
      <c r="AT228" s="156" t="s">
        <v>163</v>
      </c>
      <c r="AU228" s="156" t="s">
        <v>83</v>
      </c>
      <c r="AY228" s="18" t="s">
        <v>160</v>
      </c>
      <c r="BE228" s="157">
        <f>IF(N228="základní",J228,0)</f>
        <v>0</v>
      </c>
      <c r="BF228" s="157">
        <f>IF(N228="snížená",J228,0)</f>
        <v>0</v>
      </c>
      <c r="BG228" s="157">
        <f>IF(N228="zákl. přenesená",J228,0)</f>
        <v>0</v>
      </c>
      <c r="BH228" s="157">
        <f>IF(N228="sníž. přenesená",J228,0)</f>
        <v>0</v>
      </c>
      <c r="BI228" s="157">
        <f>IF(N228="nulová",J228,0)</f>
        <v>0</v>
      </c>
      <c r="BJ228" s="18" t="s">
        <v>81</v>
      </c>
      <c r="BK228" s="157">
        <f>ROUND(I228*H228,2)</f>
        <v>0</v>
      </c>
      <c r="BL228" s="18" t="s">
        <v>251</v>
      </c>
      <c r="BM228" s="156" t="s">
        <v>252</v>
      </c>
    </row>
    <row r="229" spans="1:47" s="2" customFormat="1" ht="48.75">
      <c r="A229" s="33"/>
      <c r="B229" s="34"/>
      <c r="C229" s="33"/>
      <c r="D229" s="158" t="s">
        <v>170</v>
      </c>
      <c r="E229" s="33"/>
      <c r="F229" s="159" t="s">
        <v>253</v>
      </c>
      <c r="G229" s="33"/>
      <c r="H229" s="33"/>
      <c r="I229" s="160"/>
      <c r="J229" s="33"/>
      <c r="K229" s="33"/>
      <c r="L229" s="34"/>
      <c r="M229" s="161"/>
      <c r="N229" s="162"/>
      <c r="O229" s="59"/>
      <c r="P229" s="59"/>
      <c r="Q229" s="59"/>
      <c r="R229" s="59"/>
      <c r="S229" s="59"/>
      <c r="T229" s="60"/>
      <c r="U229" s="33"/>
      <c r="V229" s="33"/>
      <c r="W229" s="33"/>
      <c r="X229" s="33"/>
      <c r="Y229" s="33"/>
      <c r="Z229" s="33"/>
      <c r="AA229" s="33"/>
      <c r="AB229" s="33"/>
      <c r="AC229" s="33"/>
      <c r="AD229" s="33"/>
      <c r="AE229" s="33"/>
      <c r="AT229" s="18" t="s">
        <v>170</v>
      </c>
      <c r="AU229" s="18" t="s">
        <v>83</v>
      </c>
    </row>
    <row r="230" spans="2:51" s="13" customFormat="1" ht="11.25">
      <c r="B230" s="163"/>
      <c r="D230" s="158" t="s">
        <v>172</v>
      </c>
      <c r="E230" s="164" t="s">
        <v>1</v>
      </c>
      <c r="F230" s="165" t="s">
        <v>254</v>
      </c>
      <c r="H230" s="164" t="s">
        <v>1</v>
      </c>
      <c r="I230" s="166"/>
      <c r="L230" s="163"/>
      <c r="M230" s="167"/>
      <c r="N230" s="168"/>
      <c r="O230" s="168"/>
      <c r="P230" s="168"/>
      <c r="Q230" s="168"/>
      <c r="R230" s="168"/>
      <c r="S230" s="168"/>
      <c r="T230" s="169"/>
      <c r="AT230" s="164" t="s">
        <v>172</v>
      </c>
      <c r="AU230" s="164" t="s">
        <v>83</v>
      </c>
      <c r="AV230" s="13" t="s">
        <v>81</v>
      </c>
      <c r="AW230" s="13" t="s">
        <v>30</v>
      </c>
      <c r="AX230" s="13" t="s">
        <v>73</v>
      </c>
      <c r="AY230" s="164" t="s">
        <v>160</v>
      </c>
    </row>
    <row r="231" spans="2:51" s="14" customFormat="1" ht="11.25">
      <c r="B231" s="170"/>
      <c r="D231" s="158" t="s">
        <v>172</v>
      </c>
      <c r="E231" s="171" t="s">
        <v>1</v>
      </c>
      <c r="F231" s="172" t="s">
        <v>255</v>
      </c>
      <c r="H231" s="173">
        <v>1</v>
      </c>
      <c r="I231" s="174"/>
      <c r="L231" s="170"/>
      <c r="M231" s="175"/>
      <c r="N231" s="176"/>
      <c r="O231" s="176"/>
      <c r="P231" s="176"/>
      <c r="Q231" s="176"/>
      <c r="R231" s="176"/>
      <c r="S231" s="176"/>
      <c r="T231" s="177"/>
      <c r="AT231" s="171" t="s">
        <v>172</v>
      </c>
      <c r="AU231" s="171" t="s">
        <v>83</v>
      </c>
      <c r="AV231" s="14" t="s">
        <v>83</v>
      </c>
      <c r="AW231" s="14" t="s">
        <v>30</v>
      </c>
      <c r="AX231" s="14" t="s">
        <v>81</v>
      </c>
      <c r="AY231" s="171" t="s">
        <v>160</v>
      </c>
    </row>
    <row r="232" spans="2:63" s="12" customFormat="1" ht="22.9" customHeight="1">
      <c r="B232" s="131"/>
      <c r="D232" s="132" t="s">
        <v>72</v>
      </c>
      <c r="E232" s="142" t="s">
        <v>168</v>
      </c>
      <c r="F232" s="142" t="s">
        <v>256</v>
      </c>
      <c r="I232" s="134"/>
      <c r="J232" s="143">
        <f>BK232</f>
        <v>0</v>
      </c>
      <c r="L232" s="131"/>
      <c r="M232" s="136"/>
      <c r="N232" s="137"/>
      <c r="O232" s="137"/>
      <c r="P232" s="138">
        <f>P233+P288+P320</f>
        <v>0</v>
      </c>
      <c r="Q232" s="137"/>
      <c r="R232" s="138">
        <f>R233+R288+R320</f>
        <v>159.1448761199739</v>
      </c>
      <c r="S232" s="137"/>
      <c r="T232" s="139">
        <f>T233+T288+T320</f>
        <v>0</v>
      </c>
      <c r="AR232" s="132" t="s">
        <v>81</v>
      </c>
      <c r="AT232" s="140" t="s">
        <v>72</v>
      </c>
      <c r="AU232" s="140" t="s">
        <v>81</v>
      </c>
      <c r="AY232" s="132" t="s">
        <v>160</v>
      </c>
      <c r="BK232" s="141">
        <f>BK233+BK288+BK320</f>
        <v>0</v>
      </c>
    </row>
    <row r="233" spans="2:63" s="12" customFormat="1" ht="20.85" customHeight="1">
      <c r="B233" s="131"/>
      <c r="D233" s="132" t="s">
        <v>72</v>
      </c>
      <c r="E233" s="142" t="s">
        <v>257</v>
      </c>
      <c r="F233" s="142" t="s">
        <v>258</v>
      </c>
      <c r="I233" s="134"/>
      <c r="J233" s="143">
        <f>BK233</f>
        <v>0</v>
      </c>
      <c r="L233" s="131"/>
      <c r="M233" s="136"/>
      <c r="N233" s="137"/>
      <c r="O233" s="137"/>
      <c r="P233" s="138">
        <f>SUM(P234:P287)</f>
        <v>0</v>
      </c>
      <c r="Q233" s="137"/>
      <c r="R233" s="138">
        <f>SUM(R234:R287)</f>
        <v>62.57549363197999</v>
      </c>
      <c r="S233" s="137"/>
      <c r="T233" s="139">
        <f>SUM(T234:T287)</f>
        <v>0</v>
      </c>
      <c r="AR233" s="132" t="s">
        <v>81</v>
      </c>
      <c r="AT233" s="140" t="s">
        <v>72</v>
      </c>
      <c r="AU233" s="140" t="s">
        <v>83</v>
      </c>
      <c r="AY233" s="132" t="s">
        <v>160</v>
      </c>
      <c r="BK233" s="141">
        <f>SUM(BK234:BK287)</f>
        <v>0</v>
      </c>
    </row>
    <row r="234" spans="1:65" s="2" customFormat="1" ht="16.5" customHeight="1">
      <c r="A234" s="33"/>
      <c r="B234" s="144"/>
      <c r="C234" s="145" t="s">
        <v>259</v>
      </c>
      <c r="D234" s="145" t="s">
        <v>163</v>
      </c>
      <c r="E234" s="146" t="s">
        <v>260</v>
      </c>
      <c r="F234" s="147" t="s">
        <v>261</v>
      </c>
      <c r="G234" s="148" t="s">
        <v>262</v>
      </c>
      <c r="H234" s="149">
        <v>23.634</v>
      </c>
      <c r="I234" s="150"/>
      <c r="J234" s="151">
        <f>ROUND(I234*H234,2)</f>
        <v>0</v>
      </c>
      <c r="K234" s="147" t="s">
        <v>167</v>
      </c>
      <c r="L234" s="34"/>
      <c r="M234" s="152" t="s">
        <v>1</v>
      </c>
      <c r="N234" s="153" t="s">
        <v>38</v>
      </c>
      <c r="O234" s="59"/>
      <c r="P234" s="154">
        <f>O234*H234</f>
        <v>0</v>
      </c>
      <c r="Q234" s="154">
        <v>2.501975</v>
      </c>
      <c r="R234" s="154">
        <f>Q234*H234</f>
        <v>59.131677149999994</v>
      </c>
      <c r="S234" s="154">
        <v>0</v>
      </c>
      <c r="T234" s="155">
        <f>S234*H234</f>
        <v>0</v>
      </c>
      <c r="U234" s="33"/>
      <c r="V234" s="33"/>
      <c r="W234" s="33"/>
      <c r="X234" s="33"/>
      <c r="Y234" s="33"/>
      <c r="Z234" s="33"/>
      <c r="AA234" s="33"/>
      <c r="AB234" s="33"/>
      <c r="AC234" s="33"/>
      <c r="AD234" s="33"/>
      <c r="AE234" s="33"/>
      <c r="AR234" s="156" t="s">
        <v>168</v>
      </c>
      <c r="AT234" s="156" t="s">
        <v>163</v>
      </c>
      <c r="AU234" s="156" t="s">
        <v>161</v>
      </c>
      <c r="AY234" s="18" t="s">
        <v>160</v>
      </c>
      <c r="BE234" s="157">
        <f>IF(N234="základní",J234,0)</f>
        <v>0</v>
      </c>
      <c r="BF234" s="157">
        <f>IF(N234="snížená",J234,0)</f>
        <v>0</v>
      </c>
      <c r="BG234" s="157">
        <f>IF(N234="zákl. přenesená",J234,0)</f>
        <v>0</v>
      </c>
      <c r="BH234" s="157">
        <f>IF(N234="sníž. přenesená",J234,0)</f>
        <v>0</v>
      </c>
      <c r="BI234" s="157">
        <f>IF(N234="nulová",J234,0)</f>
        <v>0</v>
      </c>
      <c r="BJ234" s="18" t="s">
        <v>81</v>
      </c>
      <c r="BK234" s="157">
        <f>ROUND(I234*H234,2)</f>
        <v>0</v>
      </c>
      <c r="BL234" s="18" t="s">
        <v>168</v>
      </c>
      <c r="BM234" s="156" t="s">
        <v>263</v>
      </c>
    </row>
    <row r="235" spans="1:47" s="2" customFormat="1" ht="19.5">
      <c r="A235" s="33"/>
      <c r="B235" s="34"/>
      <c r="C235" s="33"/>
      <c r="D235" s="158" t="s">
        <v>170</v>
      </c>
      <c r="E235" s="33"/>
      <c r="F235" s="159" t="s">
        <v>264</v>
      </c>
      <c r="G235" s="33"/>
      <c r="H235" s="33"/>
      <c r="I235" s="160"/>
      <c r="J235" s="33"/>
      <c r="K235" s="33"/>
      <c r="L235" s="34"/>
      <c r="M235" s="161"/>
      <c r="N235" s="162"/>
      <c r="O235" s="59"/>
      <c r="P235" s="59"/>
      <c r="Q235" s="59"/>
      <c r="R235" s="59"/>
      <c r="S235" s="59"/>
      <c r="T235" s="60"/>
      <c r="U235" s="33"/>
      <c r="V235" s="33"/>
      <c r="W235" s="33"/>
      <c r="X235" s="33"/>
      <c r="Y235" s="33"/>
      <c r="Z235" s="33"/>
      <c r="AA235" s="33"/>
      <c r="AB235" s="33"/>
      <c r="AC235" s="33"/>
      <c r="AD235" s="33"/>
      <c r="AE235" s="33"/>
      <c r="AT235" s="18" t="s">
        <v>170</v>
      </c>
      <c r="AU235" s="18" t="s">
        <v>161</v>
      </c>
    </row>
    <row r="236" spans="2:51" s="13" customFormat="1" ht="11.25">
      <c r="B236" s="163"/>
      <c r="D236" s="158" t="s">
        <v>172</v>
      </c>
      <c r="E236" s="164" t="s">
        <v>1</v>
      </c>
      <c r="F236" s="165" t="s">
        <v>265</v>
      </c>
      <c r="H236" s="164" t="s">
        <v>1</v>
      </c>
      <c r="I236" s="166"/>
      <c r="L236" s="163"/>
      <c r="M236" s="167"/>
      <c r="N236" s="168"/>
      <c r="O236" s="168"/>
      <c r="P236" s="168"/>
      <c r="Q236" s="168"/>
      <c r="R236" s="168"/>
      <c r="S236" s="168"/>
      <c r="T236" s="169"/>
      <c r="AT236" s="164" t="s">
        <v>172</v>
      </c>
      <c r="AU236" s="164" t="s">
        <v>161</v>
      </c>
      <c r="AV236" s="13" t="s">
        <v>81</v>
      </c>
      <c r="AW236" s="13" t="s">
        <v>30</v>
      </c>
      <c r="AX236" s="13" t="s">
        <v>73</v>
      </c>
      <c r="AY236" s="164" t="s">
        <v>160</v>
      </c>
    </row>
    <row r="237" spans="2:51" s="13" customFormat="1" ht="11.25">
      <c r="B237" s="163"/>
      <c r="D237" s="158" t="s">
        <v>172</v>
      </c>
      <c r="E237" s="164" t="s">
        <v>1</v>
      </c>
      <c r="F237" s="165" t="s">
        <v>266</v>
      </c>
      <c r="H237" s="164" t="s">
        <v>1</v>
      </c>
      <c r="I237" s="166"/>
      <c r="L237" s="163"/>
      <c r="M237" s="167"/>
      <c r="N237" s="168"/>
      <c r="O237" s="168"/>
      <c r="P237" s="168"/>
      <c r="Q237" s="168"/>
      <c r="R237" s="168"/>
      <c r="S237" s="168"/>
      <c r="T237" s="169"/>
      <c r="AT237" s="164" t="s">
        <v>172</v>
      </c>
      <c r="AU237" s="164" t="s">
        <v>161</v>
      </c>
      <c r="AV237" s="13" t="s">
        <v>81</v>
      </c>
      <c r="AW237" s="13" t="s">
        <v>30</v>
      </c>
      <c r="AX237" s="13" t="s">
        <v>73</v>
      </c>
      <c r="AY237" s="164" t="s">
        <v>160</v>
      </c>
    </row>
    <row r="238" spans="2:51" s="14" customFormat="1" ht="11.25">
      <c r="B238" s="170"/>
      <c r="D238" s="158" t="s">
        <v>172</v>
      </c>
      <c r="E238" s="171" t="s">
        <v>1</v>
      </c>
      <c r="F238" s="172" t="s">
        <v>267</v>
      </c>
      <c r="H238" s="173">
        <v>0.665</v>
      </c>
      <c r="I238" s="174"/>
      <c r="L238" s="170"/>
      <c r="M238" s="175"/>
      <c r="N238" s="176"/>
      <c r="O238" s="176"/>
      <c r="P238" s="176"/>
      <c r="Q238" s="176"/>
      <c r="R238" s="176"/>
      <c r="S238" s="176"/>
      <c r="T238" s="177"/>
      <c r="AT238" s="171" t="s">
        <v>172</v>
      </c>
      <c r="AU238" s="171" t="s">
        <v>161</v>
      </c>
      <c r="AV238" s="14" t="s">
        <v>83</v>
      </c>
      <c r="AW238" s="14" t="s">
        <v>30</v>
      </c>
      <c r="AX238" s="14" t="s">
        <v>73</v>
      </c>
      <c r="AY238" s="171" t="s">
        <v>160</v>
      </c>
    </row>
    <row r="239" spans="2:51" s="13" customFormat="1" ht="11.25">
      <c r="B239" s="163"/>
      <c r="D239" s="158" t="s">
        <v>172</v>
      </c>
      <c r="E239" s="164" t="s">
        <v>1</v>
      </c>
      <c r="F239" s="165" t="s">
        <v>268</v>
      </c>
      <c r="H239" s="164" t="s">
        <v>1</v>
      </c>
      <c r="I239" s="166"/>
      <c r="L239" s="163"/>
      <c r="M239" s="167"/>
      <c r="N239" s="168"/>
      <c r="O239" s="168"/>
      <c r="P239" s="168"/>
      <c r="Q239" s="168"/>
      <c r="R239" s="168"/>
      <c r="S239" s="168"/>
      <c r="T239" s="169"/>
      <c r="AT239" s="164" t="s">
        <v>172</v>
      </c>
      <c r="AU239" s="164" t="s">
        <v>161</v>
      </c>
      <c r="AV239" s="13" t="s">
        <v>81</v>
      </c>
      <c r="AW239" s="13" t="s">
        <v>30</v>
      </c>
      <c r="AX239" s="13" t="s">
        <v>73</v>
      </c>
      <c r="AY239" s="164" t="s">
        <v>160</v>
      </c>
    </row>
    <row r="240" spans="2:51" s="14" customFormat="1" ht="11.25">
      <c r="B240" s="170"/>
      <c r="D240" s="158" t="s">
        <v>172</v>
      </c>
      <c r="E240" s="171" t="s">
        <v>1</v>
      </c>
      <c r="F240" s="172" t="s">
        <v>269</v>
      </c>
      <c r="H240" s="173">
        <v>0.783</v>
      </c>
      <c r="I240" s="174"/>
      <c r="L240" s="170"/>
      <c r="M240" s="175"/>
      <c r="N240" s="176"/>
      <c r="O240" s="176"/>
      <c r="P240" s="176"/>
      <c r="Q240" s="176"/>
      <c r="R240" s="176"/>
      <c r="S240" s="176"/>
      <c r="T240" s="177"/>
      <c r="AT240" s="171" t="s">
        <v>172</v>
      </c>
      <c r="AU240" s="171" t="s">
        <v>161</v>
      </c>
      <c r="AV240" s="14" t="s">
        <v>83</v>
      </c>
      <c r="AW240" s="14" t="s">
        <v>30</v>
      </c>
      <c r="AX240" s="14" t="s">
        <v>73</v>
      </c>
      <c r="AY240" s="171" t="s">
        <v>160</v>
      </c>
    </row>
    <row r="241" spans="2:51" s="13" customFormat="1" ht="11.25">
      <c r="B241" s="163"/>
      <c r="D241" s="158" t="s">
        <v>172</v>
      </c>
      <c r="E241" s="164" t="s">
        <v>1</v>
      </c>
      <c r="F241" s="165" t="s">
        <v>270</v>
      </c>
      <c r="H241" s="164" t="s">
        <v>1</v>
      </c>
      <c r="I241" s="166"/>
      <c r="L241" s="163"/>
      <c r="M241" s="167"/>
      <c r="N241" s="168"/>
      <c r="O241" s="168"/>
      <c r="P241" s="168"/>
      <c r="Q241" s="168"/>
      <c r="R241" s="168"/>
      <c r="S241" s="168"/>
      <c r="T241" s="169"/>
      <c r="AT241" s="164" t="s">
        <v>172</v>
      </c>
      <c r="AU241" s="164" t="s">
        <v>161</v>
      </c>
      <c r="AV241" s="13" t="s">
        <v>81</v>
      </c>
      <c r="AW241" s="13" t="s">
        <v>30</v>
      </c>
      <c r="AX241" s="13" t="s">
        <v>73</v>
      </c>
      <c r="AY241" s="164" t="s">
        <v>160</v>
      </c>
    </row>
    <row r="242" spans="2:51" s="14" customFormat="1" ht="11.25">
      <c r="B242" s="170"/>
      <c r="D242" s="158" t="s">
        <v>172</v>
      </c>
      <c r="E242" s="171" t="s">
        <v>1</v>
      </c>
      <c r="F242" s="172" t="s">
        <v>271</v>
      </c>
      <c r="H242" s="173">
        <v>0.237</v>
      </c>
      <c r="I242" s="174"/>
      <c r="L242" s="170"/>
      <c r="M242" s="175"/>
      <c r="N242" s="176"/>
      <c r="O242" s="176"/>
      <c r="P242" s="176"/>
      <c r="Q242" s="176"/>
      <c r="R242" s="176"/>
      <c r="S242" s="176"/>
      <c r="T242" s="177"/>
      <c r="AT242" s="171" t="s">
        <v>172</v>
      </c>
      <c r="AU242" s="171" t="s">
        <v>161</v>
      </c>
      <c r="AV242" s="14" t="s">
        <v>83</v>
      </c>
      <c r="AW242" s="14" t="s">
        <v>30</v>
      </c>
      <c r="AX242" s="14" t="s">
        <v>73</v>
      </c>
      <c r="AY242" s="171" t="s">
        <v>160</v>
      </c>
    </row>
    <row r="243" spans="2:51" s="13" customFormat="1" ht="11.25">
      <c r="B243" s="163"/>
      <c r="D243" s="158" t="s">
        <v>172</v>
      </c>
      <c r="E243" s="164" t="s">
        <v>1</v>
      </c>
      <c r="F243" s="165" t="s">
        <v>272</v>
      </c>
      <c r="H243" s="164" t="s">
        <v>1</v>
      </c>
      <c r="I243" s="166"/>
      <c r="L243" s="163"/>
      <c r="M243" s="167"/>
      <c r="N243" s="168"/>
      <c r="O243" s="168"/>
      <c r="P243" s="168"/>
      <c r="Q243" s="168"/>
      <c r="R243" s="168"/>
      <c r="S243" s="168"/>
      <c r="T243" s="169"/>
      <c r="AT243" s="164" t="s">
        <v>172</v>
      </c>
      <c r="AU243" s="164" t="s">
        <v>161</v>
      </c>
      <c r="AV243" s="13" t="s">
        <v>81</v>
      </c>
      <c r="AW243" s="13" t="s">
        <v>30</v>
      </c>
      <c r="AX243" s="13" t="s">
        <v>73</v>
      </c>
      <c r="AY243" s="164" t="s">
        <v>160</v>
      </c>
    </row>
    <row r="244" spans="2:51" s="14" customFormat="1" ht="11.25">
      <c r="B244" s="170"/>
      <c r="D244" s="158" t="s">
        <v>172</v>
      </c>
      <c r="E244" s="171" t="s">
        <v>1</v>
      </c>
      <c r="F244" s="172" t="s">
        <v>273</v>
      </c>
      <c r="H244" s="173">
        <v>3.516</v>
      </c>
      <c r="I244" s="174"/>
      <c r="L244" s="170"/>
      <c r="M244" s="175"/>
      <c r="N244" s="176"/>
      <c r="O244" s="176"/>
      <c r="P244" s="176"/>
      <c r="Q244" s="176"/>
      <c r="R244" s="176"/>
      <c r="S244" s="176"/>
      <c r="T244" s="177"/>
      <c r="AT244" s="171" t="s">
        <v>172</v>
      </c>
      <c r="AU244" s="171" t="s">
        <v>161</v>
      </c>
      <c r="AV244" s="14" t="s">
        <v>83</v>
      </c>
      <c r="AW244" s="14" t="s">
        <v>30</v>
      </c>
      <c r="AX244" s="14" t="s">
        <v>73</v>
      </c>
      <c r="AY244" s="171" t="s">
        <v>160</v>
      </c>
    </row>
    <row r="245" spans="2:51" s="13" customFormat="1" ht="11.25">
      <c r="B245" s="163"/>
      <c r="D245" s="158" t="s">
        <v>172</v>
      </c>
      <c r="E245" s="164" t="s">
        <v>1</v>
      </c>
      <c r="F245" s="165" t="s">
        <v>274</v>
      </c>
      <c r="H245" s="164" t="s">
        <v>1</v>
      </c>
      <c r="I245" s="166"/>
      <c r="L245" s="163"/>
      <c r="M245" s="167"/>
      <c r="N245" s="168"/>
      <c r="O245" s="168"/>
      <c r="P245" s="168"/>
      <c r="Q245" s="168"/>
      <c r="R245" s="168"/>
      <c r="S245" s="168"/>
      <c r="T245" s="169"/>
      <c r="AT245" s="164" t="s">
        <v>172</v>
      </c>
      <c r="AU245" s="164" t="s">
        <v>161</v>
      </c>
      <c r="AV245" s="13" t="s">
        <v>81</v>
      </c>
      <c r="AW245" s="13" t="s">
        <v>30</v>
      </c>
      <c r="AX245" s="13" t="s">
        <v>73</v>
      </c>
      <c r="AY245" s="164" t="s">
        <v>160</v>
      </c>
    </row>
    <row r="246" spans="2:51" s="14" customFormat="1" ht="11.25">
      <c r="B246" s="170"/>
      <c r="D246" s="158" t="s">
        <v>172</v>
      </c>
      <c r="E246" s="171" t="s">
        <v>1</v>
      </c>
      <c r="F246" s="172" t="s">
        <v>275</v>
      </c>
      <c r="H246" s="173">
        <v>13</v>
      </c>
      <c r="I246" s="174"/>
      <c r="L246" s="170"/>
      <c r="M246" s="175"/>
      <c r="N246" s="176"/>
      <c r="O246" s="176"/>
      <c r="P246" s="176"/>
      <c r="Q246" s="176"/>
      <c r="R246" s="176"/>
      <c r="S246" s="176"/>
      <c r="T246" s="177"/>
      <c r="AT246" s="171" t="s">
        <v>172</v>
      </c>
      <c r="AU246" s="171" t="s">
        <v>161</v>
      </c>
      <c r="AV246" s="14" t="s">
        <v>83</v>
      </c>
      <c r="AW246" s="14" t="s">
        <v>30</v>
      </c>
      <c r="AX246" s="14" t="s">
        <v>73</v>
      </c>
      <c r="AY246" s="171" t="s">
        <v>160</v>
      </c>
    </row>
    <row r="247" spans="2:51" s="13" customFormat="1" ht="11.25">
      <c r="B247" s="163"/>
      <c r="D247" s="158" t="s">
        <v>172</v>
      </c>
      <c r="E247" s="164" t="s">
        <v>1</v>
      </c>
      <c r="F247" s="165" t="s">
        <v>276</v>
      </c>
      <c r="H247" s="164" t="s">
        <v>1</v>
      </c>
      <c r="I247" s="166"/>
      <c r="L247" s="163"/>
      <c r="M247" s="167"/>
      <c r="N247" s="168"/>
      <c r="O247" s="168"/>
      <c r="P247" s="168"/>
      <c r="Q247" s="168"/>
      <c r="R247" s="168"/>
      <c r="S247" s="168"/>
      <c r="T247" s="169"/>
      <c r="AT247" s="164" t="s">
        <v>172</v>
      </c>
      <c r="AU247" s="164" t="s">
        <v>161</v>
      </c>
      <c r="AV247" s="13" t="s">
        <v>81</v>
      </c>
      <c r="AW247" s="13" t="s">
        <v>30</v>
      </c>
      <c r="AX247" s="13" t="s">
        <v>73</v>
      </c>
      <c r="AY247" s="164" t="s">
        <v>160</v>
      </c>
    </row>
    <row r="248" spans="2:51" s="14" customFormat="1" ht="11.25">
      <c r="B248" s="170"/>
      <c r="D248" s="158" t="s">
        <v>172</v>
      </c>
      <c r="E248" s="171" t="s">
        <v>1</v>
      </c>
      <c r="F248" s="172" t="s">
        <v>277</v>
      </c>
      <c r="H248" s="173">
        <v>0.33</v>
      </c>
      <c r="I248" s="174"/>
      <c r="L248" s="170"/>
      <c r="M248" s="175"/>
      <c r="N248" s="176"/>
      <c r="O248" s="176"/>
      <c r="P248" s="176"/>
      <c r="Q248" s="176"/>
      <c r="R248" s="176"/>
      <c r="S248" s="176"/>
      <c r="T248" s="177"/>
      <c r="AT248" s="171" t="s">
        <v>172</v>
      </c>
      <c r="AU248" s="171" t="s">
        <v>161</v>
      </c>
      <c r="AV248" s="14" t="s">
        <v>83</v>
      </c>
      <c r="AW248" s="14" t="s">
        <v>30</v>
      </c>
      <c r="AX248" s="14" t="s">
        <v>73</v>
      </c>
      <c r="AY248" s="171" t="s">
        <v>160</v>
      </c>
    </row>
    <row r="249" spans="2:51" s="13" customFormat="1" ht="11.25">
      <c r="B249" s="163"/>
      <c r="D249" s="158" t="s">
        <v>172</v>
      </c>
      <c r="E249" s="164" t="s">
        <v>1</v>
      </c>
      <c r="F249" s="165" t="s">
        <v>278</v>
      </c>
      <c r="H249" s="164" t="s">
        <v>1</v>
      </c>
      <c r="I249" s="166"/>
      <c r="L249" s="163"/>
      <c r="M249" s="167"/>
      <c r="N249" s="168"/>
      <c r="O249" s="168"/>
      <c r="P249" s="168"/>
      <c r="Q249" s="168"/>
      <c r="R249" s="168"/>
      <c r="S249" s="168"/>
      <c r="T249" s="169"/>
      <c r="AT249" s="164" t="s">
        <v>172</v>
      </c>
      <c r="AU249" s="164" t="s">
        <v>161</v>
      </c>
      <c r="AV249" s="13" t="s">
        <v>81</v>
      </c>
      <c r="AW249" s="13" t="s">
        <v>30</v>
      </c>
      <c r="AX249" s="13" t="s">
        <v>73</v>
      </c>
      <c r="AY249" s="164" t="s">
        <v>160</v>
      </c>
    </row>
    <row r="250" spans="2:51" s="14" customFormat="1" ht="11.25">
      <c r="B250" s="170"/>
      <c r="D250" s="158" t="s">
        <v>172</v>
      </c>
      <c r="E250" s="171" t="s">
        <v>1</v>
      </c>
      <c r="F250" s="172" t="s">
        <v>279</v>
      </c>
      <c r="H250" s="173">
        <v>0.63</v>
      </c>
      <c r="I250" s="174"/>
      <c r="L250" s="170"/>
      <c r="M250" s="175"/>
      <c r="N250" s="176"/>
      <c r="O250" s="176"/>
      <c r="P250" s="176"/>
      <c r="Q250" s="176"/>
      <c r="R250" s="176"/>
      <c r="S250" s="176"/>
      <c r="T250" s="177"/>
      <c r="AT250" s="171" t="s">
        <v>172</v>
      </c>
      <c r="AU250" s="171" t="s">
        <v>161</v>
      </c>
      <c r="AV250" s="14" t="s">
        <v>83</v>
      </c>
      <c r="AW250" s="14" t="s">
        <v>30</v>
      </c>
      <c r="AX250" s="14" t="s">
        <v>73</v>
      </c>
      <c r="AY250" s="171" t="s">
        <v>160</v>
      </c>
    </row>
    <row r="251" spans="2:51" s="13" customFormat="1" ht="11.25">
      <c r="B251" s="163"/>
      <c r="D251" s="158" t="s">
        <v>172</v>
      </c>
      <c r="E251" s="164" t="s">
        <v>1</v>
      </c>
      <c r="F251" s="165" t="s">
        <v>280</v>
      </c>
      <c r="H251" s="164" t="s">
        <v>1</v>
      </c>
      <c r="I251" s="166"/>
      <c r="L251" s="163"/>
      <c r="M251" s="167"/>
      <c r="N251" s="168"/>
      <c r="O251" s="168"/>
      <c r="P251" s="168"/>
      <c r="Q251" s="168"/>
      <c r="R251" s="168"/>
      <c r="S251" s="168"/>
      <c r="T251" s="169"/>
      <c r="AT251" s="164" t="s">
        <v>172</v>
      </c>
      <c r="AU251" s="164" t="s">
        <v>161</v>
      </c>
      <c r="AV251" s="13" t="s">
        <v>81</v>
      </c>
      <c r="AW251" s="13" t="s">
        <v>30</v>
      </c>
      <c r="AX251" s="13" t="s">
        <v>73</v>
      </c>
      <c r="AY251" s="164" t="s">
        <v>160</v>
      </c>
    </row>
    <row r="252" spans="2:51" s="14" customFormat="1" ht="11.25">
      <c r="B252" s="170"/>
      <c r="D252" s="158" t="s">
        <v>172</v>
      </c>
      <c r="E252" s="171" t="s">
        <v>1</v>
      </c>
      <c r="F252" s="172" t="s">
        <v>281</v>
      </c>
      <c r="H252" s="173">
        <v>0.26</v>
      </c>
      <c r="I252" s="174"/>
      <c r="L252" s="170"/>
      <c r="M252" s="175"/>
      <c r="N252" s="176"/>
      <c r="O252" s="176"/>
      <c r="P252" s="176"/>
      <c r="Q252" s="176"/>
      <c r="R252" s="176"/>
      <c r="S252" s="176"/>
      <c r="T252" s="177"/>
      <c r="AT252" s="171" t="s">
        <v>172</v>
      </c>
      <c r="AU252" s="171" t="s">
        <v>161</v>
      </c>
      <c r="AV252" s="14" t="s">
        <v>83</v>
      </c>
      <c r="AW252" s="14" t="s">
        <v>30</v>
      </c>
      <c r="AX252" s="14" t="s">
        <v>73</v>
      </c>
      <c r="AY252" s="171" t="s">
        <v>160</v>
      </c>
    </row>
    <row r="253" spans="2:51" s="14" customFormat="1" ht="11.25">
      <c r="B253" s="170"/>
      <c r="D253" s="158" t="s">
        <v>172</v>
      </c>
      <c r="E253" s="171" t="s">
        <v>1</v>
      </c>
      <c r="F253" s="172" t="s">
        <v>282</v>
      </c>
      <c r="H253" s="173">
        <v>0.325</v>
      </c>
      <c r="I253" s="174"/>
      <c r="L253" s="170"/>
      <c r="M253" s="175"/>
      <c r="N253" s="176"/>
      <c r="O253" s="176"/>
      <c r="P253" s="176"/>
      <c r="Q253" s="176"/>
      <c r="R253" s="176"/>
      <c r="S253" s="176"/>
      <c r="T253" s="177"/>
      <c r="AT253" s="171" t="s">
        <v>172</v>
      </c>
      <c r="AU253" s="171" t="s">
        <v>161</v>
      </c>
      <c r="AV253" s="14" t="s">
        <v>83</v>
      </c>
      <c r="AW253" s="14" t="s">
        <v>30</v>
      </c>
      <c r="AX253" s="14" t="s">
        <v>73</v>
      </c>
      <c r="AY253" s="171" t="s">
        <v>160</v>
      </c>
    </row>
    <row r="254" spans="2:51" s="14" customFormat="1" ht="11.25">
      <c r="B254" s="170"/>
      <c r="D254" s="158" t="s">
        <v>172</v>
      </c>
      <c r="E254" s="171" t="s">
        <v>1</v>
      </c>
      <c r="F254" s="172" t="s">
        <v>283</v>
      </c>
      <c r="H254" s="173">
        <v>0.189</v>
      </c>
      <c r="I254" s="174"/>
      <c r="L254" s="170"/>
      <c r="M254" s="175"/>
      <c r="N254" s="176"/>
      <c r="O254" s="176"/>
      <c r="P254" s="176"/>
      <c r="Q254" s="176"/>
      <c r="R254" s="176"/>
      <c r="S254" s="176"/>
      <c r="T254" s="177"/>
      <c r="AT254" s="171" t="s">
        <v>172</v>
      </c>
      <c r="AU254" s="171" t="s">
        <v>161</v>
      </c>
      <c r="AV254" s="14" t="s">
        <v>83</v>
      </c>
      <c r="AW254" s="14" t="s">
        <v>30</v>
      </c>
      <c r="AX254" s="14" t="s">
        <v>73</v>
      </c>
      <c r="AY254" s="171" t="s">
        <v>160</v>
      </c>
    </row>
    <row r="255" spans="2:51" s="14" customFormat="1" ht="11.25">
      <c r="B255" s="170"/>
      <c r="D255" s="158" t="s">
        <v>172</v>
      </c>
      <c r="E255" s="171" t="s">
        <v>1</v>
      </c>
      <c r="F255" s="172" t="s">
        <v>284</v>
      </c>
      <c r="H255" s="173">
        <v>0.731</v>
      </c>
      <c r="I255" s="174"/>
      <c r="L255" s="170"/>
      <c r="M255" s="175"/>
      <c r="N255" s="176"/>
      <c r="O255" s="176"/>
      <c r="P255" s="176"/>
      <c r="Q255" s="176"/>
      <c r="R255" s="176"/>
      <c r="S255" s="176"/>
      <c r="T255" s="177"/>
      <c r="AT255" s="171" t="s">
        <v>172</v>
      </c>
      <c r="AU255" s="171" t="s">
        <v>161</v>
      </c>
      <c r="AV255" s="14" t="s">
        <v>83</v>
      </c>
      <c r="AW255" s="14" t="s">
        <v>30</v>
      </c>
      <c r="AX255" s="14" t="s">
        <v>73</v>
      </c>
      <c r="AY255" s="171" t="s">
        <v>160</v>
      </c>
    </row>
    <row r="256" spans="2:51" s="14" customFormat="1" ht="11.25">
      <c r="B256" s="170"/>
      <c r="D256" s="158" t="s">
        <v>172</v>
      </c>
      <c r="E256" s="171" t="s">
        <v>1</v>
      </c>
      <c r="F256" s="172" t="s">
        <v>285</v>
      </c>
      <c r="H256" s="173">
        <v>0.388</v>
      </c>
      <c r="I256" s="174"/>
      <c r="L256" s="170"/>
      <c r="M256" s="175"/>
      <c r="N256" s="176"/>
      <c r="O256" s="176"/>
      <c r="P256" s="176"/>
      <c r="Q256" s="176"/>
      <c r="R256" s="176"/>
      <c r="S256" s="176"/>
      <c r="T256" s="177"/>
      <c r="AT256" s="171" t="s">
        <v>172</v>
      </c>
      <c r="AU256" s="171" t="s">
        <v>161</v>
      </c>
      <c r="AV256" s="14" t="s">
        <v>83</v>
      </c>
      <c r="AW256" s="14" t="s">
        <v>30</v>
      </c>
      <c r="AX256" s="14" t="s">
        <v>73</v>
      </c>
      <c r="AY256" s="171" t="s">
        <v>160</v>
      </c>
    </row>
    <row r="257" spans="2:51" s="14" customFormat="1" ht="11.25">
      <c r="B257" s="170"/>
      <c r="D257" s="158" t="s">
        <v>172</v>
      </c>
      <c r="E257" s="171" t="s">
        <v>1</v>
      </c>
      <c r="F257" s="172" t="s">
        <v>286</v>
      </c>
      <c r="H257" s="173">
        <v>1.586</v>
      </c>
      <c r="I257" s="174"/>
      <c r="L257" s="170"/>
      <c r="M257" s="175"/>
      <c r="N257" s="176"/>
      <c r="O257" s="176"/>
      <c r="P257" s="176"/>
      <c r="Q257" s="176"/>
      <c r="R257" s="176"/>
      <c r="S257" s="176"/>
      <c r="T257" s="177"/>
      <c r="AT257" s="171" t="s">
        <v>172</v>
      </c>
      <c r="AU257" s="171" t="s">
        <v>161</v>
      </c>
      <c r="AV257" s="14" t="s">
        <v>83</v>
      </c>
      <c r="AW257" s="14" t="s">
        <v>30</v>
      </c>
      <c r="AX257" s="14" t="s">
        <v>73</v>
      </c>
      <c r="AY257" s="171" t="s">
        <v>160</v>
      </c>
    </row>
    <row r="258" spans="2:51" s="14" customFormat="1" ht="11.25">
      <c r="B258" s="170"/>
      <c r="D258" s="158" t="s">
        <v>172</v>
      </c>
      <c r="E258" s="171" t="s">
        <v>1</v>
      </c>
      <c r="F258" s="172" t="s">
        <v>287</v>
      </c>
      <c r="H258" s="173">
        <v>0.994</v>
      </c>
      <c r="I258" s="174"/>
      <c r="L258" s="170"/>
      <c r="M258" s="175"/>
      <c r="N258" s="176"/>
      <c r="O258" s="176"/>
      <c r="P258" s="176"/>
      <c r="Q258" s="176"/>
      <c r="R258" s="176"/>
      <c r="S258" s="176"/>
      <c r="T258" s="177"/>
      <c r="AT258" s="171" t="s">
        <v>172</v>
      </c>
      <c r="AU258" s="171" t="s">
        <v>161</v>
      </c>
      <c r="AV258" s="14" t="s">
        <v>83</v>
      </c>
      <c r="AW258" s="14" t="s">
        <v>30</v>
      </c>
      <c r="AX258" s="14" t="s">
        <v>73</v>
      </c>
      <c r="AY258" s="171" t="s">
        <v>160</v>
      </c>
    </row>
    <row r="259" spans="2:51" s="16" customFormat="1" ht="11.25">
      <c r="B259" s="186"/>
      <c r="D259" s="158" t="s">
        <v>172</v>
      </c>
      <c r="E259" s="187" t="s">
        <v>1</v>
      </c>
      <c r="F259" s="188" t="s">
        <v>182</v>
      </c>
      <c r="H259" s="189">
        <v>23.634</v>
      </c>
      <c r="I259" s="190"/>
      <c r="L259" s="186"/>
      <c r="M259" s="191"/>
      <c r="N259" s="192"/>
      <c r="O259" s="192"/>
      <c r="P259" s="192"/>
      <c r="Q259" s="192"/>
      <c r="R259" s="192"/>
      <c r="S259" s="192"/>
      <c r="T259" s="193"/>
      <c r="AT259" s="187" t="s">
        <v>172</v>
      </c>
      <c r="AU259" s="187" t="s">
        <v>161</v>
      </c>
      <c r="AV259" s="16" t="s">
        <v>168</v>
      </c>
      <c r="AW259" s="16" t="s">
        <v>30</v>
      </c>
      <c r="AX259" s="16" t="s">
        <v>81</v>
      </c>
      <c r="AY259" s="187" t="s">
        <v>160</v>
      </c>
    </row>
    <row r="260" spans="1:65" s="2" customFormat="1" ht="24.2" customHeight="1">
      <c r="A260" s="33"/>
      <c r="B260" s="144"/>
      <c r="C260" s="145" t="s">
        <v>8</v>
      </c>
      <c r="D260" s="145" t="s">
        <v>163</v>
      </c>
      <c r="E260" s="146" t="s">
        <v>288</v>
      </c>
      <c r="F260" s="147" t="s">
        <v>289</v>
      </c>
      <c r="G260" s="148" t="s">
        <v>227</v>
      </c>
      <c r="H260" s="149">
        <v>0.441</v>
      </c>
      <c r="I260" s="150"/>
      <c r="J260" s="151">
        <f>ROUND(I260*H260,2)</f>
        <v>0</v>
      </c>
      <c r="K260" s="147" t="s">
        <v>167</v>
      </c>
      <c r="L260" s="34"/>
      <c r="M260" s="152" t="s">
        <v>1</v>
      </c>
      <c r="N260" s="153" t="s">
        <v>38</v>
      </c>
      <c r="O260" s="59"/>
      <c r="P260" s="154">
        <f>O260*H260</f>
        <v>0</v>
      </c>
      <c r="Q260" s="154">
        <v>1.05290568</v>
      </c>
      <c r="R260" s="154">
        <f>Q260*H260</f>
        <v>0.46433140488</v>
      </c>
      <c r="S260" s="154">
        <v>0</v>
      </c>
      <c r="T260" s="155">
        <f>S260*H260</f>
        <v>0</v>
      </c>
      <c r="U260" s="33"/>
      <c r="V260" s="33"/>
      <c r="W260" s="33"/>
      <c r="X260" s="33"/>
      <c r="Y260" s="33"/>
      <c r="Z260" s="33"/>
      <c r="AA260" s="33"/>
      <c r="AB260" s="33"/>
      <c r="AC260" s="33"/>
      <c r="AD260" s="33"/>
      <c r="AE260" s="33"/>
      <c r="AR260" s="156" t="s">
        <v>168</v>
      </c>
      <c r="AT260" s="156" t="s">
        <v>163</v>
      </c>
      <c r="AU260" s="156" t="s">
        <v>161</v>
      </c>
      <c r="AY260" s="18" t="s">
        <v>160</v>
      </c>
      <c r="BE260" s="157">
        <f>IF(N260="základní",J260,0)</f>
        <v>0</v>
      </c>
      <c r="BF260" s="157">
        <f>IF(N260="snížená",J260,0)</f>
        <v>0</v>
      </c>
      <c r="BG260" s="157">
        <f>IF(N260="zákl. přenesená",J260,0)</f>
        <v>0</v>
      </c>
      <c r="BH260" s="157">
        <f>IF(N260="sníž. přenesená",J260,0)</f>
        <v>0</v>
      </c>
      <c r="BI260" s="157">
        <f>IF(N260="nulová",J260,0)</f>
        <v>0</v>
      </c>
      <c r="BJ260" s="18" t="s">
        <v>81</v>
      </c>
      <c r="BK260" s="157">
        <f>ROUND(I260*H260,2)</f>
        <v>0</v>
      </c>
      <c r="BL260" s="18" t="s">
        <v>168</v>
      </c>
      <c r="BM260" s="156" t="s">
        <v>290</v>
      </c>
    </row>
    <row r="261" spans="1:47" s="2" customFormat="1" ht="19.5">
      <c r="A261" s="33"/>
      <c r="B261" s="34"/>
      <c r="C261" s="33"/>
      <c r="D261" s="158" t="s">
        <v>170</v>
      </c>
      <c r="E261" s="33"/>
      <c r="F261" s="159" t="s">
        <v>291</v>
      </c>
      <c r="G261" s="33"/>
      <c r="H261" s="33"/>
      <c r="I261" s="160"/>
      <c r="J261" s="33"/>
      <c r="K261" s="33"/>
      <c r="L261" s="34"/>
      <c r="M261" s="161"/>
      <c r="N261" s="162"/>
      <c r="O261" s="59"/>
      <c r="P261" s="59"/>
      <c r="Q261" s="59"/>
      <c r="R261" s="59"/>
      <c r="S261" s="59"/>
      <c r="T261" s="60"/>
      <c r="U261" s="33"/>
      <c r="V261" s="33"/>
      <c r="W261" s="33"/>
      <c r="X261" s="33"/>
      <c r="Y261" s="33"/>
      <c r="Z261" s="33"/>
      <c r="AA261" s="33"/>
      <c r="AB261" s="33"/>
      <c r="AC261" s="33"/>
      <c r="AD261" s="33"/>
      <c r="AE261" s="33"/>
      <c r="AT261" s="18" t="s">
        <v>170</v>
      </c>
      <c r="AU261" s="18" t="s">
        <v>161</v>
      </c>
    </row>
    <row r="262" spans="1:47" s="2" customFormat="1" ht="19.5">
      <c r="A262" s="33"/>
      <c r="B262" s="34"/>
      <c r="C262" s="33"/>
      <c r="D262" s="158" t="s">
        <v>292</v>
      </c>
      <c r="E262" s="33"/>
      <c r="F262" s="194" t="s">
        <v>293</v>
      </c>
      <c r="G262" s="33"/>
      <c r="H262" s="33"/>
      <c r="I262" s="160"/>
      <c r="J262" s="33"/>
      <c r="K262" s="33"/>
      <c r="L262" s="34"/>
      <c r="M262" s="161"/>
      <c r="N262" s="162"/>
      <c r="O262" s="59"/>
      <c r="P262" s="59"/>
      <c r="Q262" s="59"/>
      <c r="R262" s="59"/>
      <c r="S262" s="59"/>
      <c r="T262" s="60"/>
      <c r="U262" s="33"/>
      <c r="V262" s="33"/>
      <c r="W262" s="33"/>
      <c r="X262" s="33"/>
      <c r="Y262" s="33"/>
      <c r="Z262" s="33"/>
      <c r="AA262" s="33"/>
      <c r="AB262" s="33"/>
      <c r="AC262" s="33"/>
      <c r="AD262" s="33"/>
      <c r="AE262" s="33"/>
      <c r="AT262" s="18" t="s">
        <v>292</v>
      </c>
      <c r="AU262" s="18" t="s">
        <v>161</v>
      </c>
    </row>
    <row r="263" spans="2:51" s="13" customFormat="1" ht="22.5">
      <c r="B263" s="163"/>
      <c r="D263" s="158" t="s">
        <v>172</v>
      </c>
      <c r="E263" s="164" t="s">
        <v>1</v>
      </c>
      <c r="F263" s="165" t="s">
        <v>294</v>
      </c>
      <c r="H263" s="164" t="s">
        <v>1</v>
      </c>
      <c r="I263" s="166"/>
      <c r="L263" s="163"/>
      <c r="M263" s="167"/>
      <c r="N263" s="168"/>
      <c r="O263" s="168"/>
      <c r="P263" s="168"/>
      <c r="Q263" s="168"/>
      <c r="R263" s="168"/>
      <c r="S263" s="168"/>
      <c r="T263" s="169"/>
      <c r="AT263" s="164" t="s">
        <v>172</v>
      </c>
      <c r="AU263" s="164" t="s">
        <v>161</v>
      </c>
      <c r="AV263" s="13" t="s">
        <v>81</v>
      </c>
      <c r="AW263" s="13" t="s">
        <v>30</v>
      </c>
      <c r="AX263" s="13" t="s">
        <v>73</v>
      </c>
      <c r="AY263" s="164" t="s">
        <v>160</v>
      </c>
    </row>
    <row r="264" spans="2:51" s="14" customFormat="1" ht="11.25">
      <c r="B264" s="170"/>
      <c r="D264" s="158" t="s">
        <v>172</v>
      </c>
      <c r="E264" s="171" t="s">
        <v>1</v>
      </c>
      <c r="F264" s="172" t="s">
        <v>295</v>
      </c>
      <c r="H264" s="173">
        <v>0.441</v>
      </c>
      <c r="I264" s="174"/>
      <c r="L264" s="170"/>
      <c r="M264" s="175"/>
      <c r="N264" s="176"/>
      <c r="O264" s="176"/>
      <c r="P264" s="176"/>
      <c r="Q264" s="176"/>
      <c r="R264" s="176"/>
      <c r="S264" s="176"/>
      <c r="T264" s="177"/>
      <c r="AT264" s="171" t="s">
        <v>172</v>
      </c>
      <c r="AU264" s="171" t="s">
        <v>161</v>
      </c>
      <c r="AV264" s="14" t="s">
        <v>83</v>
      </c>
      <c r="AW264" s="14" t="s">
        <v>30</v>
      </c>
      <c r="AX264" s="14" t="s">
        <v>81</v>
      </c>
      <c r="AY264" s="171" t="s">
        <v>160</v>
      </c>
    </row>
    <row r="265" spans="2:51" s="13" customFormat="1" ht="11.25">
      <c r="B265" s="163"/>
      <c r="D265" s="158" t="s">
        <v>172</v>
      </c>
      <c r="E265" s="164" t="s">
        <v>1</v>
      </c>
      <c r="F265" s="165" t="s">
        <v>296</v>
      </c>
      <c r="H265" s="164" t="s">
        <v>1</v>
      </c>
      <c r="I265" s="166"/>
      <c r="L265" s="163"/>
      <c r="M265" s="167"/>
      <c r="N265" s="168"/>
      <c r="O265" s="168"/>
      <c r="P265" s="168"/>
      <c r="Q265" s="168"/>
      <c r="R265" s="168"/>
      <c r="S265" s="168"/>
      <c r="T265" s="169"/>
      <c r="AT265" s="164" t="s">
        <v>172</v>
      </c>
      <c r="AU265" s="164" t="s">
        <v>161</v>
      </c>
      <c r="AV265" s="13" t="s">
        <v>81</v>
      </c>
      <c r="AW265" s="13" t="s">
        <v>30</v>
      </c>
      <c r="AX265" s="13" t="s">
        <v>73</v>
      </c>
      <c r="AY265" s="164" t="s">
        <v>160</v>
      </c>
    </row>
    <row r="266" spans="2:51" s="13" customFormat="1" ht="22.5">
      <c r="B266" s="163"/>
      <c r="D266" s="158" t="s">
        <v>172</v>
      </c>
      <c r="E266" s="164" t="s">
        <v>1</v>
      </c>
      <c r="F266" s="165" t="s">
        <v>297</v>
      </c>
      <c r="H266" s="164" t="s">
        <v>1</v>
      </c>
      <c r="I266" s="166"/>
      <c r="L266" s="163"/>
      <c r="M266" s="167"/>
      <c r="N266" s="168"/>
      <c r="O266" s="168"/>
      <c r="P266" s="168"/>
      <c r="Q266" s="168"/>
      <c r="R266" s="168"/>
      <c r="S266" s="168"/>
      <c r="T266" s="169"/>
      <c r="AT266" s="164" t="s">
        <v>172</v>
      </c>
      <c r="AU266" s="164" t="s">
        <v>161</v>
      </c>
      <c r="AV266" s="13" t="s">
        <v>81</v>
      </c>
      <c r="AW266" s="13" t="s">
        <v>30</v>
      </c>
      <c r="AX266" s="13" t="s">
        <v>73</v>
      </c>
      <c r="AY266" s="164" t="s">
        <v>160</v>
      </c>
    </row>
    <row r="267" spans="1:65" s="2" customFormat="1" ht="16.5" customHeight="1">
      <c r="A267" s="33"/>
      <c r="B267" s="144"/>
      <c r="C267" s="145" t="s">
        <v>251</v>
      </c>
      <c r="D267" s="145" t="s">
        <v>163</v>
      </c>
      <c r="E267" s="146" t="s">
        <v>298</v>
      </c>
      <c r="F267" s="147" t="s">
        <v>299</v>
      </c>
      <c r="G267" s="148" t="s">
        <v>166</v>
      </c>
      <c r="H267" s="149">
        <v>77.64</v>
      </c>
      <c r="I267" s="150"/>
      <c r="J267" s="151">
        <f>ROUND(I267*H267,2)</f>
        <v>0</v>
      </c>
      <c r="K267" s="147" t="s">
        <v>167</v>
      </c>
      <c r="L267" s="34"/>
      <c r="M267" s="152" t="s">
        <v>1</v>
      </c>
      <c r="N267" s="153" t="s">
        <v>38</v>
      </c>
      <c r="O267" s="59"/>
      <c r="P267" s="154">
        <f>O267*H267</f>
        <v>0</v>
      </c>
      <c r="Q267" s="154">
        <v>0.00576464</v>
      </c>
      <c r="R267" s="154">
        <f>Q267*H267</f>
        <v>0.4475666496</v>
      </c>
      <c r="S267" s="154">
        <v>0</v>
      </c>
      <c r="T267" s="155">
        <f>S267*H267</f>
        <v>0</v>
      </c>
      <c r="U267" s="33"/>
      <c r="V267" s="33"/>
      <c r="W267" s="33"/>
      <c r="X267" s="33"/>
      <c r="Y267" s="33"/>
      <c r="Z267" s="33"/>
      <c r="AA267" s="33"/>
      <c r="AB267" s="33"/>
      <c r="AC267" s="33"/>
      <c r="AD267" s="33"/>
      <c r="AE267" s="33"/>
      <c r="AR267" s="156" t="s">
        <v>168</v>
      </c>
      <c r="AT267" s="156" t="s">
        <v>163</v>
      </c>
      <c r="AU267" s="156" t="s">
        <v>161</v>
      </c>
      <c r="AY267" s="18" t="s">
        <v>160</v>
      </c>
      <c r="BE267" s="157">
        <f>IF(N267="základní",J267,0)</f>
        <v>0</v>
      </c>
      <c r="BF267" s="157">
        <f>IF(N267="snížená",J267,0)</f>
        <v>0</v>
      </c>
      <c r="BG267" s="157">
        <f>IF(N267="zákl. přenesená",J267,0)</f>
        <v>0</v>
      </c>
      <c r="BH267" s="157">
        <f>IF(N267="sníž. přenesená",J267,0)</f>
        <v>0</v>
      </c>
      <c r="BI267" s="157">
        <f>IF(N267="nulová",J267,0)</f>
        <v>0</v>
      </c>
      <c r="BJ267" s="18" t="s">
        <v>81</v>
      </c>
      <c r="BK267" s="157">
        <f>ROUND(I267*H267,2)</f>
        <v>0</v>
      </c>
      <c r="BL267" s="18" t="s">
        <v>168</v>
      </c>
      <c r="BM267" s="156" t="s">
        <v>300</v>
      </c>
    </row>
    <row r="268" spans="1:47" s="2" customFormat="1" ht="11.25">
      <c r="A268" s="33"/>
      <c r="B268" s="34"/>
      <c r="C268" s="33"/>
      <c r="D268" s="158" t="s">
        <v>170</v>
      </c>
      <c r="E268" s="33"/>
      <c r="F268" s="159" t="s">
        <v>301</v>
      </c>
      <c r="G268" s="33"/>
      <c r="H268" s="33"/>
      <c r="I268" s="160"/>
      <c r="J268" s="33"/>
      <c r="K268" s="33"/>
      <c r="L268" s="34"/>
      <c r="M268" s="161"/>
      <c r="N268" s="162"/>
      <c r="O268" s="59"/>
      <c r="P268" s="59"/>
      <c r="Q268" s="59"/>
      <c r="R268" s="59"/>
      <c r="S268" s="59"/>
      <c r="T268" s="60"/>
      <c r="U268" s="33"/>
      <c r="V268" s="33"/>
      <c r="W268" s="33"/>
      <c r="X268" s="33"/>
      <c r="Y268" s="33"/>
      <c r="Z268" s="33"/>
      <c r="AA268" s="33"/>
      <c r="AB268" s="33"/>
      <c r="AC268" s="33"/>
      <c r="AD268" s="33"/>
      <c r="AE268" s="33"/>
      <c r="AT268" s="18" t="s">
        <v>170</v>
      </c>
      <c r="AU268" s="18" t="s">
        <v>161</v>
      </c>
    </row>
    <row r="269" spans="2:51" s="13" customFormat="1" ht="11.25">
      <c r="B269" s="163"/>
      <c r="D269" s="158" t="s">
        <v>172</v>
      </c>
      <c r="E269" s="164" t="s">
        <v>1</v>
      </c>
      <c r="F269" s="165" t="s">
        <v>274</v>
      </c>
      <c r="H269" s="164" t="s">
        <v>1</v>
      </c>
      <c r="I269" s="166"/>
      <c r="L269" s="163"/>
      <c r="M269" s="167"/>
      <c r="N269" s="168"/>
      <c r="O269" s="168"/>
      <c r="P269" s="168"/>
      <c r="Q269" s="168"/>
      <c r="R269" s="168"/>
      <c r="S269" s="168"/>
      <c r="T269" s="169"/>
      <c r="AT269" s="164" t="s">
        <v>172</v>
      </c>
      <c r="AU269" s="164" t="s">
        <v>161</v>
      </c>
      <c r="AV269" s="13" t="s">
        <v>81</v>
      </c>
      <c r="AW269" s="13" t="s">
        <v>30</v>
      </c>
      <c r="AX269" s="13" t="s">
        <v>73</v>
      </c>
      <c r="AY269" s="164" t="s">
        <v>160</v>
      </c>
    </row>
    <row r="270" spans="2:51" s="14" customFormat="1" ht="11.25">
      <c r="B270" s="170"/>
      <c r="D270" s="158" t="s">
        <v>172</v>
      </c>
      <c r="E270" s="171" t="s">
        <v>1</v>
      </c>
      <c r="F270" s="172" t="s">
        <v>302</v>
      </c>
      <c r="H270" s="173">
        <v>76.5</v>
      </c>
      <c r="I270" s="174"/>
      <c r="L270" s="170"/>
      <c r="M270" s="175"/>
      <c r="N270" s="176"/>
      <c r="O270" s="176"/>
      <c r="P270" s="176"/>
      <c r="Q270" s="176"/>
      <c r="R270" s="176"/>
      <c r="S270" s="176"/>
      <c r="T270" s="177"/>
      <c r="AT270" s="171" t="s">
        <v>172</v>
      </c>
      <c r="AU270" s="171" t="s">
        <v>161</v>
      </c>
      <c r="AV270" s="14" t="s">
        <v>83</v>
      </c>
      <c r="AW270" s="14" t="s">
        <v>30</v>
      </c>
      <c r="AX270" s="14" t="s">
        <v>73</v>
      </c>
      <c r="AY270" s="171" t="s">
        <v>160</v>
      </c>
    </row>
    <row r="271" spans="2:51" s="13" customFormat="1" ht="11.25">
      <c r="B271" s="163"/>
      <c r="D271" s="158" t="s">
        <v>172</v>
      </c>
      <c r="E271" s="164" t="s">
        <v>1</v>
      </c>
      <c r="F271" s="165" t="s">
        <v>278</v>
      </c>
      <c r="H271" s="164" t="s">
        <v>1</v>
      </c>
      <c r="I271" s="166"/>
      <c r="L271" s="163"/>
      <c r="M271" s="167"/>
      <c r="N271" s="168"/>
      <c r="O271" s="168"/>
      <c r="P271" s="168"/>
      <c r="Q271" s="168"/>
      <c r="R271" s="168"/>
      <c r="S271" s="168"/>
      <c r="T271" s="169"/>
      <c r="AT271" s="164" t="s">
        <v>172</v>
      </c>
      <c r="AU271" s="164" t="s">
        <v>161</v>
      </c>
      <c r="AV271" s="13" t="s">
        <v>81</v>
      </c>
      <c r="AW271" s="13" t="s">
        <v>30</v>
      </c>
      <c r="AX271" s="13" t="s">
        <v>73</v>
      </c>
      <c r="AY271" s="164" t="s">
        <v>160</v>
      </c>
    </row>
    <row r="272" spans="2:51" s="14" customFormat="1" ht="11.25">
      <c r="B272" s="170"/>
      <c r="D272" s="158" t="s">
        <v>172</v>
      </c>
      <c r="E272" s="171" t="s">
        <v>1</v>
      </c>
      <c r="F272" s="172" t="s">
        <v>303</v>
      </c>
      <c r="H272" s="173">
        <v>1.14</v>
      </c>
      <c r="I272" s="174"/>
      <c r="L272" s="170"/>
      <c r="M272" s="175"/>
      <c r="N272" s="176"/>
      <c r="O272" s="176"/>
      <c r="P272" s="176"/>
      <c r="Q272" s="176"/>
      <c r="R272" s="176"/>
      <c r="S272" s="176"/>
      <c r="T272" s="177"/>
      <c r="AT272" s="171" t="s">
        <v>172</v>
      </c>
      <c r="AU272" s="171" t="s">
        <v>161</v>
      </c>
      <c r="AV272" s="14" t="s">
        <v>83</v>
      </c>
      <c r="AW272" s="14" t="s">
        <v>30</v>
      </c>
      <c r="AX272" s="14" t="s">
        <v>73</v>
      </c>
      <c r="AY272" s="171" t="s">
        <v>160</v>
      </c>
    </row>
    <row r="273" spans="2:51" s="16" customFormat="1" ht="11.25">
      <c r="B273" s="186"/>
      <c r="D273" s="158" t="s">
        <v>172</v>
      </c>
      <c r="E273" s="187" t="s">
        <v>1</v>
      </c>
      <c r="F273" s="188" t="s">
        <v>182</v>
      </c>
      <c r="H273" s="189">
        <v>77.64</v>
      </c>
      <c r="I273" s="190"/>
      <c r="L273" s="186"/>
      <c r="M273" s="191"/>
      <c r="N273" s="192"/>
      <c r="O273" s="192"/>
      <c r="P273" s="192"/>
      <c r="Q273" s="192"/>
      <c r="R273" s="192"/>
      <c r="S273" s="192"/>
      <c r="T273" s="193"/>
      <c r="AT273" s="187" t="s">
        <v>172</v>
      </c>
      <c r="AU273" s="187" t="s">
        <v>161</v>
      </c>
      <c r="AV273" s="16" t="s">
        <v>168</v>
      </c>
      <c r="AW273" s="16" t="s">
        <v>30</v>
      </c>
      <c r="AX273" s="16" t="s">
        <v>81</v>
      </c>
      <c r="AY273" s="187" t="s">
        <v>160</v>
      </c>
    </row>
    <row r="274" spans="1:65" s="2" customFormat="1" ht="16.5" customHeight="1">
      <c r="A274" s="33"/>
      <c r="B274" s="144"/>
      <c r="C274" s="145" t="s">
        <v>304</v>
      </c>
      <c r="D274" s="145" t="s">
        <v>163</v>
      </c>
      <c r="E274" s="146" t="s">
        <v>305</v>
      </c>
      <c r="F274" s="147" t="s">
        <v>306</v>
      </c>
      <c r="G274" s="148" t="s">
        <v>166</v>
      </c>
      <c r="H274" s="149">
        <v>77.64</v>
      </c>
      <c r="I274" s="150"/>
      <c r="J274" s="151">
        <f>ROUND(I274*H274,2)</f>
        <v>0</v>
      </c>
      <c r="K274" s="147" t="s">
        <v>167</v>
      </c>
      <c r="L274" s="34"/>
      <c r="M274" s="152" t="s">
        <v>1</v>
      </c>
      <c r="N274" s="153" t="s">
        <v>38</v>
      </c>
      <c r="O274" s="59"/>
      <c r="P274" s="154">
        <f>O274*H274</f>
        <v>0</v>
      </c>
      <c r="Q274" s="154">
        <v>0</v>
      </c>
      <c r="R274" s="154">
        <f>Q274*H274</f>
        <v>0</v>
      </c>
      <c r="S274" s="154">
        <v>0</v>
      </c>
      <c r="T274" s="155">
        <f>S274*H274</f>
        <v>0</v>
      </c>
      <c r="U274" s="33"/>
      <c r="V274" s="33"/>
      <c r="W274" s="33"/>
      <c r="X274" s="33"/>
      <c r="Y274" s="33"/>
      <c r="Z274" s="33"/>
      <c r="AA274" s="33"/>
      <c r="AB274" s="33"/>
      <c r="AC274" s="33"/>
      <c r="AD274" s="33"/>
      <c r="AE274" s="33"/>
      <c r="AR274" s="156" t="s">
        <v>168</v>
      </c>
      <c r="AT274" s="156" t="s">
        <v>163</v>
      </c>
      <c r="AU274" s="156" t="s">
        <v>161</v>
      </c>
      <c r="AY274" s="18" t="s">
        <v>160</v>
      </c>
      <c r="BE274" s="157">
        <f>IF(N274="základní",J274,0)</f>
        <v>0</v>
      </c>
      <c r="BF274" s="157">
        <f>IF(N274="snížená",J274,0)</f>
        <v>0</v>
      </c>
      <c r="BG274" s="157">
        <f>IF(N274="zákl. přenesená",J274,0)</f>
        <v>0</v>
      </c>
      <c r="BH274" s="157">
        <f>IF(N274="sníž. přenesená",J274,0)</f>
        <v>0</v>
      </c>
      <c r="BI274" s="157">
        <f>IF(N274="nulová",J274,0)</f>
        <v>0</v>
      </c>
      <c r="BJ274" s="18" t="s">
        <v>81</v>
      </c>
      <c r="BK274" s="157">
        <f>ROUND(I274*H274,2)</f>
        <v>0</v>
      </c>
      <c r="BL274" s="18" t="s">
        <v>168</v>
      </c>
      <c r="BM274" s="156" t="s">
        <v>307</v>
      </c>
    </row>
    <row r="275" spans="1:47" s="2" customFormat="1" ht="11.25">
      <c r="A275" s="33"/>
      <c r="B275" s="34"/>
      <c r="C275" s="33"/>
      <c r="D275" s="158" t="s">
        <v>170</v>
      </c>
      <c r="E275" s="33"/>
      <c r="F275" s="159" t="s">
        <v>308</v>
      </c>
      <c r="G275" s="33"/>
      <c r="H275" s="33"/>
      <c r="I275" s="160"/>
      <c r="J275" s="33"/>
      <c r="K275" s="33"/>
      <c r="L275" s="34"/>
      <c r="M275" s="161"/>
      <c r="N275" s="162"/>
      <c r="O275" s="59"/>
      <c r="P275" s="59"/>
      <c r="Q275" s="59"/>
      <c r="R275" s="59"/>
      <c r="S275" s="59"/>
      <c r="T275" s="60"/>
      <c r="U275" s="33"/>
      <c r="V275" s="33"/>
      <c r="W275" s="33"/>
      <c r="X275" s="33"/>
      <c r="Y275" s="33"/>
      <c r="Z275" s="33"/>
      <c r="AA275" s="33"/>
      <c r="AB275" s="33"/>
      <c r="AC275" s="33"/>
      <c r="AD275" s="33"/>
      <c r="AE275" s="33"/>
      <c r="AT275" s="18" t="s">
        <v>170</v>
      </c>
      <c r="AU275" s="18" t="s">
        <v>161</v>
      </c>
    </row>
    <row r="276" spans="1:65" s="2" customFormat="1" ht="33" customHeight="1">
      <c r="A276" s="33"/>
      <c r="B276" s="144"/>
      <c r="C276" s="145" t="s">
        <v>309</v>
      </c>
      <c r="D276" s="145" t="s">
        <v>163</v>
      </c>
      <c r="E276" s="146" t="s">
        <v>310</v>
      </c>
      <c r="F276" s="147" t="s">
        <v>311</v>
      </c>
      <c r="G276" s="148" t="s">
        <v>236</v>
      </c>
      <c r="H276" s="149">
        <v>101.015</v>
      </c>
      <c r="I276" s="150"/>
      <c r="J276" s="151">
        <f>ROUND(I276*H276,2)</f>
        <v>0</v>
      </c>
      <c r="K276" s="147" t="s">
        <v>167</v>
      </c>
      <c r="L276" s="34"/>
      <c r="M276" s="152" t="s">
        <v>1</v>
      </c>
      <c r="N276" s="153" t="s">
        <v>38</v>
      </c>
      <c r="O276" s="59"/>
      <c r="P276" s="154">
        <f>O276*H276</f>
        <v>0</v>
      </c>
      <c r="Q276" s="154">
        <v>0.0221285</v>
      </c>
      <c r="R276" s="154">
        <f>Q276*H276</f>
        <v>2.2353104275</v>
      </c>
      <c r="S276" s="154">
        <v>0</v>
      </c>
      <c r="T276" s="155">
        <f>S276*H276</f>
        <v>0</v>
      </c>
      <c r="U276" s="33"/>
      <c r="V276" s="33"/>
      <c r="W276" s="33"/>
      <c r="X276" s="33"/>
      <c r="Y276" s="33"/>
      <c r="Z276" s="33"/>
      <c r="AA276" s="33"/>
      <c r="AB276" s="33"/>
      <c r="AC276" s="33"/>
      <c r="AD276" s="33"/>
      <c r="AE276" s="33"/>
      <c r="AR276" s="156" t="s">
        <v>168</v>
      </c>
      <c r="AT276" s="156" t="s">
        <v>163</v>
      </c>
      <c r="AU276" s="156" t="s">
        <v>161</v>
      </c>
      <c r="AY276" s="18" t="s">
        <v>160</v>
      </c>
      <c r="BE276" s="157">
        <f>IF(N276="základní",J276,0)</f>
        <v>0</v>
      </c>
      <c r="BF276" s="157">
        <f>IF(N276="snížená",J276,0)</f>
        <v>0</v>
      </c>
      <c r="BG276" s="157">
        <f>IF(N276="zákl. přenesená",J276,0)</f>
        <v>0</v>
      </c>
      <c r="BH276" s="157">
        <f>IF(N276="sníž. přenesená",J276,0)</f>
        <v>0</v>
      </c>
      <c r="BI276" s="157">
        <f>IF(N276="nulová",J276,0)</f>
        <v>0</v>
      </c>
      <c r="BJ276" s="18" t="s">
        <v>81</v>
      </c>
      <c r="BK276" s="157">
        <f>ROUND(I276*H276,2)</f>
        <v>0</v>
      </c>
      <c r="BL276" s="18" t="s">
        <v>168</v>
      </c>
      <c r="BM276" s="156" t="s">
        <v>312</v>
      </c>
    </row>
    <row r="277" spans="1:47" s="2" customFormat="1" ht="29.25">
      <c r="A277" s="33"/>
      <c r="B277" s="34"/>
      <c r="C277" s="33"/>
      <c r="D277" s="158" t="s">
        <v>170</v>
      </c>
      <c r="E277" s="33"/>
      <c r="F277" s="159" t="s">
        <v>313</v>
      </c>
      <c r="G277" s="33"/>
      <c r="H277" s="33"/>
      <c r="I277" s="160"/>
      <c r="J277" s="33"/>
      <c r="K277" s="33"/>
      <c r="L277" s="34"/>
      <c r="M277" s="161"/>
      <c r="N277" s="162"/>
      <c r="O277" s="59"/>
      <c r="P277" s="59"/>
      <c r="Q277" s="59"/>
      <c r="R277" s="59"/>
      <c r="S277" s="59"/>
      <c r="T277" s="60"/>
      <c r="U277" s="33"/>
      <c r="V277" s="33"/>
      <c r="W277" s="33"/>
      <c r="X277" s="33"/>
      <c r="Y277" s="33"/>
      <c r="Z277" s="33"/>
      <c r="AA277" s="33"/>
      <c r="AB277" s="33"/>
      <c r="AC277" s="33"/>
      <c r="AD277" s="33"/>
      <c r="AE277" s="33"/>
      <c r="AT277" s="18" t="s">
        <v>170</v>
      </c>
      <c r="AU277" s="18" t="s">
        <v>161</v>
      </c>
    </row>
    <row r="278" spans="2:51" s="13" customFormat="1" ht="11.25">
      <c r="B278" s="163"/>
      <c r="D278" s="158" t="s">
        <v>172</v>
      </c>
      <c r="E278" s="164" t="s">
        <v>1</v>
      </c>
      <c r="F278" s="165" t="s">
        <v>272</v>
      </c>
      <c r="H278" s="164" t="s">
        <v>1</v>
      </c>
      <c r="I278" s="166"/>
      <c r="L278" s="163"/>
      <c r="M278" s="167"/>
      <c r="N278" s="168"/>
      <c r="O278" s="168"/>
      <c r="P278" s="168"/>
      <c r="Q278" s="168"/>
      <c r="R278" s="168"/>
      <c r="S278" s="168"/>
      <c r="T278" s="169"/>
      <c r="AT278" s="164" t="s">
        <v>172</v>
      </c>
      <c r="AU278" s="164" t="s">
        <v>161</v>
      </c>
      <c r="AV278" s="13" t="s">
        <v>81</v>
      </c>
      <c r="AW278" s="13" t="s">
        <v>30</v>
      </c>
      <c r="AX278" s="13" t="s">
        <v>73</v>
      </c>
      <c r="AY278" s="164" t="s">
        <v>160</v>
      </c>
    </row>
    <row r="279" spans="2:51" s="14" customFormat="1" ht="11.25">
      <c r="B279" s="170"/>
      <c r="D279" s="158" t="s">
        <v>172</v>
      </c>
      <c r="E279" s="171" t="s">
        <v>1</v>
      </c>
      <c r="F279" s="172" t="s">
        <v>314</v>
      </c>
      <c r="H279" s="173">
        <v>48.5</v>
      </c>
      <c r="I279" s="174"/>
      <c r="L279" s="170"/>
      <c r="M279" s="175"/>
      <c r="N279" s="176"/>
      <c r="O279" s="176"/>
      <c r="P279" s="176"/>
      <c r="Q279" s="176"/>
      <c r="R279" s="176"/>
      <c r="S279" s="176"/>
      <c r="T279" s="177"/>
      <c r="AT279" s="171" t="s">
        <v>172</v>
      </c>
      <c r="AU279" s="171" t="s">
        <v>161</v>
      </c>
      <c r="AV279" s="14" t="s">
        <v>83</v>
      </c>
      <c r="AW279" s="14" t="s">
        <v>30</v>
      </c>
      <c r="AX279" s="14" t="s">
        <v>73</v>
      </c>
      <c r="AY279" s="171" t="s">
        <v>160</v>
      </c>
    </row>
    <row r="280" spans="2:51" s="14" customFormat="1" ht="11.25">
      <c r="B280" s="170"/>
      <c r="D280" s="158" t="s">
        <v>172</v>
      </c>
      <c r="E280" s="171" t="s">
        <v>1</v>
      </c>
      <c r="F280" s="172" t="s">
        <v>315</v>
      </c>
      <c r="H280" s="173">
        <v>48.5</v>
      </c>
      <c r="I280" s="174"/>
      <c r="L280" s="170"/>
      <c r="M280" s="175"/>
      <c r="N280" s="176"/>
      <c r="O280" s="176"/>
      <c r="P280" s="176"/>
      <c r="Q280" s="176"/>
      <c r="R280" s="176"/>
      <c r="S280" s="176"/>
      <c r="T280" s="177"/>
      <c r="AT280" s="171" t="s">
        <v>172</v>
      </c>
      <c r="AU280" s="171" t="s">
        <v>161</v>
      </c>
      <c r="AV280" s="14" t="s">
        <v>83</v>
      </c>
      <c r="AW280" s="14" t="s">
        <v>30</v>
      </c>
      <c r="AX280" s="14" t="s">
        <v>73</v>
      </c>
      <c r="AY280" s="171" t="s">
        <v>160</v>
      </c>
    </row>
    <row r="281" spans="2:51" s="13" customFormat="1" ht="11.25">
      <c r="B281" s="163"/>
      <c r="D281" s="158" t="s">
        <v>172</v>
      </c>
      <c r="E281" s="164" t="s">
        <v>1</v>
      </c>
      <c r="F281" s="165" t="s">
        <v>276</v>
      </c>
      <c r="H281" s="164" t="s">
        <v>1</v>
      </c>
      <c r="I281" s="166"/>
      <c r="L281" s="163"/>
      <c r="M281" s="167"/>
      <c r="N281" s="168"/>
      <c r="O281" s="168"/>
      <c r="P281" s="168"/>
      <c r="Q281" s="168"/>
      <c r="R281" s="168"/>
      <c r="S281" s="168"/>
      <c r="T281" s="169"/>
      <c r="AT281" s="164" t="s">
        <v>172</v>
      </c>
      <c r="AU281" s="164" t="s">
        <v>161</v>
      </c>
      <c r="AV281" s="13" t="s">
        <v>81</v>
      </c>
      <c r="AW281" s="13" t="s">
        <v>30</v>
      </c>
      <c r="AX281" s="13" t="s">
        <v>73</v>
      </c>
      <c r="AY281" s="164" t="s">
        <v>160</v>
      </c>
    </row>
    <row r="282" spans="2:51" s="14" customFormat="1" ht="11.25">
      <c r="B282" s="170"/>
      <c r="D282" s="158" t="s">
        <v>172</v>
      </c>
      <c r="E282" s="171" t="s">
        <v>1</v>
      </c>
      <c r="F282" s="172" t="s">
        <v>316</v>
      </c>
      <c r="H282" s="173">
        <v>4.015</v>
      </c>
      <c r="I282" s="174"/>
      <c r="L282" s="170"/>
      <c r="M282" s="175"/>
      <c r="N282" s="176"/>
      <c r="O282" s="176"/>
      <c r="P282" s="176"/>
      <c r="Q282" s="176"/>
      <c r="R282" s="176"/>
      <c r="S282" s="176"/>
      <c r="T282" s="177"/>
      <c r="AT282" s="171" t="s">
        <v>172</v>
      </c>
      <c r="AU282" s="171" t="s">
        <v>161</v>
      </c>
      <c r="AV282" s="14" t="s">
        <v>83</v>
      </c>
      <c r="AW282" s="14" t="s">
        <v>30</v>
      </c>
      <c r="AX282" s="14" t="s">
        <v>73</v>
      </c>
      <c r="AY282" s="171" t="s">
        <v>160</v>
      </c>
    </row>
    <row r="283" spans="2:51" s="16" customFormat="1" ht="11.25">
      <c r="B283" s="186"/>
      <c r="D283" s="158" t="s">
        <v>172</v>
      </c>
      <c r="E283" s="187" t="s">
        <v>1</v>
      </c>
      <c r="F283" s="188" t="s">
        <v>182</v>
      </c>
      <c r="H283" s="189">
        <v>101.015</v>
      </c>
      <c r="I283" s="190"/>
      <c r="L283" s="186"/>
      <c r="M283" s="191"/>
      <c r="N283" s="192"/>
      <c r="O283" s="192"/>
      <c r="P283" s="192"/>
      <c r="Q283" s="192"/>
      <c r="R283" s="192"/>
      <c r="S283" s="192"/>
      <c r="T283" s="193"/>
      <c r="AT283" s="187" t="s">
        <v>172</v>
      </c>
      <c r="AU283" s="187" t="s">
        <v>161</v>
      </c>
      <c r="AV283" s="16" t="s">
        <v>168</v>
      </c>
      <c r="AW283" s="16" t="s">
        <v>30</v>
      </c>
      <c r="AX283" s="16" t="s">
        <v>81</v>
      </c>
      <c r="AY283" s="187" t="s">
        <v>160</v>
      </c>
    </row>
    <row r="284" spans="1:65" s="2" customFormat="1" ht="24.2" customHeight="1">
      <c r="A284" s="33"/>
      <c r="B284" s="144"/>
      <c r="C284" s="145" t="s">
        <v>317</v>
      </c>
      <c r="D284" s="145" t="s">
        <v>163</v>
      </c>
      <c r="E284" s="146" t="s">
        <v>318</v>
      </c>
      <c r="F284" s="147" t="s">
        <v>319</v>
      </c>
      <c r="G284" s="148" t="s">
        <v>236</v>
      </c>
      <c r="H284" s="149">
        <v>13</v>
      </c>
      <c r="I284" s="150"/>
      <c r="J284" s="151">
        <f>ROUND(I284*H284,2)</f>
        <v>0</v>
      </c>
      <c r="K284" s="147" t="s">
        <v>167</v>
      </c>
      <c r="L284" s="34"/>
      <c r="M284" s="152" t="s">
        <v>1</v>
      </c>
      <c r="N284" s="153" t="s">
        <v>38</v>
      </c>
      <c r="O284" s="59"/>
      <c r="P284" s="154">
        <f>O284*H284</f>
        <v>0</v>
      </c>
      <c r="Q284" s="154">
        <v>0.022816</v>
      </c>
      <c r="R284" s="154">
        <f>Q284*H284</f>
        <v>0.296608</v>
      </c>
      <c r="S284" s="154">
        <v>0</v>
      </c>
      <c r="T284" s="155">
        <f>S284*H284</f>
        <v>0</v>
      </c>
      <c r="U284" s="33"/>
      <c r="V284" s="33"/>
      <c r="W284" s="33"/>
      <c r="X284" s="33"/>
      <c r="Y284" s="33"/>
      <c r="Z284" s="33"/>
      <c r="AA284" s="33"/>
      <c r="AB284" s="33"/>
      <c r="AC284" s="33"/>
      <c r="AD284" s="33"/>
      <c r="AE284" s="33"/>
      <c r="AR284" s="156" t="s">
        <v>168</v>
      </c>
      <c r="AT284" s="156" t="s">
        <v>163</v>
      </c>
      <c r="AU284" s="156" t="s">
        <v>161</v>
      </c>
      <c r="AY284" s="18" t="s">
        <v>160</v>
      </c>
      <c r="BE284" s="157">
        <f>IF(N284="základní",J284,0)</f>
        <v>0</v>
      </c>
      <c r="BF284" s="157">
        <f>IF(N284="snížená",J284,0)</f>
        <v>0</v>
      </c>
      <c r="BG284" s="157">
        <f>IF(N284="zákl. přenesená",J284,0)</f>
        <v>0</v>
      </c>
      <c r="BH284" s="157">
        <f>IF(N284="sníž. přenesená",J284,0)</f>
        <v>0</v>
      </c>
      <c r="BI284" s="157">
        <f>IF(N284="nulová",J284,0)</f>
        <v>0</v>
      </c>
      <c r="BJ284" s="18" t="s">
        <v>81</v>
      </c>
      <c r="BK284" s="157">
        <f>ROUND(I284*H284,2)</f>
        <v>0</v>
      </c>
      <c r="BL284" s="18" t="s">
        <v>168</v>
      </c>
      <c r="BM284" s="156" t="s">
        <v>320</v>
      </c>
    </row>
    <row r="285" spans="1:47" s="2" customFormat="1" ht="19.5">
      <c r="A285" s="33"/>
      <c r="B285" s="34"/>
      <c r="C285" s="33"/>
      <c r="D285" s="158" t="s">
        <v>170</v>
      </c>
      <c r="E285" s="33"/>
      <c r="F285" s="159" t="s">
        <v>321</v>
      </c>
      <c r="G285" s="33"/>
      <c r="H285" s="33"/>
      <c r="I285" s="160"/>
      <c r="J285" s="33"/>
      <c r="K285" s="33"/>
      <c r="L285" s="34"/>
      <c r="M285" s="161"/>
      <c r="N285" s="162"/>
      <c r="O285" s="59"/>
      <c r="P285" s="59"/>
      <c r="Q285" s="59"/>
      <c r="R285" s="59"/>
      <c r="S285" s="59"/>
      <c r="T285" s="60"/>
      <c r="U285" s="33"/>
      <c r="V285" s="33"/>
      <c r="W285" s="33"/>
      <c r="X285" s="33"/>
      <c r="Y285" s="33"/>
      <c r="Z285" s="33"/>
      <c r="AA285" s="33"/>
      <c r="AB285" s="33"/>
      <c r="AC285" s="33"/>
      <c r="AD285" s="33"/>
      <c r="AE285" s="33"/>
      <c r="AT285" s="18" t="s">
        <v>170</v>
      </c>
      <c r="AU285" s="18" t="s">
        <v>161</v>
      </c>
    </row>
    <row r="286" spans="2:51" s="13" customFormat="1" ht="11.25">
      <c r="B286" s="163"/>
      <c r="D286" s="158" t="s">
        <v>172</v>
      </c>
      <c r="E286" s="164" t="s">
        <v>1</v>
      </c>
      <c r="F286" s="165" t="s">
        <v>278</v>
      </c>
      <c r="H286" s="164" t="s">
        <v>1</v>
      </c>
      <c r="I286" s="166"/>
      <c r="L286" s="163"/>
      <c r="M286" s="167"/>
      <c r="N286" s="168"/>
      <c r="O286" s="168"/>
      <c r="P286" s="168"/>
      <c r="Q286" s="168"/>
      <c r="R286" s="168"/>
      <c r="S286" s="168"/>
      <c r="T286" s="169"/>
      <c r="AT286" s="164" t="s">
        <v>172</v>
      </c>
      <c r="AU286" s="164" t="s">
        <v>161</v>
      </c>
      <c r="AV286" s="13" t="s">
        <v>81</v>
      </c>
      <c r="AW286" s="13" t="s">
        <v>30</v>
      </c>
      <c r="AX286" s="13" t="s">
        <v>73</v>
      </c>
      <c r="AY286" s="164" t="s">
        <v>160</v>
      </c>
    </row>
    <row r="287" spans="2:51" s="14" customFormat="1" ht="11.25">
      <c r="B287" s="170"/>
      <c r="D287" s="158" t="s">
        <v>172</v>
      </c>
      <c r="E287" s="171" t="s">
        <v>1</v>
      </c>
      <c r="F287" s="172" t="s">
        <v>322</v>
      </c>
      <c r="H287" s="173">
        <v>13</v>
      </c>
      <c r="I287" s="174"/>
      <c r="L287" s="170"/>
      <c r="M287" s="175"/>
      <c r="N287" s="176"/>
      <c r="O287" s="176"/>
      <c r="P287" s="176"/>
      <c r="Q287" s="176"/>
      <c r="R287" s="176"/>
      <c r="S287" s="176"/>
      <c r="T287" s="177"/>
      <c r="AT287" s="171" t="s">
        <v>172</v>
      </c>
      <c r="AU287" s="171" t="s">
        <v>161</v>
      </c>
      <c r="AV287" s="14" t="s">
        <v>83</v>
      </c>
      <c r="AW287" s="14" t="s">
        <v>30</v>
      </c>
      <c r="AX287" s="14" t="s">
        <v>81</v>
      </c>
      <c r="AY287" s="171" t="s">
        <v>160</v>
      </c>
    </row>
    <row r="288" spans="2:63" s="12" customFormat="1" ht="20.85" customHeight="1">
      <c r="B288" s="131"/>
      <c r="D288" s="132" t="s">
        <v>72</v>
      </c>
      <c r="E288" s="142" t="s">
        <v>323</v>
      </c>
      <c r="F288" s="142" t="s">
        <v>324</v>
      </c>
      <c r="I288" s="134"/>
      <c r="J288" s="143">
        <f>BK288</f>
        <v>0</v>
      </c>
      <c r="L288" s="131"/>
      <c r="M288" s="136"/>
      <c r="N288" s="137"/>
      <c r="O288" s="137"/>
      <c r="P288" s="138">
        <f>SUM(P289:P319)</f>
        <v>0</v>
      </c>
      <c r="Q288" s="137"/>
      <c r="R288" s="138">
        <f>SUM(R289:R319)</f>
        <v>85.90864329652</v>
      </c>
      <c r="S288" s="137"/>
      <c r="T288" s="139">
        <f>SUM(T289:T319)</f>
        <v>0</v>
      </c>
      <c r="AR288" s="132" t="s">
        <v>81</v>
      </c>
      <c r="AT288" s="140" t="s">
        <v>72</v>
      </c>
      <c r="AU288" s="140" t="s">
        <v>83</v>
      </c>
      <c r="AY288" s="132" t="s">
        <v>160</v>
      </c>
      <c r="BK288" s="141">
        <f>SUM(BK289:BK319)</f>
        <v>0</v>
      </c>
    </row>
    <row r="289" spans="1:65" s="2" customFormat="1" ht="16.5" customHeight="1">
      <c r="A289" s="33"/>
      <c r="B289" s="144"/>
      <c r="C289" s="145" t="s">
        <v>325</v>
      </c>
      <c r="D289" s="145" t="s">
        <v>163</v>
      </c>
      <c r="E289" s="146" t="s">
        <v>326</v>
      </c>
      <c r="F289" s="147" t="s">
        <v>327</v>
      </c>
      <c r="G289" s="148" t="s">
        <v>166</v>
      </c>
      <c r="H289" s="149">
        <v>248.22</v>
      </c>
      <c r="I289" s="150"/>
      <c r="J289" s="151">
        <f>ROUND(I289*H289,2)</f>
        <v>0</v>
      </c>
      <c r="K289" s="147" t="s">
        <v>1</v>
      </c>
      <c r="L289" s="34"/>
      <c r="M289" s="152" t="s">
        <v>1</v>
      </c>
      <c r="N289" s="153" t="s">
        <v>38</v>
      </c>
      <c r="O289" s="59"/>
      <c r="P289" s="154">
        <f>O289*H289</f>
        <v>0</v>
      </c>
      <c r="Q289" s="154">
        <v>0.322</v>
      </c>
      <c r="R289" s="154">
        <f>Q289*H289</f>
        <v>79.92684</v>
      </c>
      <c r="S289" s="154">
        <v>0</v>
      </c>
      <c r="T289" s="155">
        <f>S289*H289</f>
        <v>0</v>
      </c>
      <c r="U289" s="33"/>
      <c r="V289" s="33"/>
      <c r="W289" s="33"/>
      <c r="X289" s="33"/>
      <c r="Y289" s="33"/>
      <c r="Z289" s="33"/>
      <c r="AA289" s="33"/>
      <c r="AB289" s="33"/>
      <c r="AC289" s="33"/>
      <c r="AD289" s="33"/>
      <c r="AE289" s="33"/>
      <c r="AR289" s="156" t="s">
        <v>168</v>
      </c>
      <c r="AT289" s="156" t="s">
        <v>163</v>
      </c>
      <c r="AU289" s="156" t="s">
        <v>161</v>
      </c>
      <c r="AY289" s="18" t="s">
        <v>160</v>
      </c>
      <c r="BE289" s="157">
        <f>IF(N289="základní",J289,0)</f>
        <v>0</v>
      </c>
      <c r="BF289" s="157">
        <f>IF(N289="snížená",J289,0)</f>
        <v>0</v>
      </c>
      <c r="BG289" s="157">
        <f>IF(N289="zákl. přenesená",J289,0)</f>
        <v>0</v>
      </c>
      <c r="BH289" s="157">
        <f>IF(N289="sníž. přenesená",J289,0)</f>
        <v>0</v>
      </c>
      <c r="BI289" s="157">
        <f>IF(N289="nulová",J289,0)</f>
        <v>0</v>
      </c>
      <c r="BJ289" s="18" t="s">
        <v>81</v>
      </c>
      <c r="BK289" s="157">
        <f>ROUND(I289*H289,2)</f>
        <v>0</v>
      </c>
      <c r="BL289" s="18" t="s">
        <v>168</v>
      </c>
      <c r="BM289" s="156" t="s">
        <v>328</v>
      </c>
    </row>
    <row r="290" spans="1:47" s="2" customFormat="1" ht="117">
      <c r="A290" s="33"/>
      <c r="B290" s="34"/>
      <c r="C290" s="33"/>
      <c r="D290" s="158" t="s">
        <v>170</v>
      </c>
      <c r="E290" s="33"/>
      <c r="F290" s="159" t="s">
        <v>329</v>
      </c>
      <c r="G290" s="33"/>
      <c r="H290" s="33"/>
      <c r="I290" s="160"/>
      <c r="J290" s="33"/>
      <c r="K290" s="33"/>
      <c r="L290" s="34"/>
      <c r="M290" s="161"/>
      <c r="N290" s="162"/>
      <c r="O290" s="59"/>
      <c r="P290" s="59"/>
      <c r="Q290" s="59"/>
      <c r="R290" s="59"/>
      <c r="S290" s="59"/>
      <c r="T290" s="60"/>
      <c r="U290" s="33"/>
      <c r="V290" s="33"/>
      <c r="W290" s="33"/>
      <c r="X290" s="33"/>
      <c r="Y290" s="33"/>
      <c r="Z290" s="33"/>
      <c r="AA290" s="33"/>
      <c r="AB290" s="33"/>
      <c r="AC290" s="33"/>
      <c r="AD290" s="33"/>
      <c r="AE290" s="33"/>
      <c r="AT290" s="18" t="s">
        <v>170</v>
      </c>
      <c r="AU290" s="18" t="s">
        <v>161</v>
      </c>
    </row>
    <row r="291" spans="2:51" s="13" customFormat="1" ht="11.25">
      <c r="B291" s="163"/>
      <c r="D291" s="158" t="s">
        <v>172</v>
      </c>
      <c r="E291" s="164" t="s">
        <v>1</v>
      </c>
      <c r="F291" s="165" t="s">
        <v>330</v>
      </c>
      <c r="H291" s="164" t="s">
        <v>1</v>
      </c>
      <c r="I291" s="166"/>
      <c r="L291" s="163"/>
      <c r="M291" s="167"/>
      <c r="N291" s="168"/>
      <c r="O291" s="168"/>
      <c r="P291" s="168"/>
      <c r="Q291" s="168"/>
      <c r="R291" s="168"/>
      <c r="S291" s="168"/>
      <c r="T291" s="169"/>
      <c r="AT291" s="164" t="s">
        <v>172</v>
      </c>
      <c r="AU291" s="164" t="s">
        <v>161</v>
      </c>
      <c r="AV291" s="13" t="s">
        <v>81</v>
      </c>
      <c r="AW291" s="13" t="s">
        <v>30</v>
      </c>
      <c r="AX291" s="13" t="s">
        <v>73</v>
      </c>
      <c r="AY291" s="164" t="s">
        <v>160</v>
      </c>
    </row>
    <row r="292" spans="2:51" s="13" customFormat="1" ht="11.25">
      <c r="B292" s="163"/>
      <c r="D292" s="158" t="s">
        <v>172</v>
      </c>
      <c r="E292" s="164" t="s">
        <v>1</v>
      </c>
      <c r="F292" s="165" t="s">
        <v>173</v>
      </c>
      <c r="H292" s="164" t="s">
        <v>1</v>
      </c>
      <c r="I292" s="166"/>
      <c r="L292" s="163"/>
      <c r="M292" s="167"/>
      <c r="N292" s="168"/>
      <c r="O292" s="168"/>
      <c r="P292" s="168"/>
      <c r="Q292" s="168"/>
      <c r="R292" s="168"/>
      <c r="S292" s="168"/>
      <c r="T292" s="169"/>
      <c r="AT292" s="164" t="s">
        <v>172</v>
      </c>
      <c r="AU292" s="164" t="s">
        <v>161</v>
      </c>
      <c r="AV292" s="13" t="s">
        <v>81</v>
      </c>
      <c r="AW292" s="13" t="s">
        <v>30</v>
      </c>
      <c r="AX292" s="13" t="s">
        <v>73</v>
      </c>
      <c r="AY292" s="164" t="s">
        <v>160</v>
      </c>
    </row>
    <row r="293" spans="2:51" s="14" customFormat="1" ht="11.25">
      <c r="B293" s="170"/>
      <c r="D293" s="158" t="s">
        <v>172</v>
      </c>
      <c r="E293" s="171" t="s">
        <v>1</v>
      </c>
      <c r="F293" s="172" t="s">
        <v>331</v>
      </c>
      <c r="H293" s="173">
        <v>228.62</v>
      </c>
      <c r="I293" s="174"/>
      <c r="L293" s="170"/>
      <c r="M293" s="175"/>
      <c r="N293" s="176"/>
      <c r="O293" s="176"/>
      <c r="P293" s="176"/>
      <c r="Q293" s="176"/>
      <c r="R293" s="176"/>
      <c r="S293" s="176"/>
      <c r="T293" s="177"/>
      <c r="AT293" s="171" t="s">
        <v>172</v>
      </c>
      <c r="AU293" s="171" t="s">
        <v>161</v>
      </c>
      <c r="AV293" s="14" t="s">
        <v>83</v>
      </c>
      <c r="AW293" s="14" t="s">
        <v>30</v>
      </c>
      <c r="AX293" s="14" t="s">
        <v>73</v>
      </c>
      <c r="AY293" s="171" t="s">
        <v>160</v>
      </c>
    </row>
    <row r="294" spans="2:51" s="13" customFormat="1" ht="11.25">
      <c r="B294" s="163"/>
      <c r="D294" s="158" t="s">
        <v>172</v>
      </c>
      <c r="E294" s="164" t="s">
        <v>1</v>
      </c>
      <c r="F294" s="165" t="s">
        <v>178</v>
      </c>
      <c r="H294" s="164" t="s">
        <v>1</v>
      </c>
      <c r="I294" s="166"/>
      <c r="L294" s="163"/>
      <c r="M294" s="167"/>
      <c r="N294" s="168"/>
      <c r="O294" s="168"/>
      <c r="P294" s="168"/>
      <c r="Q294" s="168"/>
      <c r="R294" s="168"/>
      <c r="S294" s="168"/>
      <c r="T294" s="169"/>
      <c r="AT294" s="164" t="s">
        <v>172</v>
      </c>
      <c r="AU294" s="164" t="s">
        <v>161</v>
      </c>
      <c r="AV294" s="13" t="s">
        <v>81</v>
      </c>
      <c r="AW294" s="13" t="s">
        <v>30</v>
      </c>
      <c r="AX294" s="13" t="s">
        <v>73</v>
      </c>
      <c r="AY294" s="164" t="s">
        <v>160</v>
      </c>
    </row>
    <row r="295" spans="2:51" s="14" customFormat="1" ht="11.25">
      <c r="B295" s="170"/>
      <c r="D295" s="158" t="s">
        <v>172</v>
      </c>
      <c r="E295" s="171" t="s">
        <v>1</v>
      </c>
      <c r="F295" s="172" t="s">
        <v>332</v>
      </c>
      <c r="H295" s="173">
        <v>19.6</v>
      </c>
      <c r="I295" s="174"/>
      <c r="L295" s="170"/>
      <c r="M295" s="175"/>
      <c r="N295" s="176"/>
      <c r="O295" s="176"/>
      <c r="P295" s="176"/>
      <c r="Q295" s="176"/>
      <c r="R295" s="176"/>
      <c r="S295" s="176"/>
      <c r="T295" s="177"/>
      <c r="AT295" s="171" t="s">
        <v>172</v>
      </c>
      <c r="AU295" s="171" t="s">
        <v>161</v>
      </c>
      <c r="AV295" s="14" t="s">
        <v>83</v>
      </c>
      <c r="AW295" s="14" t="s">
        <v>30</v>
      </c>
      <c r="AX295" s="14" t="s">
        <v>73</v>
      </c>
      <c r="AY295" s="171" t="s">
        <v>160</v>
      </c>
    </row>
    <row r="296" spans="2:51" s="16" customFormat="1" ht="11.25">
      <c r="B296" s="186"/>
      <c r="D296" s="158" t="s">
        <v>172</v>
      </c>
      <c r="E296" s="187" t="s">
        <v>1</v>
      </c>
      <c r="F296" s="188" t="s">
        <v>182</v>
      </c>
      <c r="H296" s="189">
        <v>248.22</v>
      </c>
      <c r="I296" s="190"/>
      <c r="L296" s="186"/>
      <c r="M296" s="191"/>
      <c r="N296" s="192"/>
      <c r="O296" s="192"/>
      <c r="P296" s="192"/>
      <c r="Q296" s="192"/>
      <c r="R296" s="192"/>
      <c r="S296" s="192"/>
      <c r="T296" s="193"/>
      <c r="AT296" s="187" t="s">
        <v>172</v>
      </c>
      <c r="AU296" s="187" t="s">
        <v>161</v>
      </c>
      <c r="AV296" s="16" t="s">
        <v>168</v>
      </c>
      <c r="AW296" s="16" t="s">
        <v>30</v>
      </c>
      <c r="AX296" s="16" t="s">
        <v>81</v>
      </c>
      <c r="AY296" s="187" t="s">
        <v>160</v>
      </c>
    </row>
    <row r="297" spans="1:65" s="2" customFormat="1" ht="16.5" customHeight="1">
      <c r="A297" s="33"/>
      <c r="B297" s="144"/>
      <c r="C297" s="145" t="s">
        <v>7</v>
      </c>
      <c r="D297" s="145" t="s">
        <v>163</v>
      </c>
      <c r="E297" s="146" t="s">
        <v>333</v>
      </c>
      <c r="F297" s="147" t="s">
        <v>334</v>
      </c>
      <c r="G297" s="148" t="s">
        <v>262</v>
      </c>
      <c r="H297" s="149">
        <v>2.355</v>
      </c>
      <c r="I297" s="150"/>
      <c r="J297" s="151">
        <f>ROUND(I297*H297,2)</f>
        <v>0</v>
      </c>
      <c r="K297" s="147" t="s">
        <v>167</v>
      </c>
      <c r="L297" s="34"/>
      <c r="M297" s="152" t="s">
        <v>1</v>
      </c>
      <c r="N297" s="153" t="s">
        <v>38</v>
      </c>
      <c r="O297" s="59"/>
      <c r="P297" s="154">
        <f>O297*H297</f>
        <v>0</v>
      </c>
      <c r="Q297" s="154">
        <v>2.50201</v>
      </c>
      <c r="R297" s="154">
        <f>Q297*H297</f>
        <v>5.892233549999999</v>
      </c>
      <c r="S297" s="154">
        <v>0</v>
      </c>
      <c r="T297" s="155">
        <f>S297*H297</f>
        <v>0</v>
      </c>
      <c r="U297" s="33"/>
      <c r="V297" s="33"/>
      <c r="W297" s="33"/>
      <c r="X297" s="33"/>
      <c r="Y297" s="33"/>
      <c r="Z297" s="33"/>
      <c r="AA297" s="33"/>
      <c r="AB297" s="33"/>
      <c r="AC297" s="33"/>
      <c r="AD297" s="33"/>
      <c r="AE297" s="33"/>
      <c r="AR297" s="156" t="s">
        <v>168</v>
      </c>
      <c r="AT297" s="156" t="s">
        <v>163</v>
      </c>
      <c r="AU297" s="156" t="s">
        <v>161</v>
      </c>
      <c r="AY297" s="18" t="s">
        <v>160</v>
      </c>
      <c r="BE297" s="157">
        <f>IF(N297="základní",J297,0)</f>
        <v>0</v>
      </c>
      <c r="BF297" s="157">
        <f>IF(N297="snížená",J297,0)</f>
        <v>0</v>
      </c>
      <c r="BG297" s="157">
        <f>IF(N297="zákl. přenesená",J297,0)</f>
        <v>0</v>
      </c>
      <c r="BH297" s="157">
        <f>IF(N297="sníž. přenesená",J297,0)</f>
        <v>0</v>
      </c>
      <c r="BI297" s="157">
        <f>IF(N297="nulová",J297,0)</f>
        <v>0</v>
      </c>
      <c r="BJ297" s="18" t="s">
        <v>81</v>
      </c>
      <c r="BK297" s="157">
        <f>ROUND(I297*H297,2)</f>
        <v>0</v>
      </c>
      <c r="BL297" s="18" t="s">
        <v>168</v>
      </c>
      <c r="BM297" s="156" t="s">
        <v>335</v>
      </c>
    </row>
    <row r="298" spans="1:47" s="2" customFormat="1" ht="29.25">
      <c r="A298" s="33"/>
      <c r="B298" s="34"/>
      <c r="C298" s="33"/>
      <c r="D298" s="158" t="s">
        <v>170</v>
      </c>
      <c r="E298" s="33"/>
      <c r="F298" s="159" t="s">
        <v>336</v>
      </c>
      <c r="G298" s="33"/>
      <c r="H298" s="33"/>
      <c r="I298" s="160"/>
      <c r="J298" s="33"/>
      <c r="K298" s="33"/>
      <c r="L298" s="34"/>
      <c r="M298" s="161"/>
      <c r="N298" s="162"/>
      <c r="O298" s="59"/>
      <c r="P298" s="59"/>
      <c r="Q298" s="59"/>
      <c r="R298" s="59"/>
      <c r="S298" s="59"/>
      <c r="T298" s="60"/>
      <c r="U298" s="33"/>
      <c r="V298" s="33"/>
      <c r="W298" s="33"/>
      <c r="X298" s="33"/>
      <c r="Y298" s="33"/>
      <c r="Z298" s="33"/>
      <c r="AA298" s="33"/>
      <c r="AB298" s="33"/>
      <c r="AC298" s="33"/>
      <c r="AD298" s="33"/>
      <c r="AE298" s="33"/>
      <c r="AT298" s="18" t="s">
        <v>170</v>
      </c>
      <c r="AU298" s="18" t="s">
        <v>161</v>
      </c>
    </row>
    <row r="299" spans="2:51" s="13" customFormat="1" ht="11.25">
      <c r="B299" s="163"/>
      <c r="D299" s="158" t="s">
        <v>172</v>
      </c>
      <c r="E299" s="164" t="s">
        <v>1</v>
      </c>
      <c r="F299" s="165" t="s">
        <v>337</v>
      </c>
      <c r="H299" s="164" t="s">
        <v>1</v>
      </c>
      <c r="I299" s="166"/>
      <c r="L299" s="163"/>
      <c r="M299" s="167"/>
      <c r="N299" s="168"/>
      <c r="O299" s="168"/>
      <c r="P299" s="168"/>
      <c r="Q299" s="168"/>
      <c r="R299" s="168"/>
      <c r="S299" s="168"/>
      <c r="T299" s="169"/>
      <c r="AT299" s="164" t="s">
        <v>172</v>
      </c>
      <c r="AU299" s="164" t="s">
        <v>161</v>
      </c>
      <c r="AV299" s="13" t="s">
        <v>81</v>
      </c>
      <c r="AW299" s="13" t="s">
        <v>30</v>
      </c>
      <c r="AX299" s="13" t="s">
        <v>73</v>
      </c>
      <c r="AY299" s="164" t="s">
        <v>160</v>
      </c>
    </row>
    <row r="300" spans="2:51" s="14" customFormat="1" ht="11.25">
      <c r="B300" s="170"/>
      <c r="D300" s="158" t="s">
        <v>172</v>
      </c>
      <c r="E300" s="171" t="s">
        <v>1</v>
      </c>
      <c r="F300" s="172" t="s">
        <v>338</v>
      </c>
      <c r="H300" s="173">
        <v>2.355</v>
      </c>
      <c r="I300" s="174"/>
      <c r="L300" s="170"/>
      <c r="M300" s="175"/>
      <c r="N300" s="176"/>
      <c r="O300" s="176"/>
      <c r="P300" s="176"/>
      <c r="Q300" s="176"/>
      <c r="R300" s="176"/>
      <c r="S300" s="176"/>
      <c r="T300" s="177"/>
      <c r="AT300" s="171" t="s">
        <v>172</v>
      </c>
      <c r="AU300" s="171" t="s">
        <v>161</v>
      </c>
      <c r="AV300" s="14" t="s">
        <v>83</v>
      </c>
      <c r="AW300" s="14" t="s">
        <v>30</v>
      </c>
      <c r="AX300" s="14" t="s">
        <v>81</v>
      </c>
      <c r="AY300" s="171" t="s">
        <v>160</v>
      </c>
    </row>
    <row r="301" spans="1:65" s="2" customFormat="1" ht="24.2" customHeight="1">
      <c r="A301" s="33"/>
      <c r="B301" s="144"/>
      <c r="C301" s="145" t="s">
        <v>339</v>
      </c>
      <c r="D301" s="145" t="s">
        <v>163</v>
      </c>
      <c r="E301" s="146" t="s">
        <v>340</v>
      </c>
      <c r="F301" s="147" t="s">
        <v>341</v>
      </c>
      <c r="G301" s="148" t="s">
        <v>166</v>
      </c>
      <c r="H301" s="149">
        <v>11.773</v>
      </c>
      <c r="I301" s="150"/>
      <c r="J301" s="151">
        <f>ROUND(I301*H301,2)</f>
        <v>0</v>
      </c>
      <c r="K301" s="147" t="s">
        <v>167</v>
      </c>
      <c r="L301" s="34"/>
      <c r="M301" s="152" t="s">
        <v>1</v>
      </c>
      <c r="N301" s="153" t="s">
        <v>38</v>
      </c>
      <c r="O301" s="59"/>
      <c r="P301" s="154">
        <f>O301*H301</f>
        <v>0</v>
      </c>
      <c r="Q301" s="154">
        <v>0.0053262</v>
      </c>
      <c r="R301" s="154">
        <f>Q301*H301</f>
        <v>0.0627053526</v>
      </c>
      <c r="S301" s="154">
        <v>0</v>
      </c>
      <c r="T301" s="155">
        <f>S301*H301</f>
        <v>0</v>
      </c>
      <c r="U301" s="33"/>
      <c r="V301" s="33"/>
      <c r="W301" s="33"/>
      <c r="X301" s="33"/>
      <c r="Y301" s="33"/>
      <c r="Z301" s="33"/>
      <c r="AA301" s="33"/>
      <c r="AB301" s="33"/>
      <c r="AC301" s="33"/>
      <c r="AD301" s="33"/>
      <c r="AE301" s="33"/>
      <c r="AR301" s="156" t="s">
        <v>168</v>
      </c>
      <c r="AT301" s="156" t="s">
        <v>163</v>
      </c>
      <c r="AU301" s="156" t="s">
        <v>161</v>
      </c>
      <c r="AY301" s="18" t="s">
        <v>160</v>
      </c>
      <c r="BE301" s="157">
        <f>IF(N301="základní",J301,0)</f>
        <v>0</v>
      </c>
      <c r="BF301" s="157">
        <f>IF(N301="snížená",J301,0)</f>
        <v>0</v>
      </c>
      <c r="BG301" s="157">
        <f>IF(N301="zákl. přenesená",J301,0)</f>
        <v>0</v>
      </c>
      <c r="BH301" s="157">
        <f>IF(N301="sníž. přenesená",J301,0)</f>
        <v>0</v>
      </c>
      <c r="BI301" s="157">
        <f>IF(N301="nulová",J301,0)</f>
        <v>0</v>
      </c>
      <c r="BJ301" s="18" t="s">
        <v>81</v>
      </c>
      <c r="BK301" s="157">
        <f>ROUND(I301*H301,2)</f>
        <v>0</v>
      </c>
      <c r="BL301" s="18" t="s">
        <v>168</v>
      </c>
      <c r="BM301" s="156" t="s">
        <v>342</v>
      </c>
    </row>
    <row r="302" spans="1:47" s="2" customFormat="1" ht="19.5">
      <c r="A302" s="33"/>
      <c r="B302" s="34"/>
      <c r="C302" s="33"/>
      <c r="D302" s="158" t="s">
        <v>170</v>
      </c>
      <c r="E302" s="33"/>
      <c r="F302" s="159" t="s">
        <v>343</v>
      </c>
      <c r="G302" s="33"/>
      <c r="H302" s="33"/>
      <c r="I302" s="160"/>
      <c r="J302" s="33"/>
      <c r="K302" s="33"/>
      <c r="L302" s="34"/>
      <c r="M302" s="161"/>
      <c r="N302" s="162"/>
      <c r="O302" s="59"/>
      <c r="P302" s="59"/>
      <c r="Q302" s="59"/>
      <c r="R302" s="59"/>
      <c r="S302" s="59"/>
      <c r="T302" s="60"/>
      <c r="U302" s="33"/>
      <c r="V302" s="33"/>
      <c r="W302" s="33"/>
      <c r="X302" s="33"/>
      <c r="Y302" s="33"/>
      <c r="Z302" s="33"/>
      <c r="AA302" s="33"/>
      <c r="AB302" s="33"/>
      <c r="AC302" s="33"/>
      <c r="AD302" s="33"/>
      <c r="AE302" s="33"/>
      <c r="AT302" s="18" t="s">
        <v>170</v>
      </c>
      <c r="AU302" s="18" t="s">
        <v>161</v>
      </c>
    </row>
    <row r="303" spans="2:51" s="13" customFormat="1" ht="11.25">
      <c r="B303" s="163"/>
      <c r="D303" s="158" t="s">
        <v>172</v>
      </c>
      <c r="E303" s="164" t="s">
        <v>1</v>
      </c>
      <c r="F303" s="165" t="s">
        <v>337</v>
      </c>
      <c r="H303" s="164" t="s">
        <v>1</v>
      </c>
      <c r="I303" s="166"/>
      <c r="L303" s="163"/>
      <c r="M303" s="167"/>
      <c r="N303" s="168"/>
      <c r="O303" s="168"/>
      <c r="P303" s="168"/>
      <c r="Q303" s="168"/>
      <c r="R303" s="168"/>
      <c r="S303" s="168"/>
      <c r="T303" s="169"/>
      <c r="AT303" s="164" t="s">
        <v>172</v>
      </c>
      <c r="AU303" s="164" t="s">
        <v>161</v>
      </c>
      <c r="AV303" s="13" t="s">
        <v>81</v>
      </c>
      <c r="AW303" s="13" t="s">
        <v>30</v>
      </c>
      <c r="AX303" s="13" t="s">
        <v>73</v>
      </c>
      <c r="AY303" s="164" t="s">
        <v>160</v>
      </c>
    </row>
    <row r="304" spans="2:51" s="14" customFormat="1" ht="11.25">
      <c r="B304" s="170"/>
      <c r="D304" s="158" t="s">
        <v>172</v>
      </c>
      <c r="E304" s="171" t="s">
        <v>1</v>
      </c>
      <c r="F304" s="172" t="s">
        <v>344</v>
      </c>
      <c r="H304" s="173">
        <v>11.773</v>
      </c>
      <c r="I304" s="174"/>
      <c r="L304" s="170"/>
      <c r="M304" s="175"/>
      <c r="N304" s="176"/>
      <c r="O304" s="176"/>
      <c r="P304" s="176"/>
      <c r="Q304" s="176"/>
      <c r="R304" s="176"/>
      <c r="S304" s="176"/>
      <c r="T304" s="177"/>
      <c r="AT304" s="171" t="s">
        <v>172</v>
      </c>
      <c r="AU304" s="171" t="s">
        <v>161</v>
      </c>
      <c r="AV304" s="14" t="s">
        <v>83</v>
      </c>
      <c r="AW304" s="14" t="s">
        <v>30</v>
      </c>
      <c r="AX304" s="14" t="s">
        <v>81</v>
      </c>
      <c r="AY304" s="171" t="s">
        <v>160</v>
      </c>
    </row>
    <row r="305" spans="1:65" s="2" customFormat="1" ht="24.2" customHeight="1">
      <c r="A305" s="33"/>
      <c r="B305" s="144"/>
      <c r="C305" s="145" t="s">
        <v>345</v>
      </c>
      <c r="D305" s="145" t="s">
        <v>163</v>
      </c>
      <c r="E305" s="146" t="s">
        <v>346</v>
      </c>
      <c r="F305" s="147" t="s">
        <v>347</v>
      </c>
      <c r="G305" s="148" t="s">
        <v>166</v>
      </c>
      <c r="H305" s="149">
        <v>11.773</v>
      </c>
      <c r="I305" s="150"/>
      <c r="J305" s="151">
        <f>ROUND(I305*H305,2)</f>
        <v>0</v>
      </c>
      <c r="K305" s="147" t="s">
        <v>167</v>
      </c>
      <c r="L305" s="34"/>
      <c r="M305" s="152" t="s">
        <v>1</v>
      </c>
      <c r="N305" s="153" t="s">
        <v>38</v>
      </c>
      <c r="O305" s="59"/>
      <c r="P305" s="154">
        <f>O305*H305</f>
        <v>0</v>
      </c>
      <c r="Q305" s="154">
        <v>0</v>
      </c>
      <c r="R305" s="154">
        <f>Q305*H305</f>
        <v>0</v>
      </c>
      <c r="S305" s="154">
        <v>0</v>
      </c>
      <c r="T305" s="155">
        <f>S305*H305</f>
        <v>0</v>
      </c>
      <c r="U305" s="33"/>
      <c r="V305" s="33"/>
      <c r="W305" s="33"/>
      <c r="X305" s="33"/>
      <c r="Y305" s="33"/>
      <c r="Z305" s="33"/>
      <c r="AA305" s="33"/>
      <c r="AB305" s="33"/>
      <c r="AC305" s="33"/>
      <c r="AD305" s="33"/>
      <c r="AE305" s="33"/>
      <c r="AR305" s="156" t="s">
        <v>168</v>
      </c>
      <c r="AT305" s="156" t="s">
        <v>163</v>
      </c>
      <c r="AU305" s="156" t="s">
        <v>161</v>
      </c>
      <c r="AY305" s="18" t="s">
        <v>160</v>
      </c>
      <c r="BE305" s="157">
        <f>IF(N305="základní",J305,0)</f>
        <v>0</v>
      </c>
      <c r="BF305" s="157">
        <f>IF(N305="snížená",J305,0)</f>
        <v>0</v>
      </c>
      <c r="BG305" s="157">
        <f>IF(N305="zákl. přenesená",J305,0)</f>
        <v>0</v>
      </c>
      <c r="BH305" s="157">
        <f>IF(N305="sníž. přenesená",J305,0)</f>
        <v>0</v>
      </c>
      <c r="BI305" s="157">
        <f>IF(N305="nulová",J305,0)</f>
        <v>0</v>
      </c>
      <c r="BJ305" s="18" t="s">
        <v>81</v>
      </c>
      <c r="BK305" s="157">
        <f>ROUND(I305*H305,2)</f>
        <v>0</v>
      </c>
      <c r="BL305" s="18" t="s">
        <v>168</v>
      </c>
      <c r="BM305" s="156" t="s">
        <v>348</v>
      </c>
    </row>
    <row r="306" spans="1:47" s="2" customFormat="1" ht="19.5">
      <c r="A306" s="33"/>
      <c r="B306" s="34"/>
      <c r="C306" s="33"/>
      <c r="D306" s="158" t="s">
        <v>170</v>
      </c>
      <c r="E306" s="33"/>
      <c r="F306" s="159" t="s">
        <v>349</v>
      </c>
      <c r="G306" s="33"/>
      <c r="H306" s="33"/>
      <c r="I306" s="160"/>
      <c r="J306" s="33"/>
      <c r="K306" s="33"/>
      <c r="L306" s="34"/>
      <c r="M306" s="161"/>
      <c r="N306" s="162"/>
      <c r="O306" s="59"/>
      <c r="P306" s="59"/>
      <c r="Q306" s="59"/>
      <c r="R306" s="59"/>
      <c r="S306" s="59"/>
      <c r="T306" s="60"/>
      <c r="U306" s="33"/>
      <c r="V306" s="33"/>
      <c r="W306" s="33"/>
      <c r="X306" s="33"/>
      <c r="Y306" s="33"/>
      <c r="Z306" s="33"/>
      <c r="AA306" s="33"/>
      <c r="AB306" s="33"/>
      <c r="AC306" s="33"/>
      <c r="AD306" s="33"/>
      <c r="AE306" s="33"/>
      <c r="AT306" s="18" t="s">
        <v>170</v>
      </c>
      <c r="AU306" s="18" t="s">
        <v>161</v>
      </c>
    </row>
    <row r="307" spans="1:65" s="2" customFormat="1" ht="24.2" customHeight="1">
      <c r="A307" s="33"/>
      <c r="B307" s="144"/>
      <c r="C307" s="145" t="s">
        <v>350</v>
      </c>
      <c r="D307" s="145" t="s">
        <v>163</v>
      </c>
      <c r="E307" s="146" t="s">
        <v>351</v>
      </c>
      <c r="F307" s="147" t="s">
        <v>352</v>
      </c>
      <c r="G307" s="148" t="s">
        <v>166</v>
      </c>
      <c r="H307" s="149">
        <v>11.773</v>
      </c>
      <c r="I307" s="150"/>
      <c r="J307" s="151">
        <f>ROUND(I307*H307,2)</f>
        <v>0</v>
      </c>
      <c r="K307" s="147" t="s">
        <v>167</v>
      </c>
      <c r="L307" s="34"/>
      <c r="M307" s="152" t="s">
        <v>1</v>
      </c>
      <c r="N307" s="153" t="s">
        <v>38</v>
      </c>
      <c r="O307" s="59"/>
      <c r="P307" s="154">
        <f>O307*H307</f>
        <v>0</v>
      </c>
      <c r="Q307" s="154">
        <v>0.00092064</v>
      </c>
      <c r="R307" s="154">
        <f>Q307*H307</f>
        <v>0.01083869472</v>
      </c>
      <c r="S307" s="154">
        <v>0</v>
      </c>
      <c r="T307" s="155">
        <f>S307*H307</f>
        <v>0</v>
      </c>
      <c r="U307" s="33"/>
      <c r="V307" s="33"/>
      <c r="W307" s="33"/>
      <c r="X307" s="33"/>
      <c r="Y307" s="33"/>
      <c r="Z307" s="33"/>
      <c r="AA307" s="33"/>
      <c r="AB307" s="33"/>
      <c r="AC307" s="33"/>
      <c r="AD307" s="33"/>
      <c r="AE307" s="33"/>
      <c r="AR307" s="156" t="s">
        <v>168</v>
      </c>
      <c r="AT307" s="156" t="s">
        <v>163</v>
      </c>
      <c r="AU307" s="156" t="s">
        <v>161</v>
      </c>
      <c r="AY307" s="18" t="s">
        <v>160</v>
      </c>
      <c r="BE307" s="157">
        <f>IF(N307="základní",J307,0)</f>
        <v>0</v>
      </c>
      <c r="BF307" s="157">
        <f>IF(N307="snížená",J307,0)</f>
        <v>0</v>
      </c>
      <c r="BG307" s="157">
        <f>IF(N307="zákl. přenesená",J307,0)</f>
        <v>0</v>
      </c>
      <c r="BH307" s="157">
        <f>IF(N307="sníž. přenesená",J307,0)</f>
        <v>0</v>
      </c>
      <c r="BI307" s="157">
        <f>IF(N307="nulová",J307,0)</f>
        <v>0</v>
      </c>
      <c r="BJ307" s="18" t="s">
        <v>81</v>
      </c>
      <c r="BK307" s="157">
        <f>ROUND(I307*H307,2)</f>
        <v>0</v>
      </c>
      <c r="BL307" s="18" t="s">
        <v>168</v>
      </c>
      <c r="BM307" s="156" t="s">
        <v>353</v>
      </c>
    </row>
    <row r="308" spans="1:47" s="2" customFormat="1" ht="19.5">
      <c r="A308" s="33"/>
      <c r="B308" s="34"/>
      <c r="C308" s="33"/>
      <c r="D308" s="158" t="s">
        <v>170</v>
      </c>
      <c r="E308" s="33"/>
      <c r="F308" s="159" t="s">
        <v>354</v>
      </c>
      <c r="G308" s="33"/>
      <c r="H308" s="33"/>
      <c r="I308" s="160"/>
      <c r="J308" s="33"/>
      <c r="K308" s="33"/>
      <c r="L308" s="34"/>
      <c r="M308" s="161"/>
      <c r="N308" s="162"/>
      <c r="O308" s="59"/>
      <c r="P308" s="59"/>
      <c r="Q308" s="59"/>
      <c r="R308" s="59"/>
      <c r="S308" s="59"/>
      <c r="T308" s="60"/>
      <c r="U308" s="33"/>
      <c r="V308" s="33"/>
      <c r="W308" s="33"/>
      <c r="X308" s="33"/>
      <c r="Y308" s="33"/>
      <c r="Z308" s="33"/>
      <c r="AA308" s="33"/>
      <c r="AB308" s="33"/>
      <c r="AC308" s="33"/>
      <c r="AD308" s="33"/>
      <c r="AE308" s="33"/>
      <c r="AT308" s="18" t="s">
        <v>170</v>
      </c>
      <c r="AU308" s="18" t="s">
        <v>161</v>
      </c>
    </row>
    <row r="309" spans="1:65" s="2" customFormat="1" ht="24.2" customHeight="1">
      <c r="A309" s="33"/>
      <c r="B309" s="144"/>
      <c r="C309" s="145" t="s">
        <v>355</v>
      </c>
      <c r="D309" s="145" t="s">
        <v>163</v>
      </c>
      <c r="E309" s="146" t="s">
        <v>356</v>
      </c>
      <c r="F309" s="147" t="s">
        <v>357</v>
      </c>
      <c r="G309" s="148" t="s">
        <v>166</v>
      </c>
      <c r="H309" s="149">
        <v>11.773</v>
      </c>
      <c r="I309" s="150"/>
      <c r="J309" s="151">
        <f>ROUND(I309*H309,2)</f>
        <v>0</v>
      </c>
      <c r="K309" s="147" t="s">
        <v>167</v>
      </c>
      <c r="L309" s="34"/>
      <c r="M309" s="152" t="s">
        <v>1</v>
      </c>
      <c r="N309" s="153" t="s">
        <v>38</v>
      </c>
      <c r="O309" s="59"/>
      <c r="P309" s="154">
        <f>O309*H309</f>
        <v>0</v>
      </c>
      <c r="Q309" s="154">
        <v>0</v>
      </c>
      <c r="R309" s="154">
        <f>Q309*H309</f>
        <v>0</v>
      </c>
      <c r="S309" s="154">
        <v>0</v>
      </c>
      <c r="T309" s="155">
        <f>S309*H309</f>
        <v>0</v>
      </c>
      <c r="U309" s="33"/>
      <c r="V309" s="33"/>
      <c r="W309" s="33"/>
      <c r="X309" s="33"/>
      <c r="Y309" s="33"/>
      <c r="Z309" s="33"/>
      <c r="AA309" s="33"/>
      <c r="AB309" s="33"/>
      <c r="AC309" s="33"/>
      <c r="AD309" s="33"/>
      <c r="AE309" s="33"/>
      <c r="AR309" s="156" t="s">
        <v>168</v>
      </c>
      <c r="AT309" s="156" t="s">
        <v>163</v>
      </c>
      <c r="AU309" s="156" t="s">
        <v>161</v>
      </c>
      <c r="AY309" s="18" t="s">
        <v>160</v>
      </c>
      <c r="BE309" s="157">
        <f>IF(N309="základní",J309,0)</f>
        <v>0</v>
      </c>
      <c r="BF309" s="157">
        <f>IF(N309="snížená",J309,0)</f>
        <v>0</v>
      </c>
      <c r="BG309" s="157">
        <f>IF(N309="zákl. přenesená",J309,0)</f>
        <v>0</v>
      </c>
      <c r="BH309" s="157">
        <f>IF(N309="sníž. přenesená",J309,0)</f>
        <v>0</v>
      </c>
      <c r="BI309" s="157">
        <f>IF(N309="nulová",J309,0)</f>
        <v>0</v>
      </c>
      <c r="BJ309" s="18" t="s">
        <v>81</v>
      </c>
      <c r="BK309" s="157">
        <f>ROUND(I309*H309,2)</f>
        <v>0</v>
      </c>
      <c r="BL309" s="18" t="s">
        <v>168</v>
      </c>
      <c r="BM309" s="156" t="s">
        <v>358</v>
      </c>
    </row>
    <row r="310" spans="1:47" s="2" customFormat="1" ht="29.25">
      <c r="A310" s="33"/>
      <c r="B310" s="34"/>
      <c r="C310" s="33"/>
      <c r="D310" s="158" t="s">
        <v>170</v>
      </c>
      <c r="E310" s="33"/>
      <c r="F310" s="159" t="s">
        <v>359</v>
      </c>
      <c r="G310" s="33"/>
      <c r="H310" s="33"/>
      <c r="I310" s="160"/>
      <c r="J310" s="33"/>
      <c r="K310" s="33"/>
      <c r="L310" s="34"/>
      <c r="M310" s="161"/>
      <c r="N310" s="162"/>
      <c r="O310" s="59"/>
      <c r="P310" s="59"/>
      <c r="Q310" s="59"/>
      <c r="R310" s="59"/>
      <c r="S310" s="59"/>
      <c r="T310" s="60"/>
      <c r="U310" s="33"/>
      <c r="V310" s="33"/>
      <c r="W310" s="33"/>
      <c r="X310" s="33"/>
      <c r="Y310" s="33"/>
      <c r="Z310" s="33"/>
      <c r="AA310" s="33"/>
      <c r="AB310" s="33"/>
      <c r="AC310" s="33"/>
      <c r="AD310" s="33"/>
      <c r="AE310" s="33"/>
      <c r="AT310" s="18" t="s">
        <v>170</v>
      </c>
      <c r="AU310" s="18" t="s">
        <v>161</v>
      </c>
    </row>
    <row r="311" spans="1:65" s="2" customFormat="1" ht="16.5" customHeight="1">
      <c r="A311" s="33"/>
      <c r="B311" s="144"/>
      <c r="C311" s="145" t="s">
        <v>360</v>
      </c>
      <c r="D311" s="145" t="s">
        <v>163</v>
      </c>
      <c r="E311" s="146" t="s">
        <v>298</v>
      </c>
      <c r="F311" s="147" t="s">
        <v>299</v>
      </c>
      <c r="G311" s="148" t="s">
        <v>166</v>
      </c>
      <c r="H311" s="149">
        <v>2.78</v>
      </c>
      <c r="I311" s="150"/>
      <c r="J311" s="151">
        <f>ROUND(I311*H311,2)</f>
        <v>0</v>
      </c>
      <c r="K311" s="147" t="s">
        <v>167</v>
      </c>
      <c r="L311" s="34"/>
      <c r="M311" s="152" t="s">
        <v>1</v>
      </c>
      <c r="N311" s="153" t="s">
        <v>38</v>
      </c>
      <c r="O311" s="59"/>
      <c r="P311" s="154">
        <f>O311*H311</f>
        <v>0</v>
      </c>
      <c r="Q311" s="154">
        <v>0.00576464</v>
      </c>
      <c r="R311" s="154">
        <f>Q311*H311</f>
        <v>0.016025699199999997</v>
      </c>
      <c r="S311" s="154">
        <v>0</v>
      </c>
      <c r="T311" s="155">
        <f>S311*H311</f>
        <v>0</v>
      </c>
      <c r="U311" s="33"/>
      <c r="V311" s="33"/>
      <c r="W311" s="33"/>
      <c r="X311" s="33"/>
      <c r="Y311" s="33"/>
      <c r="Z311" s="33"/>
      <c r="AA311" s="33"/>
      <c r="AB311" s="33"/>
      <c r="AC311" s="33"/>
      <c r="AD311" s="33"/>
      <c r="AE311" s="33"/>
      <c r="AR311" s="156" t="s">
        <v>168</v>
      </c>
      <c r="AT311" s="156" t="s">
        <v>163</v>
      </c>
      <c r="AU311" s="156" t="s">
        <v>161</v>
      </c>
      <c r="AY311" s="18" t="s">
        <v>160</v>
      </c>
      <c r="BE311" s="157">
        <f>IF(N311="základní",J311,0)</f>
        <v>0</v>
      </c>
      <c r="BF311" s="157">
        <f>IF(N311="snížená",J311,0)</f>
        <v>0</v>
      </c>
      <c r="BG311" s="157">
        <f>IF(N311="zákl. přenesená",J311,0)</f>
        <v>0</v>
      </c>
      <c r="BH311" s="157">
        <f>IF(N311="sníž. přenesená",J311,0)</f>
        <v>0</v>
      </c>
      <c r="BI311" s="157">
        <f>IF(N311="nulová",J311,0)</f>
        <v>0</v>
      </c>
      <c r="BJ311" s="18" t="s">
        <v>81</v>
      </c>
      <c r="BK311" s="157">
        <f>ROUND(I311*H311,2)</f>
        <v>0</v>
      </c>
      <c r="BL311" s="18" t="s">
        <v>168</v>
      </c>
      <c r="BM311" s="156" t="s">
        <v>361</v>
      </c>
    </row>
    <row r="312" spans="1:47" s="2" customFormat="1" ht="11.25">
      <c r="A312" s="33"/>
      <c r="B312" s="34"/>
      <c r="C312" s="33"/>
      <c r="D312" s="158" t="s">
        <v>170</v>
      </c>
      <c r="E312" s="33"/>
      <c r="F312" s="159" t="s">
        <v>301</v>
      </c>
      <c r="G312" s="33"/>
      <c r="H312" s="33"/>
      <c r="I312" s="160"/>
      <c r="J312" s="33"/>
      <c r="K312" s="33"/>
      <c r="L312" s="34"/>
      <c r="M312" s="161"/>
      <c r="N312" s="162"/>
      <c r="O312" s="59"/>
      <c r="P312" s="59"/>
      <c r="Q312" s="59"/>
      <c r="R312" s="59"/>
      <c r="S312" s="59"/>
      <c r="T312" s="60"/>
      <c r="U312" s="33"/>
      <c r="V312" s="33"/>
      <c r="W312" s="33"/>
      <c r="X312" s="33"/>
      <c r="Y312" s="33"/>
      <c r="Z312" s="33"/>
      <c r="AA312" s="33"/>
      <c r="AB312" s="33"/>
      <c r="AC312" s="33"/>
      <c r="AD312" s="33"/>
      <c r="AE312" s="33"/>
      <c r="AT312" s="18" t="s">
        <v>170</v>
      </c>
      <c r="AU312" s="18" t="s">
        <v>161</v>
      </c>
    </row>
    <row r="313" spans="2:51" s="13" customFormat="1" ht="11.25">
      <c r="B313" s="163"/>
      <c r="D313" s="158" t="s">
        <v>172</v>
      </c>
      <c r="E313" s="164" t="s">
        <v>1</v>
      </c>
      <c r="F313" s="165" t="s">
        <v>337</v>
      </c>
      <c r="H313" s="164" t="s">
        <v>1</v>
      </c>
      <c r="I313" s="166"/>
      <c r="L313" s="163"/>
      <c r="M313" s="167"/>
      <c r="N313" s="168"/>
      <c r="O313" s="168"/>
      <c r="P313" s="168"/>
      <c r="Q313" s="168"/>
      <c r="R313" s="168"/>
      <c r="S313" s="168"/>
      <c r="T313" s="169"/>
      <c r="AT313" s="164" t="s">
        <v>172</v>
      </c>
      <c r="AU313" s="164" t="s">
        <v>161</v>
      </c>
      <c r="AV313" s="13" t="s">
        <v>81</v>
      </c>
      <c r="AW313" s="13" t="s">
        <v>30</v>
      </c>
      <c r="AX313" s="13" t="s">
        <v>73</v>
      </c>
      <c r="AY313" s="164" t="s">
        <v>160</v>
      </c>
    </row>
    <row r="314" spans="2:51" s="14" customFormat="1" ht="11.25">
      <c r="B314" s="170"/>
      <c r="D314" s="158" t="s">
        <v>172</v>
      </c>
      <c r="E314" s="171" t="s">
        <v>1</v>
      </c>
      <c r="F314" s="172" t="s">
        <v>362</v>
      </c>
      <c r="H314" s="173">
        <v>2.78</v>
      </c>
      <c r="I314" s="174"/>
      <c r="L314" s="170"/>
      <c r="M314" s="175"/>
      <c r="N314" s="176"/>
      <c r="O314" s="176"/>
      <c r="P314" s="176"/>
      <c r="Q314" s="176"/>
      <c r="R314" s="176"/>
      <c r="S314" s="176"/>
      <c r="T314" s="177"/>
      <c r="AT314" s="171" t="s">
        <v>172</v>
      </c>
      <c r="AU314" s="171" t="s">
        <v>161</v>
      </c>
      <c r="AV314" s="14" t="s">
        <v>83</v>
      </c>
      <c r="AW314" s="14" t="s">
        <v>30</v>
      </c>
      <c r="AX314" s="14" t="s">
        <v>81</v>
      </c>
      <c r="AY314" s="171" t="s">
        <v>160</v>
      </c>
    </row>
    <row r="315" spans="1:65" s="2" customFormat="1" ht="16.5" customHeight="1">
      <c r="A315" s="33"/>
      <c r="B315" s="144"/>
      <c r="C315" s="145" t="s">
        <v>363</v>
      </c>
      <c r="D315" s="145" t="s">
        <v>163</v>
      </c>
      <c r="E315" s="146" t="s">
        <v>305</v>
      </c>
      <c r="F315" s="147" t="s">
        <v>306</v>
      </c>
      <c r="G315" s="148" t="s">
        <v>166</v>
      </c>
      <c r="H315" s="149">
        <v>2.78</v>
      </c>
      <c r="I315" s="150"/>
      <c r="J315" s="151">
        <f>ROUND(I315*H315,2)</f>
        <v>0</v>
      </c>
      <c r="K315" s="147" t="s">
        <v>167</v>
      </c>
      <c r="L315" s="34"/>
      <c r="M315" s="152" t="s">
        <v>1</v>
      </c>
      <c r="N315" s="153" t="s">
        <v>38</v>
      </c>
      <c r="O315" s="59"/>
      <c r="P315" s="154">
        <f>O315*H315</f>
        <v>0</v>
      </c>
      <c r="Q315" s="154">
        <v>0</v>
      </c>
      <c r="R315" s="154">
        <f>Q315*H315</f>
        <v>0</v>
      </c>
      <c r="S315" s="154">
        <v>0</v>
      </c>
      <c r="T315" s="155">
        <f>S315*H315</f>
        <v>0</v>
      </c>
      <c r="U315" s="33"/>
      <c r="V315" s="33"/>
      <c r="W315" s="33"/>
      <c r="X315" s="33"/>
      <c r="Y315" s="33"/>
      <c r="Z315" s="33"/>
      <c r="AA315" s="33"/>
      <c r="AB315" s="33"/>
      <c r="AC315" s="33"/>
      <c r="AD315" s="33"/>
      <c r="AE315" s="33"/>
      <c r="AR315" s="156" t="s">
        <v>168</v>
      </c>
      <c r="AT315" s="156" t="s">
        <v>163</v>
      </c>
      <c r="AU315" s="156" t="s">
        <v>161</v>
      </c>
      <c r="AY315" s="18" t="s">
        <v>160</v>
      </c>
      <c r="BE315" s="157">
        <f>IF(N315="základní",J315,0)</f>
        <v>0</v>
      </c>
      <c r="BF315" s="157">
        <f>IF(N315="snížená",J315,0)</f>
        <v>0</v>
      </c>
      <c r="BG315" s="157">
        <f>IF(N315="zákl. přenesená",J315,0)</f>
        <v>0</v>
      </c>
      <c r="BH315" s="157">
        <f>IF(N315="sníž. přenesená",J315,0)</f>
        <v>0</v>
      </c>
      <c r="BI315" s="157">
        <f>IF(N315="nulová",J315,0)</f>
        <v>0</v>
      </c>
      <c r="BJ315" s="18" t="s">
        <v>81</v>
      </c>
      <c r="BK315" s="157">
        <f>ROUND(I315*H315,2)</f>
        <v>0</v>
      </c>
      <c r="BL315" s="18" t="s">
        <v>168</v>
      </c>
      <c r="BM315" s="156" t="s">
        <v>364</v>
      </c>
    </row>
    <row r="316" spans="1:47" s="2" customFormat="1" ht="11.25">
      <c r="A316" s="33"/>
      <c r="B316" s="34"/>
      <c r="C316" s="33"/>
      <c r="D316" s="158" t="s">
        <v>170</v>
      </c>
      <c r="E316" s="33"/>
      <c r="F316" s="159" t="s">
        <v>308</v>
      </c>
      <c r="G316" s="33"/>
      <c r="H316" s="33"/>
      <c r="I316" s="160"/>
      <c r="J316" s="33"/>
      <c r="K316" s="33"/>
      <c r="L316" s="34"/>
      <c r="M316" s="161"/>
      <c r="N316" s="162"/>
      <c r="O316" s="59"/>
      <c r="P316" s="59"/>
      <c r="Q316" s="59"/>
      <c r="R316" s="59"/>
      <c r="S316" s="59"/>
      <c r="T316" s="60"/>
      <c r="U316" s="33"/>
      <c r="V316" s="33"/>
      <c r="W316" s="33"/>
      <c r="X316" s="33"/>
      <c r="Y316" s="33"/>
      <c r="Z316" s="33"/>
      <c r="AA316" s="33"/>
      <c r="AB316" s="33"/>
      <c r="AC316" s="33"/>
      <c r="AD316" s="33"/>
      <c r="AE316" s="33"/>
      <c r="AT316" s="18" t="s">
        <v>170</v>
      </c>
      <c r="AU316" s="18" t="s">
        <v>161</v>
      </c>
    </row>
    <row r="317" spans="1:65" s="2" customFormat="1" ht="16.5" customHeight="1">
      <c r="A317" s="33"/>
      <c r="B317" s="144"/>
      <c r="C317" s="145" t="s">
        <v>365</v>
      </c>
      <c r="D317" s="145" t="s">
        <v>163</v>
      </c>
      <c r="E317" s="146" t="s">
        <v>366</v>
      </c>
      <c r="F317" s="147" t="s">
        <v>367</v>
      </c>
      <c r="G317" s="148" t="s">
        <v>227</v>
      </c>
      <c r="H317" s="149">
        <v>0</v>
      </c>
      <c r="I317" s="150"/>
      <c r="J317" s="151">
        <f>ROUND(I317*H317,2)</f>
        <v>0</v>
      </c>
      <c r="K317" s="147" t="s">
        <v>167</v>
      </c>
      <c r="L317" s="34"/>
      <c r="M317" s="152" t="s">
        <v>1</v>
      </c>
      <c r="N317" s="153" t="s">
        <v>38</v>
      </c>
      <c r="O317" s="59"/>
      <c r="P317" s="154">
        <f>O317*H317</f>
        <v>0</v>
      </c>
      <c r="Q317" s="154">
        <v>1.05555224</v>
      </c>
      <c r="R317" s="154">
        <f>Q317*H317</f>
        <v>0</v>
      </c>
      <c r="S317" s="154">
        <v>0</v>
      </c>
      <c r="T317" s="155">
        <f>S317*H317</f>
        <v>0</v>
      </c>
      <c r="U317" s="33"/>
      <c r="V317" s="33"/>
      <c r="W317" s="33"/>
      <c r="X317" s="33"/>
      <c r="Y317" s="33"/>
      <c r="Z317" s="33"/>
      <c r="AA317" s="33"/>
      <c r="AB317" s="33"/>
      <c r="AC317" s="33"/>
      <c r="AD317" s="33"/>
      <c r="AE317" s="33"/>
      <c r="AR317" s="156" t="s">
        <v>168</v>
      </c>
      <c r="AT317" s="156" t="s">
        <v>163</v>
      </c>
      <c r="AU317" s="156" t="s">
        <v>161</v>
      </c>
      <c r="AY317" s="18" t="s">
        <v>160</v>
      </c>
      <c r="BE317" s="157">
        <f>IF(N317="základní",J317,0)</f>
        <v>0</v>
      </c>
      <c r="BF317" s="157">
        <f>IF(N317="snížená",J317,0)</f>
        <v>0</v>
      </c>
      <c r="BG317" s="157">
        <f>IF(N317="zákl. přenesená",J317,0)</f>
        <v>0</v>
      </c>
      <c r="BH317" s="157">
        <f>IF(N317="sníž. přenesená",J317,0)</f>
        <v>0</v>
      </c>
      <c r="BI317" s="157">
        <f>IF(N317="nulová",J317,0)</f>
        <v>0</v>
      </c>
      <c r="BJ317" s="18" t="s">
        <v>81</v>
      </c>
      <c r="BK317" s="157">
        <f>ROUND(I317*H317,2)</f>
        <v>0</v>
      </c>
      <c r="BL317" s="18" t="s">
        <v>168</v>
      </c>
      <c r="BM317" s="156" t="s">
        <v>368</v>
      </c>
    </row>
    <row r="318" spans="1:47" s="2" customFormat="1" ht="48.75">
      <c r="A318" s="33"/>
      <c r="B318" s="34"/>
      <c r="C318" s="33"/>
      <c r="D318" s="158" t="s">
        <v>170</v>
      </c>
      <c r="E318" s="33"/>
      <c r="F318" s="159" t="s">
        <v>369</v>
      </c>
      <c r="G318" s="33"/>
      <c r="H318" s="33"/>
      <c r="I318" s="160"/>
      <c r="J318" s="33"/>
      <c r="K318" s="33"/>
      <c r="L318" s="34"/>
      <c r="M318" s="161"/>
      <c r="N318" s="162"/>
      <c r="O318" s="59"/>
      <c r="P318" s="59"/>
      <c r="Q318" s="59"/>
      <c r="R318" s="59"/>
      <c r="S318" s="59"/>
      <c r="T318" s="60"/>
      <c r="U318" s="33"/>
      <c r="V318" s="33"/>
      <c r="W318" s="33"/>
      <c r="X318" s="33"/>
      <c r="Y318" s="33"/>
      <c r="Z318" s="33"/>
      <c r="AA318" s="33"/>
      <c r="AB318" s="33"/>
      <c r="AC318" s="33"/>
      <c r="AD318" s="33"/>
      <c r="AE318" s="33"/>
      <c r="AT318" s="18" t="s">
        <v>170</v>
      </c>
      <c r="AU318" s="18" t="s">
        <v>161</v>
      </c>
    </row>
    <row r="319" spans="1:47" s="2" customFormat="1" ht="29.25">
      <c r="A319" s="33"/>
      <c r="B319" s="34"/>
      <c r="C319" s="33"/>
      <c r="D319" s="158" t="s">
        <v>292</v>
      </c>
      <c r="E319" s="33"/>
      <c r="F319" s="194" t="s">
        <v>370</v>
      </c>
      <c r="G319" s="33"/>
      <c r="H319" s="33"/>
      <c r="I319" s="160"/>
      <c r="J319" s="33"/>
      <c r="K319" s="33"/>
      <c r="L319" s="34"/>
      <c r="M319" s="161"/>
      <c r="N319" s="162"/>
      <c r="O319" s="59"/>
      <c r="P319" s="59"/>
      <c r="Q319" s="59"/>
      <c r="R319" s="59"/>
      <c r="S319" s="59"/>
      <c r="T319" s="60"/>
      <c r="U319" s="33"/>
      <c r="V319" s="33"/>
      <c r="W319" s="33"/>
      <c r="X319" s="33"/>
      <c r="Y319" s="33"/>
      <c r="Z319" s="33"/>
      <c r="AA319" s="33"/>
      <c r="AB319" s="33"/>
      <c r="AC319" s="33"/>
      <c r="AD319" s="33"/>
      <c r="AE319" s="33"/>
      <c r="AT319" s="18" t="s">
        <v>292</v>
      </c>
      <c r="AU319" s="18" t="s">
        <v>161</v>
      </c>
    </row>
    <row r="320" spans="2:63" s="12" customFormat="1" ht="20.85" customHeight="1">
      <c r="B320" s="131"/>
      <c r="D320" s="132" t="s">
        <v>72</v>
      </c>
      <c r="E320" s="142" t="s">
        <v>371</v>
      </c>
      <c r="F320" s="142" t="s">
        <v>372</v>
      </c>
      <c r="I320" s="134"/>
      <c r="J320" s="143">
        <f>BK320</f>
        <v>0</v>
      </c>
      <c r="L320" s="131"/>
      <c r="M320" s="136"/>
      <c r="N320" s="137"/>
      <c r="O320" s="137"/>
      <c r="P320" s="138">
        <f>SUM(P321:P357)</f>
        <v>0</v>
      </c>
      <c r="Q320" s="137"/>
      <c r="R320" s="138">
        <f>SUM(R321:R357)</f>
        <v>10.660739191473901</v>
      </c>
      <c r="S320" s="137"/>
      <c r="T320" s="139">
        <f>SUM(T321:T357)</f>
        <v>0</v>
      </c>
      <c r="AR320" s="132" t="s">
        <v>81</v>
      </c>
      <c r="AT320" s="140" t="s">
        <v>72</v>
      </c>
      <c r="AU320" s="140" t="s">
        <v>83</v>
      </c>
      <c r="AY320" s="132" t="s">
        <v>160</v>
      </c>
      <c r="BK320" s="141">
        <f>SUM(BK321:BK357)</f>
        <v>0</v>
      </c>
    </row>
    <row r="321" spans="1:65" s="2" customFormat="1" ht="21.75" customHeight="1">
      <c r="A321" s="33"/>
      <c r="B321" s="144"/>
      <c r="C321" s="145" t="s">
        <v>373</v>
      </c>
      <c r="D321" s="145" t="s">
        <v>163</v>
      </c>
      <c r="E321" s="146" t="s">
        <v>374</v>
      </c>
      <c r="F321" s="147" t="s">
        <v>375</v>
      </c>
      <c r="G321" s="148" t="s">
        <v>262</v>
      </c>
      <c r="H321" s="149">
        <v>3.409</v>
      </c>
      <c r="I321" s="150"/>
      <c r="J321" s="151">
        <f>ROUND(I321*H321,2)</f>
        <v>0</v>
      </c>
      <c r="K321" s="147" t="s">
        <v>167</v>
      </c>
      <c r="L321" s="34"/>
      <c r="M321" s="152" t="s">
        <v>1</v>
      </c>
      <c r="N321" s="153" t="s">
        <v>38</v>
      </c>
      <c r="O321" s="59"/>
      <c r="P321" s="154">
        <f>O321*H321</f>
        <v>0</v>
      </c>
      <c r="Q321" s="154">
        <v>2.50194574</v>
      </c>
      <c r="R321" s="154">
        <f>Q321*H321</f>
        <v>8.52913302766</v>
      </c>
      <c r="S321" s="154">
        <v>0</v>
      </c>
      <c r="T321" s="155">
        <f>S321*H321</f>
        <v>0</v>
      </c>
      <c r="U321" s="33"/>
      <c r="V321" s="33"/>
      <c r="W321" s="33"/>
      <c r="X321" s="33"/>
      <c r="Y321" s="33"/>
      <c r="Z321" s="33"/>
      <c r="AA321" s="33"/>
      <c r="AB321" s="33"/>
      <c r="AC321" s="33"/>
      <c r="AD321" s="33"/>
      <c r="AE321" s="33"/>
      <c r="AR321" s="156" t="s">
        <v>168</v>
      </c>
      <c r="AT321" s="156" t="s">
        <v>163</v>
      </c>
      <c r="AU321" s="156" t="s">
        <v>161</v>
      </c>
      <c r="AY321" s="18" t="s">
        <v>160</v>
      </c>
      <c r="BE321" s="157">
        <f>IF(N321="základní",J321,0)</f>
        <v>0</v>
      </c>
      <c r="BF321" s="157">
        <f>IF(N321="snížená",J321,0)</f>
        <v>0</v>
      </c>
      <c r="BG321" s="157">
        <f>IF(N321="zákl. přenesená",J321,0)</f>
        <v>0</v>
      </c>
      <c r="BH321" s="157">
        <f>IF(N321="sníž. přenesená",J321,0)</f>
        <v>0</v>
      </c>
      <c r="BI321" s="157">
        <f>IF(N321="nulová",J321,0)</f>
        <v>0</v>
      </c>
      <c r="BJ321" s="18" t="s">
        <v>81</v>
      </c>
      <c r="BK321" s="157">
        <f>ROUND(I321*H321,2)</f>
        <v>0</v>
      </c>
      <c r="BL321" s="18" t="s">
        <v>168</v>
      </c>
      <c r="BM321" s="156" t="s">
        <v>376</v>
      </c>
    </row>
    <row r="322" spans="1:47" s="2" customFormat="1" ht="19.5">
      <c r="A322" s="33"/>
      <c r="B322" s="34"/>
      <c r="C322" s="33"/>
      <c r="D322" s="158" t="s">
        <v>170</v>
      </c>
      <c r="E322" s="33"/>
      <c r="F322" s="159" t="s">
        <v>377</v>
      </c>
      <c r="G322" s="33"/>
      <c r="H322" s="33"/>
      <c r="I322" s="160"/>
      <c r="J322" s="33"/>
      <c r="K322" s="33"/>
      <c r="L322" s="34"/>
      <c r="M322" s="161"/>
      <c r="N322" s="162"/>
      <c r="O322" s="59"/>
      <c r="P322" s="59"/>
      <c r="Q322" s="59"/>
      <c r="R322" s="59"/>
      <c r="S322" s="59"/>
      <c r="T322" s="60"/>
      <c r="U322" s="33"/>
      <c r="V322" s="33"/>
      <c r="W322" s="33"/>
      <c r="X322" s="33"/>
      <c r="Y322" s="33"/>
      <c r="Z322" s="33"/>
      <c r="AA322" s="33"/>
      <c r="AB322" s="33"/>
      <c r="AC322" s="33"/>
      <c r="AD322" s="33"/>
      <c r="AE322" s="33"/>
      <c r="AT322" s="18" t="s">
        <v>170</v>
      </c>
      <c r="AU322" s="18" t="s">
        <v>161</v>
      </c>
    </row>
    <row r="323" spans="2:51" s="13" customFormat="1" ht="11.25">
      <c r="B323" s="163"/>
      <c r="D323" s="158" t="s">
        <v>172</v>
      </c>
      <c r="E323" s="164" t="s">
        <v>1</v>
      </c>
      <c r="F323" s="165" t="s">
        <v>378</v>
      </c>
      <c r="H323" s="164" t="s">
        <v>1</v>
      </c>
      <c r="I323" s="166"/>
      <c r="L323" s="163"/>
      <c r="M323" s="167"/>
      <c r="N323" s="168"/>
      <c r="O323" s="168"/>
      <c r="P323" s="168"/>
      <c r="Q323" s="168"/>
      <c r="R323" s="168"/>
      <c r="S323" s="168"/>
      <c r="T323" s="169"/>
      <c r="AT323" s="164" t="s">
        <v>172</v>
      </c>
      <c r="AU323" s="164" t="s">
        <v>161</v>
      </c>
      <c r="AV323" s="13" t="s">
        <v>81</v>
      </c>
      <c r="AW323" s="13" t="s">
        <v>30</v>
      </c>
      <c r="AX323" s="13" t="s">
        <v>73</v>
      </c>
      <c r="AY323" s="164" t="s">
        <v>160</v>
      </c>
    </row>
    <row r="324" spans="2:51" s="13" customFormat="1" ht="11.25">
      <c r="B324" s="163"/>
      <c r="D324" s="158" t="s">
        <v>172</v>
      </c>
      <c r="E324" s="164" t="s">
        <v>1</v>
      </c>
      <c r="F324" s="165" t="s">
        <v>379</v>
      </c>
      <c r="H324" s="164" t="s">
        <v>1</v>
      </c>
      <c r="I324" s="166"/>
      <c r="L324" s="163"/>
      <c r="M324" s="167"/>
      <c r="N324" s="168"/>
      <c r="O324" s="168"/>
      <c r="P324" s="168"/>
      <c r="Q324" s="168"/>
      <c r="R324" s="168"/>
      <c r="S324" s="168"/>
      <c r="T324" s="169"/>
      <c r="AT324" s="164" t="s">
        <v>172</v>
      </c>
      <c r="AU324" s="164" t="s">
        <v>161</v>
      </c>
      <c r="AV324" s="13" t="s">
        <v>81</v>
      </c>
      <c r="AW324" s="13" t="s">
        <v>30</v>
      </c>
      <c r="AX324" s="13" t="s">
        <v>73</v>
      </c>
      <c r="AY324" s="164" t="s">
        <v>160</v>
      </c>
    </row>
    <row r="325" spans="2:51" s="14" customFormat="1" ht="11.25">
      <c r="B325" s="170"/>
      <c r="D325" s="158" t="s">
        <v>172</v>
      </c>
      <c r="E325" s="171" t="s">
        <v>1</v>
      </c>
      <c r="F325" s="172" t="s">
        <v>380</v>
      </c>
      <c r="H325" s="173">
        <v>1.143</v>
      </c>
      <c r="I325" s="174"/>
      <c r="L325" s="170"/>
      <c r="M325" s="175"/>
      <c r="N325" s="176"/>
      <c r="O325" s="176"/>
      <c r="P325" s="176"/>
      <c r="Q325" s="176"/>
      <c r="R325" s="176"/>
      <c r="S325" s="176"/>
      <c r="T325" s="177"/>
      <c r="AT325" s="171" t="s">
        <v>172</v>
      </c>
      <c r="AU325" s="171" t="s">
        <v>161</v>
      </c>
      <c r="AV325" s="14" t="s">
        <v>83</v>
      </c>
      <c r="AW325" s="14" t="s">
        <v>30</v>
      </c>
      <c r="AX325" s="14" t="s">
        <v>73</v>
      </c>
      <c r="AY325" s="171" t="s">
        <v>160</v>
      </c>
    </row>
    <row r="326" spans="2:51" s="13" customFormat="1" ht="11.25">
      <c r="B326" s="163"/>
      <c r="D326" s="158" t="s">
        <v>172</v>
      </c>
      <c r="E326" s="164" t="s">
        <v>1</v>
      </c>
      <c r="F326" s="165" t="s">
        <v>381</v>
      </c>
      <c r="H326" s="164" t="s">
        <v>1</v>
      </c>
      <c r="I326" s="166"/>
      <c r="L326" s="163"/>
      <c r="M326" s="167"/>
      <c r="N326" s="168"/>
      <c r="O326" s="168"/>
      <c r="P326" s="168"/>
      <c r="Q326" s="168"/>
      <c r="R326" s="168"/>
      <c r="S326" s="168"/>
      <c r="T326" s="169"/>
      <c r="AT326" s="164" t="s">
        <v>172</v>
      </c>
      <c r="AU326" s="164" t="s">
        <v>161</v>
      </c>
      <c r="AV326" s="13" t="s">
        <v>81</v>
      </c>
      <c r="AW326" s="13" t="s">
        <v>30</v>
      </c>
      <c r="AX326" s="13" t="s">
        <v>73</v>
      </c>
      <c r="AY326" s="164" t="s">
        <v>160</v>
      </c>
    </row>
    <row r="327" spans="2:51" s="14" customFormat="1" ht="11.25">
      <c r="B327" s="170"/>
      <c r="D327" s="158" t="s">
        <v>172</v>
      </c>
      <c r="E327" s="171" t="s">
        <v>1</v>
      </c>
      <c r="F327" s="172" t="s">
        <v>382</v>
      </c>
      <c r="H327" s="173">
        <v>1.23</v>
      </c>
      <c r="I327" s="174"/>
      <c r="L327" s="170"/>
      <c r="M327" s="175"/>
      <c r="N327" s="176"/>
      <c r="O327" s="176"/>
      <c r="P327" s="176"/>
      <c r="Q327" s="176"/>
      <c r="R327" s="176"/>
      <c r="S327" s="176"/>
      <c r="T327" s="177"/>
      <c r="AT327" s="171" t="s">
        <v>172</v>
      </c>
      <c r="AU327" s="171" t="s">
        <v>161</v>
      </c>
      <c r="AV327" s="14" t="s">
        <v>83</v>
      </c>
      <c r="AW327" s="14" t="s">
        <v>30</v>
      </c>
      <c r="AX327" s="14" t="s">
        <v>73</v>
      </c>
      <c r="AY327" s="171" t="s">
        <v>160</v>
      </c>
    </row>
    <row r="328" spans="2:51" s="13" customFormat="1" ht="11.25">
      <c r="B328" s="163"/>
      <c r="D328" s="158" t="s">
        <v>172</v>
      </c>
      <c r="E328" s="164" t="s">
        <v>1</v>
      </c>
      <c r="F328" s="165" t="s">
        <v>383</v>
      </c>
      <c r="H328" s="164" t="s">
        <v>1</v>
      </c>
      <c r="I328" s="166"/>
      <c r="L328" s="163"/>
      <c r="M328" s="167"/>
      <c r="N328" s="168"/>
      <c r="O328" s="168"/>
      <c r="P328" s="168"/>
      <c r="Q328" s="168"/>
      <c r="R328" s="168"/>
      <c r="S328" s="168"/>
      <c r="T328" s="169"/>
      <c r="AT328" s="164" t="s">
        <v>172</v>
      </c>
      <c r="AU328" s="164" t="s">
        <v>161</v>
      </c>
      <c r="AV328" s="13" t="s">
        <v>81</v>
      </c>
      <c r="AW328" s="13" t="s">
        <v>30</v>
      </c>
      <c r="AX328" s="13" t="s">
        <v>73</v>
      </c>
      <c r="AY328" s="164" t="s">
        <v>160</v>
      </c>
    </row>
    <row r="329" spans="2:51" s="14" customFormat="1" ht="11.25">
      <c r="B329" s="170"/>
      <c r="D329" s="158" t="s">
        <v>172</v>
      </c>
      <c r="E329" s="171" t="s">
        <v>1</v>
      </c>
      <c r="F329" s="172" t="s">
        <v>384</v>
      </c>
      <c r="H329" s="173">
        <v>1.022</v>
      </c>
      <c r="I329" s="174"/>
      <c r="L329" s="170"/>
      <c r="M329" s="175"/>
      <c r="N329" s="176"/>
      <c r="O329" s="176"/>
      <c r="P329" s="176"/>
      <c r="Q329" s="176"/>
      <c r="R329" s="176"/>
      <c r="S329" s="176"/>
      <c r="T329" s="177"/>
      <c r="AT329" s="171" t="s">
        <v>172</v>
      </c>
      <c r="AU329" s="171" t="s">
        <v>161</v>
      </c>
      <c r="AV329" s="14" t="s">
        <v>83</v>
      </c>
      <c r="AW329" s="14" t="s">
        <v>30</v>
      </c>
      <c r="AX329" s="14" t="s">
        <v>73</v>
      </c>
      <c r="AY329" s="171" t="s">
        <v>160</v>
      </c>
    </row>
    <row r="330" spans="2:51" s="14" customFormat="1" ht="11.25">
      <c r="B330" s="170"/>
      <c r="D330" s="158" t="s">
        <v>172</v>
      </c>
      <c r="E330" s="171" t="s">
        <v>1</v>
      </c>
      <c r="F330" s="172" t="s">
        <v>385</v>
      </c>
      <c r="H330" s="173">
        <v>0.014</v>
      </c>
      <c r="I330" s="174"/>
      <c r="L330" s="170"/>
      <c r="M330" s="175"/>
      <c r="N330" s="176"/>
      <c r="O330" s="176"/>
      <c r="P330" s="176"/>
      <c r="Q330" s="176"/>
      <c r="R330" s="176"/>
      <c r="S330" s="176"/>
      <c r="T330" s="177"/>
      <c r="AT330" s="171" t="s">
        <v>172</v>
      </c>
      <c r="AU330" s="171" t="s">
        <v>161</v>
      </c>
      <c r="AV330" s="14" t="s">
        <v>83</v>
      </c>
      <c r="AW330" s="14" t="s">
        <v>30</v>
      </c>
      <c r="AX330" s="14" t="s">
        <v>73</v>
      </c>
      <c r="AY330" s="171" t="s">
        <v>160</v>
      </c>
    </row>
    <row r="331" spans="2:51" s="16" customFormat="1" ht="11.25">
      <c r="B331" s="186"/>
      <c r="D331" s="158" t="s">
        <v>172</v>
      </c>
      <c r="E331" s="187" t="s">
        <v>1</v>
      </c>
      <c r="F331" s="188" t="s">
        <v>182</v>
      </c>
      <c r="H331" s="189">
        <v>3.409</v>
      </c>
      <c r="I331" s="190"/>
      <c r="L331" s="186"/>
      <c r="M331" s="191"/>
      <c r="N331" s="192"/>
      <c r="O331" s="192"/>
      <c r="P331" s="192"/>
      <c r="Q331" s="192"/>
      <c r="R331" s="192"/>
      <c r="S331" s="192"/>
      <c r="T331" s="193"/>
      <c r="AT331" s="187" t="s">
        <v>172</v>
      </c>
      <c r="AU331" s="187" t="s">
        <v>161</v>
      </c>
      <c r="AV331" s="16" t="s">
        <v>168</v>
      </c>
      <c r="AW331" s="16" t="s">
        <v>30</v>
      </c>
      <c r="AX331" s="16" t="s">
        <v>81</v>
      </c>
      <c r="AY331" s="187" t="s">
        <v>160</v>
      </c>
    </row>
    <row r="332" spans="1:65" s="2" customFormat="1" ht="24.2" customHeight="1">
      <c r="A332" s="33"/>
      <c r="B332" s="144"/>
      <c r="C332" s="145" t="s">
        <v>386</v>
      </c>
      <c r="D332" s="145" t="s">
        <v>163</v>
      </c>
      <c r="E332" s="146" t="s">
        <v>387</v>
      </c>
      <c r="F332" s="147" t="s">
        <v>388</v>
      </c>
      <c r="G332" s="148" t="s">
        <v>227</v>
      </c>
      <c r="H332" s="149">
        <v>1.788</v>
      </c>
      <c r="I332" s="150"/>
      <c r="J332" s="151">
        <f>ROUND(I332*H332,2)</f>
        <v>0</v>
      </c>
      <c r="K332" s="147" t="s">
        <v>167</v>
      </c>
      <c r="L332" s="34"/>
      <c r="M332" s="152" t="s">
        <v>1</v>
      </c>
      <c r="N332" s="153" t="s">
        <v>38</v>
      </c>
      <c r="O332" s="59"/>
      <c r="P332" s="154">
        <f>O332*H332</f>
        <v>0</v>
      </c>
      <c r="Q332" s="154">
        <v>1.0492724</v>
      </c>
      <c r="R332" s="154">
        <f>Q332*H332</f>
        <v>1.8760990512</v>
      </c>
      <c r="S332" s="154">
        <v>0</v>
      </c>
      <c r="T332" s="155">
        <f>S332*H332</f>
        <v>0</v>
      </c>
      <c r="U332" s="33"/>
      <c r="V332" s="33"/>
      <c r="W332" s="33"/>
      <c r="X332" s="33"/>
      <c r="Y332" s="33"/>
      <c r="Z332" s="33"/>
      <c r="AA332" s="33"/>
      <c r="AB332" s="33"/>
      <c r="AC332" s="33"/>
      <c r="AD332" s="33"/>
      <c r="AE332" s="33"/>
      <c r="AR332" s="156" t="s">
        <v>168</v>
      </c>
      <c r="AT332" s="156" t="s">
        <v>163</v>
      </c>
      <c r="AU332" s="156" t="s">
        <v>161</v>
      </c>
      <c r="AY332" s="18" t="s">
        <v>160</v>
      </c>
      <c r="BE332" s="157">
        <f>IF(N332="základní",J332,0)</f>
        <v>0</v>
      </c>
      <c r="BF332" s="157">
        <f>IF(N332="snížená",J332,0)</f>
        <v>0</v>
      </c>
      <c r="BG332" s="157">
        <f>IF(N332="zákl. přenesená",J332,0)</f>
        <v>0</v>
      </c>
      <c r="BH332" s="157">
        <f>IF(N332="sníž. přenesená",J332,0)</f>
        <v>0</v>
      </c>
      <c r="BI332" s="157">
        <f>IF(N332="nulová",J332,0)</f>
        <v>0</v>
      </c>
      <c r="BJ332" s="18" t="s">
        <v>81</v>
      </c>
      <c r="BK332" s="157">
        <f>ROUND(I332*H332,2)</f>
        <v>0</v>
      </c>
      <c r="BL332" s="18" t="s">
        <v>168</v>
      </c>
      <c r="BM332" s="156" t="s">
        <v>389</v>
      </c>
    </row>
    <row r="333" spans="1:47" s="2" customFormat="1" ht="19.5">
      <c r="A333" s="33"/>
      <c r="B333" s="34"/>
      <c r="C333" s="33"/>
      <c r="D333" s="158" t="s">
        <v>170</v>
      </c>
      <c r="E333" s="33"/>
      <c r="F333" s="159" t="s">
        <v>390</v>
      </c>
      <c r="G333" s="33"/>
      <c r="H333" s="33"/>
      <c r="I333" s="160"/>
      <c r="J333" s="33"/>
      <c r="K333" s="33"/>
      <c r="L333" s="34"/>
      <c r="M333" s="161"/>
      <c r="N333" s="162"/>
      <c r="O333" s="59"/>
      <c r="P333" s="59"/>
      <c r="Q333" s="59"/>
      <c r="R333" s="59"/>
      <c r="S333" s="59"/>
      <c r="T333" s="60"/>
      <c r="U333" s="33"/>
      <c r="V333" s="33"/>
      <c r="W333" s="33"/>
      <c r="X333" s="33"/>
      <c r="Y333" s="33"/>
      <c r="Z333" s="33"/>
      <c r="AA333" s="33"/>
      <c r="AB333" s="33"/>
      <c r="AC333" s="33"/>
      <c r="AD333" s="33"/>
      <c r="AE333" s="33"/>
      <c r="AT333" s="18" t="s">
        <v>170</v>
      </c>
      <c r="AU333" s="18" t="s">
        <v>161</v>
      </c>
    </row>
    <row r="334" spans="2:51" s="13" customFormat="1" ht="22.5">
      <c r="B334" s="163"/>
      <c r="D334" s="158" t="s">
        <v>172</v>
      </c>
      <c r="E334" s="164" t="s">
        <v>1</v>
      </c>
      <c r="F334" s="165" t="s">
        <v>391</v>
      </c>
      <c r="H334" s="164" t="s">
        <v>1</v>
      </c>
      <c r="I334" s="166"/>
      <c r="L334" s="163"/>
      <c r="M334" s="167"/>
      <c r="N334" s="168"/>
      <c r="O334" s="168"/>
      <c r="P334" s="168"/>
      <c r="Q334" s="168"/>
      <c r="R334" s="168"/>
      <c r="S334" s="168"/>
      <c r="T334" s="169"/>
      <c r="AT334" s="164" t="s">
        <v>172</v>
      </c>
      <c r="AU334" s="164" t="s">
        <v>161</v>
      </c>
      <c r="AV334" s="13" t="s">
        <v>81</v>
      </c>
      <c r="AW334" s="13" t="s">
        <v>30</v>
      </c>
      <c r="AX334" s="13" t="s">
        <v>73</v>
      </c>
      <c r="AY334" s="164" t="s">
        <v>160</v>
      </c>
    </row>
    <row r="335" spans="2:51" s="14" customFormat="1" ht="11.25">
      <c r="B335" s="170"/>
      <c r="D335" s="158" t="s">
        <v>172</v>
      </c>
      <c r="E335" s="171" t="s">
        <v>1</v>
      </c>
      <c r="F335" s="172" t="s">
        <v>392</v>
      </c>
      <c r="H335" s="173">
        <v>1.788</v>
      </c>
      <c r="I335" s="174"/>
      <c r="L335" s="170"/>
      <c r="M335" s="175"/>
      <c r="N335" s="176"/>
      <c r="O335" s="176"/>
      <c r="P335" s="176"/>
      <c r="Q335" s="176"/>
      <c r="R335" s="176"/>
      <c r="S335" s="176"/>
      <c r="T335" s="177"/>
      <c r="AT335" s="171" t="s">
        <v>172</v>
      </c>
      <c r="AU335" s="171" t="s">
        <v>161</v>
      </c>
      <c r="AV335" s="14" t="s">
        <v>83</v>
      </c>
      <c r="AW335" s="14" t="s">
        <v>30</v>
      </c>
      <c r="AX335" s="14" t="s">
        <v>81</v>
      </c>
      <c r="AY335" s="171" t="s">
        <v>160</v>
      </c>
    </row>
    <row r="336" spans="1:65" s="2" customFormat="1" ht="24.2" customHeight="1">
      <c r="A336" s="33"/>
      <c r="B336" s="144"/>
      <c r="C336" s="145" t="s">
        <v>393</v>
      </c>
      <c r="D336" s="145" t="s">
        <v>163</v>
      </c>
      <c r="E336" s="146" t="s">
        <v>394</v>
      </c>
      <c r="F336" s="147" t="s">
        <v>395</v>
      </c>
      <c r="G336" s="148" t="s">
        <v>227</v>
      </c>
      <c r="H336" s="149">
        <v>0.047</v>
      </c>
      <c r="I336" s="150"/>
      <c r="J336" s="151">
        <f>ROUND(I336*H336,2)</f>
        <v>0</v>
      </c>
      <c r="K336" s="147" t="s">
        <v>167</v>
      </c>
      <c r="L336" s="34"/>
      <c r="M336" s="152" t="s">
        <v>1</v>
      </c>
      <c r="N336" s="153" t="s">
        <v>38</v>
      </c>
      <c r="O336" s="59"/>
      <c r="P336" s="154">
        <f>O336*H336</f>
        <v>0</v>
      </c>
      <c r="Q336" s="154">
        <v>1.0627727797</v>
      </c>
      <c r="R336" s="154">
        <f>Q336*H336</f>
        <v>0.0499503206459</v>
      </c>
      <c r="S336" s="154">
        <v>0</v>
      </c>
      <c r="T336" s="155">
        <f>S336*H336</f>
        <v>0</v>
      </c>
      <c r="U336" s="33"/>
      <c r="V336" s="33"/>
      <c r="W336" s="33"/>
      <c r="X336" s="33"/>
      <c r="Y336" s="33"/>
      <c r="Z336" s="33"/>
      <c r="AA336" s="33"/>
      <c r="AB336" s="33"/>
      <c r="AC336" s="33"/>
      <c r="AD336" s="33"/>
      <c r="AE336" s="33"/>
      <c r="AR336" s="156" t="s">
        <v>168</v>
      </c>
      <c r="AT336" s="156" t="s">
        <v>163</v>
      </c>
      <c r="AU336" s="156" t="s">
        <v>161</v>
      </c>
      <c r="AY336" s="18" t="s">
        <v>160</v>
      </c>
      <c r="BE336" s="157">
        <f>IF(N336="základní",J336,0)</f>
        <v>0</v>
      </c>
      <c r="BF336" s="157">
        <f>IF(N336="snížená",J336,0)</f>
        <v>0</v>
      </c>
      <c r="BG336" s="157">
        <f>IF(N336="zákl. přenesená",J336,0)</f>
        <v>0</v>
      </c>
      <c r="BH336" s="157">
        <f>IF(N336="sníž. přenesená",J336,0)</f>
        <v>0</v>
      </c>
      <c r="BI336" s="157">
        <f>IF(N336="nulová",J336,0)</f>
        <v>0</v>
      </c>
      <c r="BJ336" s="18" t="s">
        <v>81</v>
      </c>
      <c r="BK336" s="157">
        <f>ROUND(I336*H336,2)</f>
        <v>0</v>
      </c>
      <c r="BL336" s="18" t="s">
        <v>168</v>
      </c>
      <c r="BM336" s="156" t="s">
        <v>396</v>
      </c>
    </row>
    <row r="337" spans="1:47" s="2" customFormat="1" ht="19.5">
      <c r="A337" s="33"/>
      <c r="B337" s="34"/>
      <c r="C337" s="33"/>
      <c r="D337" s="158" t="s">
        <v>170</v>
      </c>
      <c r="E337" s="33"/>
      <c r="F337" s="159" t="s">
        <v>397</v>
      </c>
      <c r="G337" s="33"/>
      <c r="H337" s="33"/>
      <c r="I337" s="160"/>
      <c r="J337" s="33"/>
      <c r="K337" s="33"/>
      <c r="L337" s="34"/>
      <c r="M337" s="161"/>
      <c r="N337" s="162"/>
      <c r="O337" s="59"/>
      <c r="P337" s="59"/>
      <c r="Q337" s="59"/>
      <c r="R337" s="59"/>
      <c r="S337" s="59"/>
      <c r="T337" s="60"/>
      <c r="U337" s="33"/>
      <c r="V337" s="33"/>
      <c r="W337" s="33"/>
      <c r="X337" s="33"/>
      <c r="Y337" s="33"/>
      <c r="Z337" s="33"/>
      <c r="AA337" s="33"/>
      <c r="AB337" s="33"/>
      <c r="AC337" s="33"/>
      <c r="AD337" s="33"/>
      <c r="AE337" s="33"/>
      <c r="AT337" s="18" t="s">
        <v>170</v>
      </c>
      <c r="AU337" s="18" t="s">
        <v>161</v>
      </c>
    </row>
    <row r="338" spans="2:51" s="13" customFormat="1" ht="22.5">
      <c r="B338" s="163"/>
      <c r="D338" s="158" t="s">
        <v>172</v>
      </c>
      <c r="E338" s="164" t="s">
        <v>1</v>
      </c>
      <c r="F338" s="165" t="s">
        <v>391</v>
      </c>
      <c r="H338" s="164" t="s">
        <v>1</v>
      </c>
      <c r="I338" s="166"/>
      <c r="L338" s="163"/>
      <c r="M338" s="167"/>
      <c r="N338" s="168"/>
      <c r="O338" s="168"/>
      <c r="P338" s="168"/>
      <c r="Q338" s="168"/>
      <c r="R338" s="168"/>
      <c r="S338" s="168"/>
      <c r="T338" s="169"/>
      <c r="AT338" s="164" t="s">
        <v>172</v>
      </c>
      <c r="AU338" s="164" t="s">
        <v>161</v>
      </c>
      <c r="AV338" s="13" t="s">
        <v>81</v>
      </c>
      <c r="AW338" s="13" t="s">
        <v>30</v>
      </c>
      <c r="AX338" s="13" t="s">
        <v>73</v>
      </c>
      <c r="AY338" s="164" t="s">
        <v>160</v>
      </c>
    </row>
    <row r="339" spans="2:51" s="14" customFormat="1" ht="11.25">
      <c r="B339" s="170"/>
      <c r="D339" s="158" t="s">
        <v>172</v>
      </c>
      <c r="E339" s="171" t="s">
        <v>1</v>
      </c>
      <c r="F339" s="172" t="s">
        <v>398</v>
      </c>
      <c r="H339" s="173">
        <v>0.047</v>
      </c>
      <c r="I339" s="174"/>
      <c r="L339" s="170"/>
      <c r="M339" s="175"/>
      <c r="N339" s="176"/>
      <c r="O339" s="176"/>
      <c r="P339" s="176"/>
      <c r="Q339" s="176"/>
      <c r="R339" s="176"/>
      <c r="S339" s="176"/>
      <c r="T339" s="177"/>
      <c r="AT339" s="171" t="s">
        <v>172</v>
      </c>
      <c r="AU339" s="171" t="s">
        <v>161</v>
      </c>
      <c r="AV339" s="14" t="s">
        <v>83</v>
      </c>
      <c r="AW339" s="14" t="s">
        <v>30</v>
      </c>
      <c r="AX339" s="14" t="s">
        <v>81</v>
      </c>
      <c r="AY339" s="171" t="s">
        <v>160</v>
      </c>
    </row>
    <row r="340" spans="1:65" s="2" customFormat="1" ht="24.2" customHeight="1">
      <c r="A340" s="33"/>
      <c r="B340" s="144"/>
      <c r="C340" s="145" t="s">
        <v>399</v>
      </c>
      <c r="D340" s="145" t="s">
        <v>163</v>
      </c>
      <c r="E340" s="146" t="s">
        <v>400</v>
      </c>
      <c r="F340" s="147" t="s">
        <v>401</v>
      </c>
      <c r="G340" s="148" t="s">
        <v>166</v>
      </c>
      <c r="H340" s="149">
        <v>16.028</v>
      </c>
      <c r="I340" s="150"/>
      <c r="J340" s="151">
        <f>ROUND(I340*H340,2)</f>
        <v>0</v>
      </c>
      <c r="K340" s="147" t="s">
        <v>167</v>
      </c>
      <c r="L340" s="34"/>
      <c r="M340" s="152" t="s">
        <v>1</v>
      </c>
      <c r="N340" s="153" t="s">
        <v>38</v>
      </c>
      <c r="O340" s="59"/>
      <c r="P340" s="154">
        <f>O340*H340</f>
        <v>0</v>
      </c>
      <c r="Q340" s="154">
        <v>0.012824856</v>
      </c>
      <c r="R340" s="154">
        <f>Q340*H340</f>
        <v>0.205556791968</v>
      </c>
      <c r="S340" s="154">
        <v>0</v>
      </c>
      <c r="T340" s="155">
        <f>S340*H340</f>
        <v>0</v>
      </c>
      <c r="U340" s="33"/>
      <c r="V340" s="33"/>
      <c r="W340" s="33"/>
      <c r="X340" s="33"/>
      <c r="Y340" s="33"/>
      <c r="Z340" s="33"/>
      <c r="AA340" s="33"/>
      <c r="AB340" s="33"/>
      <c r="AC340" s="33"/>
      <c r="AD340" s="33"/>
      <c r="AE340" s="33"/>
      <c r="AR340" s="156" t="s">
        <v>168</v>
      </c>
      <c r="AT340" s="156" t="s">
        <v>163</v>
      </c>
      <c r="AU340" s="156" t="s">
        <v>161</v>
      </c>
      <c r="AY340" s="18" t="s">
        <v>160</v>
      </c>
      <c r="BE340" s="157">
        <f>IF(N340="základní",J340,0)</f>
        <v>0</v>
      </c>
      <c r="BF340" s="157">
        <f>IF(N340="snížená",J340,0)</f>
        <v>0</v>
      </c>
      <c r="BG340" s="157">
        <f>IF(N340="zákl. přenesená",J340,0)</f>
        <v>0</v>
      </c>
      <c r="BH340" s="157">
        <f>IF(N340="sníž. přenesená",J340,0)</f>
        <v>0</v>
      </c>
      <c r="BI340" s="157">
        <f>IF(N340="nulová",J340,0)</f>
        <v>0</v>
      </c>
      <c r="BJ340" s="18" t="s">
        <v>81</v>
      </c>
      <c r="BK340" s="157">
        <f>ROUND(I340*H340,2)</f>
        <v>0</v>
      </c>
      <c r="BL340" s="18" t="s">
        <v>168</v>
      </c>
      <c r="BM340" s="156" t="s">
        <v>402</v>
      </c>
    </row>
    <row r="341" spans="1:47" s="2" customFormat="1" ht="19.5">
      <c r="A341" s="33"/>
      <c r="B341" s="34"/>
      <c r="C341" s="33"/>
      <c r="D341" s="158" t="s">
        <v>170</v>
      </c>
      <c r="E341" s="33"/>
      <c r="F341" s="159" t="s">
        <v>403</v>
      </c>
      <c r="G341" s="33"/>
      <c r="H341" s="33"/>
      <c r="I341" s="160"/>
      <c r="J341" s="33"/>
      <c r="K341" s="33"/>
      <c r="L341" s="34"/>
      <c r="M341" s="161"/>
      <c r="N341" s="162"/>
      <c r="O341" s="59"/>
      <c r="P341" s="59"/>
      <c r="Q341" s="59"/>
      <c r="R341" s="59"/>
      <c r="S341" s="59"/>
      <c r="T341" s="60"/>
      <c r="U341" s="33"/>
      <c r="V341" s="33"/>
      <c r="W341" s="33"/>
      <c r="X341" s="33"/>
      <c r="Y341" s="33"/>
      <c r="Z341" s="33"/>
      <c r="AA341" s="33"/>
      <c r="AB341" s="33"/>
      <c r="AC341" s="33"/>
      <c r="AD341" s="33"/>
      <c r="AE341" s="33"/>
      <c r="AT341" s="18" t="s">
        <v>170</v>
      </c>
      <c r="AU341" s="18" t="s">
        <v>161</v>
      </c>
    </row>
    <row r="342" spans="2:51" s="13" customFormat="1" ht="11.25">
      <c r="B342" s="163"/>
      <c r="D342" s="158" t="s">
        <v>172</v>
      </c>
      <c r="E342" s="164" t="s">
        <v>1</v>
      </c>
      <c r="F342" s="165" t="s">
        <v>404</v>
      </c>
      <c r="H342" s="164" t="s">
        <v>1</v>
      </c>
      <c r="I342" s="166"/>
      <c r="L342" s="163"/>
      <c r="M342" s="167"/>
      <c r="N342" s="168"/>
      <c r="O342" s="168"/>
      <c r="P342" s="168"/>
      <c r="Q342" s="168"/>
      <c r="R342" s="168"/>
      <c r="S342" s="168"/>
      <c r="T342" s="169"/>
      <c r="AT342" s="164" t="s">
        <v>172</v>
      </c>
      <c r="AU342" s="164" t="s">
        <v>161</v>
      </c>
      <c r="AV342" s="13" t="s">
        <v>81</v>
      </c>
      <c r="AW342" s="13" t="s">
        <v>30</v>
      </c>
      <c r="AX342" s="13" t="s">
        <v>73</v>
      </c>
      <c r="AY342" s="164" t="s">
        <v>160</v>
      </c>
    </row>
    <row r="343" spans="2:51" s="13" customFormat="1" ht="11.25">
      <c r="B343" s="163"/>
      <c r="D343" s="158" t="s">
        <v>172</v>
      </c>
      <c r="E343" s="164" t="s">
        <v>1</v>
      </c>
      <c r="F343" s="165" t="s">
        <v>379</v>
      </c>
      <c r="H343" s="164" t="s">
        <v>1</v>
      </c>
      <c r="I343" s="166"/>
      <c r="L343" s="163"/>
      <c r="M343" s="167"/>
      <c r="N343" s="168"/>
      <c r="O343" s="168"/>
      <c r="P343" s="168"/>
      <c r="Q343" s="168"/>
      <c r="R343" s="168"/>
      <c r="S343" s="168"/>
      <c r="T343" s="169"/>
      <c r="AT343" s="164" t="s">
        <v>172</v>
      </c>
      <c r="AU343" s="164" t="s">
        <v>161</v>
      </c>
      <c r="AV343" s="13" t="s">
        <v>81</v>
      </c>
      <c r="AW343" s="13" t="s">
        <v>30</v>
      </c>
      <c r="AX343" s="13" t="s">
        <v>73</v>
      </c>
      <c r="AY343" s="164" t="s">
        <v>160</v>
      </c>
    </row>
    <row r="344" spans="2:51" s="14" customFormat="1" ht="11.25">
      <c r="B344" s="170"/>
      <c r="D344" s="158" t="s">
        <v>172</v>
      </c>
      <c r="E344" s="171" t="s">
        <v>1</v>
      </c>
      <c r="F344" s="172" t="s">
        <v>405</v>
      </c>
      <c r="H344" s="173">
        <v>0.5</v>
      </c>
      <c r="I344" s="174"/>
      <c r="L344" s="170"/>
      <c r="M344" s="175"/>
      <c r="N344" s="176"/>
      <c r="O344" s="176"/>
      <c r="P344" s="176"/>
      <c r="Q344" s="176"/>
      <c r="R344" s="176"/>
      <c r="S344" s="176"/>
      <c r="T344" s="177"/>
      <c r="AT344" s="171" t="s">
        <v>172</v>
      </c>
      <c r="AU344" s="171" t="s">
        <v>161</v>
      </c>
      <c r="AV344" s="14" t="s">
        <v>83</v>
      </c>
      <c r="AW344" s="14" t="s">
        <v>30</v>
      </c>
      <c r="AX344" s="14" t="s">
        <v>73</v>
      </c>
      <c r="AY344" s="171" t="s">
        <v>160</v>
      </c>
    </row>
    <row r="345" spans="2:51" s="14" customFormat="1" ht="11.25">
      <c r="B345" s="170"/>
      <c r="D345" s="158" t="s">
        <v>172</v>
      </c>
      <c r="E345" s="171" t="s">
        <v>1</v>
      </c>
      <c r="F345" s="172" t="s">
        <v>406</v>
      </c>
      <c r="H345" s="173">
        <v>2.132</v>
      </c>
      <c r="I345" s="174"/>
      <c r="L345" s="170"/>
      <c r="M345" s="175"/>
      <c r="N345" s="176"/>
      <c r="O345" s="176"/>
      <c r="P345" s="176"/>
      <c r="Q345" s="176"/>
      <c r="R345" s="176"/>
      <c r="S345" s="176"/>
      <c r="T345" s="177"/>
      <c r="AT345" s="171" t="s">
        <v>172</v>
      </c>
      <c r="AU345" s="171" t="s">
        <v>161</v>
      </c>
      <c r="AV345" s="14" t="s">
        <v>83</v>
      </c>
      <c r="AW345" s="14" t="s">
        <v>30</v>
      </c>
      <c r="AX345" s="14" t="s">
        <v>73</v>
      </c>
      <c r="AY345" s="171" t="s">
        <v>160</v>
      </c>
    </row>
    <row r="346" spans="2:51" s="14" customFormat="1" ht="11.25">
      <c r="B346" s="170"/>
      <c r="D346" s="158" t="s">
        <v>172</v>
      </c>
      <c r="E346" s="171" t="s">
        <v>1</v>
      </c>
      <c r="F346" s="172" t="s">
        <v>407</v>
      </c>
      <c r="H346" s="173">
        <v>2.628</v>
      </c>
      <c r="I346" s="174"/>
      <c r="L346" s="170"/>
      <c r="M346" s="175"/>
      <c r="N346" s="176"/>
      <c r="O346" s="176"/>
      <c r="P346" s="176"/>
      <c r="Q346" s="176"/>
      <c r="R346" s="176"/>
      <c r="S346" s="176"/>
      <c r="T346" s="177"/>
      <c r="AT346" s="171" t="s">
        <v>172</v>
      </c>
      <c r="AU346" s="171" t="s">
        <v>161</v>
      </c>
      <c r="AV346" s="14" t="s">
        <v>83</v>
      </c>
      <c r="AW346" s="14" t="s">
        <v>30</v>
      </c>
      <c r="AX346" s="14" t="s">
        <v>73</v>
      </c>
      <c r="AY346" s="171" t="s">
        <v>160</v>
      </c>
    </row>
    <row r="347" spans="2:51" s="13" customFormat="1" ht="11.25">
      <c r="B347" s="163"/>
      <c r="D347" s="158" t="s">
        <v>172</v>
      </c>
      <c r="E347" s="164" t="s">
        <v>1</v>
      </c>
      <c r="F347" s="165" t="s">
        <v>381</v>
      </c>
      <c r="H347" s="164" t="s">
        <v>1</v>
      </c>
      <c r="I347" s="166"/>
      <c r="L347" s="163"/>
      <c r="M347" s="167"/>
      <c r="N347" s="168"/>
      <c r="O347" s="168"/>
      <c r="P347" s="168"/>
      <c r="Q347" s="168"/>
      <c r="R347" s="168"/>
      <c r="S347" s="168"/>
      <c r="T347" s="169"/>
      <c r="AT347" s="164" t="s">
        <v>172</v>
      </c>
      <c r="AU347" s="164" t="s">
        <v>161</v>
      </c>
      <c r="AV347" s="13" t="s">
        <v>81</v>
      </c>
      <c r="AW347" s="13" t="s">
        <v>30</v>
      </c>
      <c r="AX347" s="13" t="s">
        <v>73</v>
      </c>
      <c r="AY347" s="164" t="s">
        <v>160</v>
      </c>
    </row>
    <row r="348" spans="2:51" s="14" customFormat="1" ht="11.25">
      <c r="B348" s="170"/>
      <c r="D348" s="158" t="s">
        <v>172</v>
      </c>
      <c r="E348" s="171" t="s">
        <v>1</v>
      </c>
      <c r="F348" s="172" t="s">
        <v>405</v>
      </c>
      <c r="H348" s="173">
        <v>0.5</v>
      </c>
      <c r="I348" s="174"/>
      <c r="L348" s="170"/>
      <c r="M348" s="175"/>
      <c r="N348" s="176"/>
      <c r="O348" s="176"/>
      <c r="P348" s="176"/>
      <c r="Q348" s="176"/>
      <c r="R348" s="176"/>
      <c r="S348" s="176"/>
      <c r="T348" s="177"/>
      <c r="AT348" s="171" t="s">
        <v>172</v>
      </c>
      <c r="AU348" s="171" t="s">
        <v>161</v>
      </c>
      <c r="AV348" s="14" t="s">
        <v>83</v>
      </c>
      <c r="AW348" s="14" t="s">
        <v>30</v>
      </c>
      <c r="AX348" s="14" t="s">
        <v>73</v>
      </c>
      <c r="AY348" s="171" t="s">
        <v>160</v>
      </c>
    </row>
    <row r="349" spans="2:51" s="14" customFormat="1" ht="11.25">
      <c r="B349" s="170"/>
      <c r="D349" s="158" t="s">
        <v>172</v>
      </c>
      <c r="E349" s="171" t="s">
        <v>1</v>
      </c>
      <c r="F349" s="172" t="s">
        <v>408</v>
      </c>
      <c r="H349" s="173">
        <v>1.903</v>
      </c>
      <c r="I349" s="174"/>
      <c r="L349" s="170"/>
      <c r="M349" s="175"/>
      <c r="N349" s="176"/>
      <c r="O349" s="176"/>
      <c r="P349" s="176"/>
      <c r="Q349" s="176"/>
      <c r="R349" s="176"/>
      <c r="S349" s="176"/>
      <c r="T349" s="177"/>
      <c r="AT349" s="171" t="s">
        <v>172</v>
      </c>
      <c r="AU349" s="171" t="s">
        <v>161</v>
      </c>
      <c r="AV349" s="14" t="s">
        <v>83</v>
      </c>
      <c r="AW349" s="14" t="s">
        <v>30</v>
      </c>
      <c r="AX349" s="14" t="s">
        <v>73</v>
      </c>
      <c r="AY349" s="171" t="s">
        <v>160</v>
      </c>
    </row>
    <row r="350" spans="2:51" s="14" customFormat="1" ht="11.25">
      <c r="B350" s="170"/>
      <c r="D350" s="158" t="s">
        <v>172</v>
      </c>
      <c r="E350" s="171" t="s">
        <v>1</v>
      </c>
      <c r="F350" s="172" t="s">
        <v>407</v>
      </c>
      <c r="H350" s="173">
        <v>2.628</v>
      </c>
      <c r="I350" s="174"/>
      <c r="L350" s="170"/>
      <c r="M350" s="175"/>
      <c r="N350" s="176"/>
      <c r="O350" s="176"/>
      <c r="P350" s="176"/>
      <c r="Q350" s="176"/>
      <c r="R350" s="176"/>
      <c r="S350" s="176"/>
      <c r="T350" s="177"/>
      <c r="AT350" s="171" t="s">
        <v>172</v>
      </c>
      <c r="AU350" s="171" t="s">
        <v>161</v>
      </c>
      <c r="AV350" s="14" t="s">
        <v>83</v>
      </c>
      <c r="AW350" s="14" t="s">
        <v>30</v>
      </c>
      <c r="AX350" s="14" t="s">
        <v>73</v>
      </c>
      <c r="AY350" s="171" t="s">
        <v>160</v>
      </c>
    </row>
    <row r="351" spans="2:51" s="13" customFormat="1" ht="11.25">
      <c r="B351" s="163"/>
      <c r="D351" s="158" t="s">
        <v>172</v>
      </c>
      <c r="E351" s="164" t="s">
        <v>1</v>
      </c>
      <c r="F351" s="165" t="s">
        <v>383</v>
      </c>
      <c r="H351" s="164" t="s">
        <v>1</v>
      </c>
      <c r="I351" s="166"/>
      <c r="L351" s="163"/>
      <c r="M351" s="167"/>
      <c r="N351" s="168"/>
      <c r="O351" s="168"/>
      <c r="P351" s="168"/>
      <c r="Q351" s="168"/>
      <c r="R351" s="168"/>
      <c r="S351" s="168"/>
      <c r="T351" s="169"/>
      <c r="AT351" s="164" t="s">
        <v>172</v>
      </c>
      <c r="AU351" s="164" t="s">
        <v>161</v>
      </c>
      <c r="AV351" s="13" t="s">
        <v>81</v>
      </c>
      <c r="AW351" s="13" t="s">
        <v>30</v>
      </c>
      <c r="AX351" s="13" t="s">
        <v>73</v>
      </c>
      <c r="AY351" s="164" t="s">
        <v>160</v>
      </c>
    </row>
    <row r="352" spans="2:51" s="14" customFormat="1" ht="11.25">
      <c r="B352" s="170"/>
      <c r="D352" s="158" t="s">
        <v>172</v>
      </c>
      <c r="E352" s="171" t="s">
        <v>1</v>
      </c>
      <c r="F352" s="172" t="s">
        <v>409</v>
      </c>
      <c r="H352" s="173">
        <v>0.7</v>
      </c>
      <c r="I352" s="174"/>
      <c r="L352" s="170"/>
      <c r="M352" s="175"/>
      <c r="N352" s="176"/>
      <c r="O352" s="176"/>
      <c r="P352" s="176"/>
      <c r="Q352" s="176"/>
      <c r="R352" s="176"/>
      <c r="S352" s="176"/>
      <c r="T352" s="177"/>
      <c r="AT352" s="171" t="s">
        <v>172</v>
      </c>
      <c r="AU352" s="171" t="s">
        <v>161</v>
      </c>
      <c r="AV352" s="14" t="s">
        <v>83</v>
      </c>
      <c r="AW352" s="14" t="s">
        <v>30</v>
      </c>
      <c r="AX352" s="14" t="s">
        <v>73</v>
      </c>
      <c r="AY352" s="171" t="s">
        <v>160</v>
      </c>
    </row>
    <row r="353" spans="2:51" s="14" customFormat="1" ht="11.25">
      <c r="B353" s="170"/>
      <c r="D353" s="158" t="s">
        <v>172</v>
      </c>
      <c r="E353" s="171" t="s">
        <v>1</v>
      </c>
      <c r="F353" s="172" t="s">
        <v>410</v>
      </c>
      <c r="H353" s="173">
        <v>1.898</v>
      </c>
      <c r="I353" s="174"/>
      <c r="L353" s="170"/>
      <c r="M353" s="175"/>
      <c r="N353" s="176"/>
      <c r="O353" s="176"/>
      <c r="P353" s="176"/>
      <c r="Q353" s="176"/>
      <c r="R353" s="176"/>
      <c r="S353" s="176"/>
      <c r="T353" s="177"/>
      <c r="AT353" s="171" t="s">
        <v>172</v>
      </c>
      <c r="AU353" s="171" t="s">
        <v>161</v>
      </c>
      <c r="AV353" s="14" t="s">
        <v>83</v>
      </c>
      <c r="AW353" s="14" t="s">
        <v>30</v>
      </c>
      <c r="AX353" s="14" t="s">
        <v>73</v>
      </c>
      <c r="AY353" s="171" t="s">
        <v>160</v>
      </c>
    </row>
    <row r="354" spans="2:51" s="14" customFormat="1" ht="11.25">
      <c r="B354" s="170"/>
      <c r="D354" s="158" t="s">
        <v>172</v>
      </c>
      <c r="E354" s="171" t="s">
        <v>1</v>
      </c>
      <c r="F354" s="172" t="s">
        <v>411</v>
      </c>
      <c r="H354" s="173">
        <v>3.139</v>
      </c>
      <c r="I354" s="174"/>
      <c r="L354" s="170"/>
      <c r="M354" s="175"/>
      <c r="N354" s="176"/>
      <c r="O354" s="176"/>
      <c r="P354" s="176"/>
      <c r="Q354" s="176"/>
      <c r="R354" s="176"/>
      <c r="S354" s="176"/>
      <c r="T354" s="177"/>
      <c r="AT354" s="171" t="s">
        <v>172</v>
      </c>
      <c r="AU354" s="171" t="s">
        <v>161</v>
      </c>
      <c r="AV354" s="14" t="s">
        <v>83</v>
      </c>
      <c r="AW354" s="14" t="s">
        <v>30</v>
      </c>
      <c r="AX354" s="14" t="s">
        <v>73</v>
      </c>
      <c r="AY354" s="171" t="s">
        <v>160</v>
      </c>
    </row>
    <row r="355" spans="2:51" s="16" customFormat="1" ht="11.25">
      <c r="B355" s="186"/>
      <c r="D355" s="158" t="s">
        <v>172</v>
      </c>
      <c r="E355" s="187" t="s">
        <v>1</v>
      </c>
      <c r="F355" s="188" t="s">
        <v>182</v>
      </c>
      <c r="H355" s="189">
        <v>16.028</v>
      </c>
      <c r="I355" s="190"/>
      <c r="L355" s="186"/>
      <c r="M355" s="191"/>
      <c r="N355" s="192"/>
      <c r="O355" s="192"/>
      <c r="P355" s="192"/>
      <c r="Q355" s="192"/>
      <c r="R355" s="192"/>
      <c r="S355" s="192"/>
      <c r="T355" s="193"/>
      <c r="AT355" s="187" t="s">
        <v>172</v>
      </c>
      <c r="AU355" s="187" t="s">
        <v>161</v>
      </c>
      <c r="AV355" s="16" t="s">
        <v>168</v>
      </c>
      <c r="AW355" s="16" t="s">
        <v>30</v>
      </c>
      <c r="AX355" s="16" t="s">
        <v>81</v>
      </c>
      <c r="AY355" s="187" t="s">
        <v>160</v>
      </c>
    </row>
    <row r="356" spans="1:65" s="2" customFormat="1" ht="24.2" customHeight="1">
      <c r="A356" s="33"/>
      <c r="B356" s="144"/>
      <c r="C356" s="145" t="s">
        <v>412</v>
      </c>
      <c r="D356" s="145" t="s">
        <v>163</v>
      </c>
      <c r="E356" s="146" t="s">
        <v>413</v>
      </c>
      <c r="F356" s="147" t="s">
        <v>414</v>
      </c>
      <c r="G356" s="148" t="s">
        <v>166</v>
      </c>
      <c r="H356" s="149">
        <v>16.028</v>
      </c>
      <c r="I356" s="150"/>
      <c r="J356" s="151">
        <f>ROUND(I356*H356,2)</f>
        <v>0</v>
      </c>
      <c r="K356" s="147" t="s">
        <v>167</v>
      </c>
      <c r="L356" s="34"/>
      <c r="M356" s="152" t="s">
        <v>1</v>
      </c>
      <c r="N356" s="153" t="s">
        <v>38</v>
      </c>
      <c r="O356" s="59"/>
      <c r="P356" s="154">
        <f>O356*H356</f>
        <v>0</v>
      </c>
      <c r="Q356" s="154">
        <v>0</v>
      </c>
      <c r="R356" s="154">
        <f>Q356*H356</f>
        <v>0</v>
      </c>
      <c r="S356" s="154">
        <v>0</v>
      </c>
      <c r="T356" s="155">
        <f>S356*H356</f>
        <v>0</v>
      </c>
      <c r="U356" s="33"/>
      <c r="V356" s="33"/>
      <c r="W356" s="33"/>
      <c r="X356" s="33"/>
      <c r="Y356" s="33"/>
      <c r="Z356" s="33"/>
      <c r="AA356" s="33"/>
      <c r="AB356" s="33"/>
      <c r="AC356" s="33"/>
      <c r="AD356" s="33"/>
      <c r="AE356" s="33"/>
      <c r="AR356" s="156" t="s">
        <v>168</v>
      </c>
      <c r="AT356" s="156" t="s">
        <v>163</v>
      </c>
      <c r="AU356" s="156" t="s">
        <v>161</v>
      </c>
      <c r="AY356" s="18" t="s">
        <v>160</v>
      </c>
      <c r="BE356" s="157">
        <f>IF(N356="základní",J356,0)</f>
        <v>0</v>
      </c>
      <c r="BF356" s="157">
        <f>IF(N356="snížená",J356,0)</f>
        <v>0</v>
      </c>
      <c r="BG356" s="157">
        <f>IF(N356="zákl. přenesená",J356,0)</f>
        <v>0</v>
      </c>
      <c r="BH356" s="157">
        <f>IF(N356="sníž. přenesená",J356,0)</f>
        <v>0</v>
      </c>
      <c r="BI356" s="157">
        <f>IF(N356="nulová",J356,0)</f>
        <v>0</v>
      </c>
      <c r="BJ356" s="18" t="s">
        <v>81</v>
      </c>
      <c r="BK356" s="157">
        <f>ROUND(I356*H356,2)</f>
        <v>0</v>
      </c>
      <c r="BL356" s="18" t="s">
        <v>168</v>
      </c>
      <c r="BM356" s="156" t="s">
        <v>415</v>
      </c>
    </row>
    <row r="357" spans="1:47" s="2" customFormat="1" ht="19.5">
      <c r="A357" s="33"/>
      <c r="B357" s="34"/>
      <c r="C357" s="33"/>
      <c r="D357" s="158" t="s">
        <v>170</v>
      </c>
      <c r="E357" s="33"/>
      <c r="F357" s="159" t="s">
        <v>416</v>
      </c>
      <c r="G357" s="33"/>
      <c r="H357" s="33"/>
      <c r="I357" s="160"/>
      <c r="J357" s="33"/>
      <c r="K357" s="33"/>
      <c r="L357" s="34"/>
      <c r="M357" s="161"/>
      <c r="N357" s="162"/>
      <c r="O357" s="59"/>
      <c r="P357" s="59"/>
      <c r="Q357" s="59"/>
      <c r="R357" s="59"/>
      <c r="S357" s="59"/>
      <c r="T357" s="60"/>
      <c r="U357" s="33"/>
      <c r="V357" s="33"/>
      <c r="W357" s="33"/>
      <c r="X357" s="33"/>
      <c r="Y357" s="33"/>
      <c r="Z357" s="33"/>
      <c r="AA357" s="33"/>
      <c r="AB357" s="33"/>
      <c r="AC357" s="33"/>
      <c r="AD357" s="33"/>
      <c r="AE357" s="33"/>
      <c r="AT357" s="18" t="s">
        <v>170</v>
      </c>
      <c r="AU357" s="18" t="s">
        <v>161</v>
      </c>
    </row>
    <row r="358" spans="2:63" s="12" customFormat="1" ht="22.9" customHeight="1">
      <c r="B358" s="131"/>
      <c r="D358" s="132" t="s">
        <v>72</v>
      </c>
      <c r="E358" s="142" t="s">
        <v>189</v>
      </c>
      <c r="F358" s="142" t="s">
        <v>417</v>
      </c>
      <c r="I358" s="134"/>
      <c r="J358" s="143">
        <f>BK358</f>
        <v>0</v>
      </c>
      <c r="L358" s="131"/>
      <c r="M358" s="136"/>
      <c r="N358" s="137"/>
      <c r="O358" s="137"/>
      <c r="P358" s="138">
        <f>SUM(P359:P489)</f>
        <v>0</v>
      </c>
      <c r="Q358" s="137"/>
      <c r="R358" s="138">
        <f>SUM(R359:R489)</f>
        <v>182.90725170599998</v>
      </c>
      <c r="S358" s="137"/>
      <c r="T358" s="139">
        <f>SUM(T359:T489)</f>
        <v>0</v>
      </c>
      <c r="AR358" s="132" t="s">
        <v>81</v>
      </c>
      <c r="AT358" s="140" t="s">
        <v>72</v>
      </c>
      <c r="AU358" s="140" t="s">
        <v>81</v>
      </c>
      <c r="AY358" s="132" t="s">
        <v>160</v>
      </c>
      <c r="BK358" s="141">
        <f>SUM(BK359:BK489)</f>
        <v>0</v>
      </c>
    </row>
    <row r="359" spans="1:65" s="2" customFormat="1" ht="24.2" customHeight="1">
      <c r="A359" s="33"/>
      <c r="B359" s="144"/>
      <c r="C359" s="145" t="s">
        <v>418</v>
      </c>
      <c r="D359" s="145" t="s">
        <v>163</v>
      </c>
      <c r="E359" s="146" t="s">
        <v>419</v>
      </c>
      <c r="F359" s="147" t="s">
        <v>420</v>
      </c>
      <c r="G359" s="148" t="s">
        <v>166</v>
      </c>
      <c r="H359" s="149">
        <v>1012.562</v>
      </c>
      <c r="I359" s="150"/>
      <c r="J359" s="151">
        <f>ROUND(I359*H359,2)</f>
        <v>0</v>
      </c>
      <c r="K359" s="147" t="s">
        <v>167</v>
      </c>
      <c r="L359" s="34"/>
      <c r="M359" s="152" t="s">
        <v>1</v>
      </c>
      <c r="N359" s="153" t="s">
        <v>38</v>
      </c>
      <c r="O359" s="59"/>
      <c r="P359" s="154">
        <f>O359*H359</f>
        <v>0</v>
      </c>
      <c r="Q359" s="154">
        <v>0.000263</v>
      </c>
      <c r="R359" s="154">
        <f>Q359*H359</f>
        <v>0.266303806</v>
      </c>
      <c r="S359" s="154">
        <v>0</v>
      </c>
      <c r="T359" s="155">
        <f>S359*H359</f>
        <v>0</v>
      </c>
      <c r="U359" s="33"/>
      <c r="V359" s="33"/>
      <c r="W359" s="33"/>
      <c r="X359" s="33"/>
      <c r="Y359" s="33"/>
      <c r="Z359" s="33"/>
      <c r="AA359" s="33"/>
      <c r="AB359" s="33"/>
      <c r="AC359" s="33"/>
      <c r="AD359" s="33"/>
      <c r="AE359" s="33"/>
      <c r="AR359" s="156" t="s">
        <v>168</v>
      </c>
      <c r="AT359" s="156" t="s">
        <v>163</v>
      </c>
      <c r="AU359" s="156" t="s">
        <v>83</v>
      </c>
      <c r="AY359" s="18" t="s">
        <v>160</v>
      </c>
      <c r="BE359" s="157">
        <f>IF(N359="základní",J359,0)</f>
        <v>0</v>
      </c>
      <c r="BF359" s="157">
        <f>IF(N359="snížená",J359,0)</f>
        <v>0</v>
      </c>
      <c r="BG359" s="157">
        <f>IF(N359="zákl. přenesená",J359,0)</f>
        <v>0</v>
      </c>
      <c r="BH359" s="157">
        <f>IF(N359="sníž. přenesená",J359,0)</f>
        <v>0</v>
      </c>
      <c r="BI359" s="157">
        <f>IF(N359="nulová",J359,0)</f>
        <v>0</v>
      </c>
      <c r="BJ359" s="18" t="s">
        <v>81</v>
      </c>
      <c r="BK359" s="157">
        <f>ROUND(I359*H359,2)</f>
        <v>0</v>
      </c>
      <c r="BL359" s="18" t="s">
        <v>168</v>
      </c>
      <c r="BM359" s="156" t="s">
        <v>421</v>
      </c>
    </row>
    <row r="360" spans="1:47" s="2" customFormat="1" ht="19.5">
      <c r="A360" s="33"/>
      <c r="B360" s="34"/>
      <c r="C360" s="33"/>
      <c r="D360" s="158" t="s">
        <v>170</v>
      </c>
      <c r="E360" s="33"/>
      <c r="F360" s="159" t="s">
        <v>422</v>
      </c>
      <c r="G360" s="33"/>
      <c r="H360" s="33"/>
      <c r="I360" s="160"/>
      <c r="J360" s="33"/>
      <c r="K360" s="33"/>
      <c r="L360" s="34"/>
      <c r="M360" s="161"/>
      <c r="N360" s="162"/>
      <c r="O360" s="59"/>
      <c r="P360" s="59"/>
      <c r="Q360" s="59"/>
      <c r="R360" s="59"/>
      <c r="S360" s="59"/>
      <c r="T360" s="60"/>
      <c r="U360" s="33"/>
      <c r="V360" s="33"/>
      <c r="W360" s="33"/>
      <c r="X360" s="33"/>
      <c r="Y360" s="33"/>
      <c r="Z360" s="33"/>
      <c r="AA360" s="33"/>
      <c r="AB360" s="33"/>
      <c r="AC360" s="33"/>
      <c r="AD360" s="33"/>
      <c r="AE360" s="33"/>
      <c r="AT360" s="18" t="s">
        <v>170</v>
      </c>
      <c r="AU360" s="18" t="s">
        <v>83</v>
      </c>
    </row>
    <row r="361" spans="1:65" s="2" customFormat="1" ht="24.2" customHeight="1">
      <c r="A361" s="33"/>
      <c r="B361" s="144"/>
      <c r="C361" s="145" t="s">
        <v>423</v>
      </c>
      <c r="D361" s="145" t="s">
        <v>163</v>
      </c>
      <c r="E361" s="146" t="s">
        <v>424</v>
      </c>
      <c r="F361" s="147" t="s">
        <v>425</v>
      </c>
      <c r="G361" s="148" t="s">
        <v>166</v>
      </c>
      <c r="H361" s="149">
        <v>1012.562</v>
      </c>
      <c r="I361" s="150"/>
      <c r="J361" s="151">
        <f>ROUND(I361*H361,2)</f>
        <v>0</v>
      </c>
      <c r="K361" s="147" t="s">
        <v>167</v>
      </c>
      <c r="L361" s="34"/>
      <c r="M361" s="152" t="s">
        <v>1</v>
      </c>
      <c r="N361" s="153" t="s">
        <v>38</v>
      </c>
      <c r="O361" s="59"/>
      <c r="P361" s="154">
        <f>O361*H361</f>
        <v>0</v>
      </c>
      <c r="Q361" s="154">
        <v>0.01628</v>
      </c>
      <c r="R361" s="154">
        <f>Q361*H361</f>
        <v>16.48450936</v>
      </c>
      <c r="S361" s="154">
        <v>0</v>
      </c>
      <c r="T361" s="155">
        <f>S361*H361</f>
        <v>0</v>
      </c>
      <c r="U361" s="33"/>
      <c r="V361" s="33"/>
      <c r="W361" s="33"/>
      <c r="X361" s="33"/>
      <c r="Y361" s="33"/>
      <c r="Z361" s="33"/>
      <c r="AA361" s="33"/>
      <c r="AB361" s="33"/>
      <c r="AC361" s="33"/>
      <c r="AD361" s="33"/>
      <c r="AE361" s="33"/>
      <c r="AR361" s="156" t="s">
        <v>168</v>
      </c>
      <c r="AT361" s="156" t="s">
        <v>163</v>
      </c>
      <c r="AU361" s="156" t="s">
        <v>83</v>
      </c>
      <c r="AY361" s="18" t="s">
        <v>160</v>
      </c>
      <c r="BE361" s="157">
        <f>IF(N361="základní",J361,0)</f>
        <v>0</v>
      </c>
      <c r="BF361" s="157">
        <f>IF(N361="snížená",J361,0)</f>
        <v>0</v>
      </c>
      <c r="BG361" s="157">
        <f>IF(N361="zákl. přenesená",J361,0)</f>
        <v>0</v>
      </c>
      <c r="BH361" s="157">
        <f>IF(N361="sníž. přenesená",J361,0)</f>
        <v>0</v>
      </c>
      <c r="BI361" s="157">
        <f>IF(N361="nulová",J361,0)</f>
        <v>0</v>
      </c>
      <c r="BJ361" s="18" t="s">
        <v>81</v>
      </c>
      <c r="BK361" s="157">
        <f>ROUND(I361*H361,2)</f>
        <v>0</v>
      </c>
      <c r="BL361" s="18" t="s">
        <v>168</v>
      </c>
      <c r="BM361" s="156" t="s">
        <v>426</v>
      </c>
    </row>
    <row r="362" spans="1:47" s="2" customFormat="1" ht="29.25">
      <c r="A362" s="33"/>
      <c r="B362" s="34"/>
      <c r="C362" s="33"/>
      <c r="D362" s="158" t="s">
        <v>170</v>
      </c>
      <c r="E362" s="33"/>
      <c r="F362" s="159" t="s">
        <v>427</v>
      </c>
      <c r="G362" s="33"/>
      <c r="H362" s="33"/>
      <c r="I362" s="160"/>
      <c r="J362" s="33"/>
      <c r="K362" s="33"/>
      <c r="L362" s="34"/>
      <c r="M362" s="161"/>
      <c r="N362" s="162"/>
      <c r="O362" s="59"/>
      <c r="P362" s="59"/>
      <c r="Q362" s="59"/>
      <c r="R362" s="59"/>
      <c r="S362" s="59"/>
      <c r="T362" s="60"/>
      <c r="U362" s="33"/>
      <c r="V362" s="33"/>
      <c r="W362" s="33"/>
      <c r="X362" s="33"/>
      <c r="Y362" s="33"/>
      <c r="Z362" s="33"/>
      <c r="AA362" s="33"/>
      <c r="AB362" s="33"/>
      <c r="AC362" s="33"/>
      <c r="AD362" s="33"/>
      <c r="AE362" s="33"/>
      <c r="AT362" s="18" t="s">
        <v>170</v>
      </c>
      <c r="AU362" s="18" t="s">
        <v>83</v>
      </c>
    </row>
    <row r="363" spans="2:51" s="13" customFormat="1" ht="11.25">
      <c r="B363" s="163"/>
      <c r="D363" s="158" t="s">
        <v>172</v>
      </c>
      <c r="E363" s="164" t="s">
        <v>1</v>
      </c>
      <c r="F363" s="165" t="s">
        <v>428</v>
      </c>
      <c r="H363" s="164" t="s">
        <v>1</v>
      </c>
      <c r="I363" s="166"/>
      <c r="L363" s="163"/>
      <c r="M363" s="167"/>
      <c r="N363" s="168"/>
      <c r="O363" s="168"/>
      <c r="P363" s="168"/>
      <c r="Q363" s="168"/>
      <c r="R363" s="168"/>
      <c r="S363" s="168"/>
      <c r="T363" s="169"/>
      <c r="AT363" s="164" t="s">
        <v>172</v>
      </c>
      <c r="AU363" s="164" t="s">
        <v>83</v>
      </c>
      <c r="AV363" s="13" t="s">
        <v>81</v>
      </c>
      <c r="AW363" s="13" t="s">
        <v>30</v>
      </c>
      <c r="AX363" s="13" t="s">
        <v>73</v>
      </c>
      <c r="AY363" s="164" t="s">
        <v>160</v>
      </c>
    </row>
    <row r="364" spans="2:51" s="14" customFormat="1" ht="11.25">
      <c r="B364" s="170"/>
      <c r="D364" s="158" t="s">
        <v>172</v>
      </c>
      <c r="E364" s="171" t="s">
        <v>1</v>
      </c>
      <c r="F364" s="172" t="s">
        <v>429</v>
      </c>
      <c r="H364" s="173">
        <v>596.81</v>
      </c>
      <c r="I364" s="174"/>
      <c r="L364" s="170"/>
      <c r="M364" s="175"/>
      <c r="N364" s="176"/>
      <c r="O364" s="176"/>
      <c r="P364" s="176"/>
      <c r="Q364" s="176"/>
      <c r="R364" s="176"/>
      <c r="S364" s="176"/>
      <c r="T364" s="177"/>
      <c r="AT364" s="171" t="s">
        <v>172</v>
      </c>
      <c r="AU364" s="171" t="s">
        <v>83</v>
      </c>
      <c r="AV364" s="14" t="s">
        <v>83</v>
      </c>
      <c r="AW364" s="14" t="s">
        <v>30</v>
      </c>
      <c r="AX364" s="14" t="s">
        <v>73</v>
      </c>
      <c r="AY364" s="171" t="s">
        <v>160</v>
      </c>
    </row>
    <row r="365" spans="2:51" s="15" customFormat="1" ht="11.25">
      <c r="B365" s="178"/>
      <c r="D365" s="158" t="s">
        <v>172</v>
      </c>
      <c r="E365" s="179" t="s">
        <v>1</v>
      </c>
      <c r="F365" s="180" t="s">
        <v>177</v>
      </c>
      <c r="H365" s="181">
        <v>596.81</v>
      </c>
      <c r="I365" s="182"/>
      <c r="L365" s="178"/>
      <c r="M365" s="183"/>
      <c r="N365" s="184"/>
      <c r="O365" s="184"/>
      <c r="P365" s="184"/>
      <c r="Q365" s="184"/>
      <c r="R365" s="184"/>
      <c r="S365" s="184"/>
      <c r="T365" s="185"/>
      <c r="AT365" s="179" t="s">
        <v>172</v>
      </c>
      <c r="AU365" s="179" t="s">
        <v>83</v>
      </c>
      <c r="AV365" s="15" t="s">
        <v>161</v>
      </c>
      <c r="AW365" s="15" t="s">
        <v>30</v>
      </c>
      <c r="AX365" s="15" t="s">
        <v>73</v>
      </c>
      <c r="AY365" s="179" t="s">
        <v>160</v>
      </c>
    </row>
    <row r="366" spans="2:51" s="13" customFormat="1" ht="11.25">
      <c r="B366" s="163"/>
      <c r="D366" s="158" t="s">
        <v>172</v>
      </c>
      <c r="E366" s="164" t="s">
        <v>1</v>
      </c>
      <c r="F366" s="165" t="s">
        <v>430</v>
      </c>
      <c r="H366" s="164" t="s">
        <v>1</v>
      </c>
      <c r="I366" s="166"/>
      <c r="L366" s="163"/>
      <c r="M366" s="167"/>
      <c r="N366" s="168"/>
      <c r="O366" s="168"/>
      <c r="P366" s="168"/>
      <c r="Q366" s="168"/>
      <c r="R366" s="168"/>
      <c r="S366" s="168"/>
      <c r="T366" s="169"/>
      <c r="AT366" s="164" t="s">
        <v>172</v>
      </c>
      <c r="AU366" s="164" t="s">
        <v>83</v>
      </c>
      <c r="AV366" s="13" t="s">
        <v>81</v>
      </c>
      <c r="AW366" s="13" t="s">
        <v>30</v>
      </c>
      <c r="AX366" s="13" t="s">
        <v>73</v>
      </c>
      <c r="AY366" s="164" t="s">
        <v>160</v>
      </c>
    </row>
    <row r="367" spans="2:51" s="13" customFormat="1" ht="11.25">
      <c r="B367" s="163"/>
      <c r="D367" s="158" t="s">
        <v>172</v>
      </c>
      <c r="E367" s="164" t="s">
        <v>1</v>
      </c>
      <c r="F367" s="165" t="s">
        <v>431</v>
      </c>
      <c r="H367" s="164" t="s">
        <v>1</v>
      </c>
      <c r="I367" s="166"/>
      <c r="L367" s="163"/>
      <c r="M367" s="167"/>
      <c r="N367" s="168"/>
      <c r="O367" s="168"/>
      <c r="P367" s="168"/>
      <c r="Q367" s="168"/>
      <c r="R367" s="168"/>
      <c r="S367" s="168"/>
      <c r="T367" s="169"/>
      <c r="AT367" s="164" t="s">
        <v>172</v>
      </c>
      <c r="AU367" s="164" t="s">
        <v>83</v>
      </c>
      <c r="AV367" s="13" t="s">
        <v>81</v>
      </c>
      <c r="AW367" s="13" t="s">
        <v>30</v>
      </c>
      <c r="AX367" s="13" t="s">
        <v>73</v>
      </c>
      <c r="AY367" s="164" t="s">
        <v>160</v>
      </c>
    </row>
    <row r="368" spans="2:51" s="14" customFormat="1" ht="11.25">
      <c r="B368" s="170"/>
      <c r="D368" s="158" t="s">
        <v>172</v>
      </c>
      <c r="E368" s="171" t="s">
        <v>1</v>
      </c>
      <c r="F368" s="172" t="s">
        <v>432</v>
      </c>
      <c r="H368" s="173">
        <v>7.2</v>
      </c>
      <c r="I368" s="174"/>
      <c r="L368" s="170"/>
      <c r="M368" s="175"/>
      <c r="N368" s="176"/>
      <c r="O368" s="176"/>
      <c r="P368" s="176"/>
      <c r="Q368" s="176"/>
      <c r="R368" s="176"/>
      <c r="S368" s="176"/>
      <c r="T368" s="177"/>
      <c r="AT368" s="171" t="s">
        <v>172</v>
      </c>
      <c r="AU368" s="171" t="s">
        <v>83</v>
      </c>
      <c r="AV368" s="14" t="s">
        <v>83</v>
      </c>
      <c r="AW368" s="14" t="s">
        <v>30</v>
      </c>
      <c r="AX368" s="14" t="s">
        <v>73</v>
      </c>
      <c r="AY368" s="171" t="s">
        <v>160</v>
      </c>
    </row>
    <row r="369" spans="2:51" s="13" customFormat="1" ht="11.25">
      <c r="B369" s="163"/>
      <c r="D369" s="158" t="s">
        <v>172</v>
      </c>
      <c r="E369" s="164" t="s">
        <v>1</v>
      </c>
      <c r="F369" s="165" t="s">
        <v>433</v>
      </c>
      <c r="H369" s="164" t="s">
        <v>1</v>
      </c>
      <c r="I369" s="166"/>
      <c r="L369" s="163"/>
      <c r="M369" s="167"/>
      <c r="N369" s="168"/>
      <c r="O369" s="168"/>
      <c r="P369" s="168"/>
      <c r="Q369" s="168"/>
      <c r="R369" s="168"/>
      <c r="S369" s="168"/>
      <c r="T369" s="169"/>
      <c r="AT369" s="164" t="s">
        <v>172</v>
      </c>
      <c r="AU369" s="164" t="s">
        <v>83</v>
      </c>
      <c r="AV369" s="13" t="s">
        <v>81</v>
      </c>
      <c r="AW369" s="13" t="s">
        <v>30</v>
      </c>
      <c r="AX369" s="13" t="s">
        <v>73</v>
      </c>
      <c r="AY369" s="164" t="s">
        <v>160</v>
      </c>
    </row>
    <row r="370" spans="2:51" s="14" customFormat="1" ht="11.25">
      <c r="B370" s="170"/>
      <c r="D370" s="158" t="s">
        <v>172</v>
      </c>
      <c r="E370" s="171" t="s">
        <v>1</v>
      </c>
      <c r="F370" s="172" t="s">
        <v>434</v>
      </c>
      <c r="H370" s="173">
        <v>5.4</v>
      </c>
      <c r="I370" s="174"/>
      <c r="L370" s="170"/>
      <c r="M370" s="175"/>
      <c r="N370" s="176"/>
      <c r="O370" s="176"/>
      <c r="P370" s="176"/>
      <c r="Q370" s="176"/>
      <c r="R370" s="176"/>
      <c r="S370" s="176"/>
      <c r="T370" s="177"/>
      <c r="AT370" s="171" t="s">
        <v>172</v>
      </c>
      <c r="AU370" s="171" t="s">
        <v>83</v>
      </c>
      <c r="AV370" s="14" t="s">
        <v>83</v>
      </c>
      <c r="AW370" s="14" t="s">
        <v>30</v>
      </c>
      <c r="AX370" s="14" t="s">
        <v>73</v>
      </c>
      <c r="AY370" s="171" t="s">
        <v>160</v>
      </c>
    </row>
    <row r="371" spans="2:51" s="13" customFormat="1" ht="11.25">
      <c r="B371" s="163"/>
      <c r="D371" s="158" t="s">
        <v>172</v>
      </c>
      <c r="E371" s="164" t="s">
        <v>1</v>
      </c>
      <c r="F371" s="165" t="s">
        <v>435</v>
      </c>
      <c r="H371" s="164" t="s">
        <v>1</v>
      </c>
      <c r="I371" s="166"/>
      <c r="L371" s="163"/>
      <c r="M371" s="167"/>
      <c r="N371" s="168"/>
      <c r="O371" s="168"/>
      <c r="P371" s="168"/>
      <c r="Q371" s="168"/>
      <c r="R371" s="168"/>
      <c r="S371" s="168"/>
      <c r="T371" s="169"/>
      <c r="AT371" s="164" t="s">
        <v>172</v>
      </c>
      <c r="AU371" s="164" t="s">
        <v>83</v>
      </c>
      <c r="AV371" s="13" t="s">
        <v>81</v>
      </c>
      <c r="AW371" s="13" t="s">
        <v>30</v>
      </c>
      <c r="AX371" s="13" t="s">
        <v>73</v>
      </c>
      <c r="AY371" s="164" t="s">
        <v>160</v>
      </c>
    </row>
    <row r="372" spans="2:51" s="14" customFormat="1" ht="11.25">
      <c r="B372" s="170"/>
      <c r="D372" s="158" t="s">
        <v>172</v>
      </c>
      <c r="E372" s="171" t="s">
        <v>1</v>
      </c>
      <c r="F372" s="172" t="s">
        <v>436</v>
      </c>
      <c r="H372" s="173">
        <v>18.6</v>
      </c>
      <c r="I372" s="174"/>
      <c r="L372" s="170"/>
      <c r="M372" s="175"/>
      <c r="N372" s="176"/>
      <c r="O372" s="176"/>
      <c r="P372" s="176"/>
      <c r="Q372" s="176"/>
      <c r="R372" s="176"/>
      <c r="S372" s="176"/>
      <c r="T372" s="177"/>
      <c r="AT372" s="171" t="s">
        <v>172</v>
      </c>
      <c r="AU372" s="171" t="s">
        <v>83</v>
      </c>
      <c r="AV372" s="14" t="s">
        <v>83</v>
      </c>
      <c r="AW372" s="14" t="s">
        <v>30</v>
      </c>
      <c r="AX372" s="14" t="s">
        <v>73</v>
      </c>
      <c r="AY372" s="171" t="s">
        <v>160</v>
      </c>
    </row>
    <row r="373" spans="2:51" s="13" customFormat="1" ht="11.25">
      <c r="B373" s="163"/>
      <c r="D373" s="158" t="s">
        <v>172</v>
      </c>
      <c r="E373" s="164" t="s">
        <v>1</v>
      </c>
      <c r="F373" s="165" t="s">
        <v>437</v>
      </c>
      <c r="H373" s="164" t="s">
        <v>1</v>
      </c>
      <c r="I373" s="166"/>
      <c r="L373" s="163"/>
      <c r="M373" s="167"/>
      <c r="N373" s="168"/>
      <c r="O373" s="168"/>
      <c r="P373" s="168"/>
      <c r="Q373" s="168"/>
      <c r="R373" s="168"/>
      <c r="S373" s="168"/>
      <c r="T373" s="169"/>
      <c r="AT373" s="164" t="s">
        <v>172</v>
      </c>
      <c r="AU373" s="164" t="s">
        <v>83</v>
      </c>
      <c r="AV373" s="13" t="s">
        <v>81</v>
      </c>
      <c r="AW373" s="13" t="s">
        <v>30</v>
      </c>
      <c r="AX373" s="13" t="s">
        <v>73</v>
      </c>
      <c r="AY373" s="164" t="s">
        <v>160</v>
      </c>
    </row>
    <row r="374" spans="2:51" s="14" customFormat="1" ht="11.25">
      <c r="B374" s="170"/>
      <c r="D374" s="158" t="s">
        <v>172</v>
      </c>
      <c r="E374" s="171" t="s">
        <v>1</v>
      </c>
      <c r="F374" s="172" t="s">
        <v>438</v>
      </c>
      <c r="H374" s="173">
        <v>6.15</v>
      </c>
      <c r="I374" s="174"/>
      <c r="L374" s="170"/>
      <c r="M374" s="175"/>
      <c r="N374" s="176"/>
      <c r="O374" s="176"/>
      <c r="P374" s="176"/>
      <c r="Q374" s="176"/>
      <c r="R374" s="176"/>
      <c r="S374" s="176"/>
      <c r="T374" s="177"/>
      <c r="AT374" s="171" t="s">
        <v>172</v>
      </c>
      <c r="AU374" s="171" t="s">
        <v>83</v>
      </c>
      <c r="AV374" s="14" t="s">
        <v>83</v>
      </c>
      <c r="AW374" s="14" t="s">
        <v>30</v>
      </c>
      <c r="AX374" s="14" t="s">
        <v>73</v>
      </c>
      <c r="AY374" s="171" t="s">
        <v>160</v>
      </c>
    </row>
    <row r="375" spans="2:51" s="13" customFormat="1" ht="11.25">
      <c r="B375" s="163"/>
      <c r="D375" s="158" t="s">
        <v>172</v>
      </c>
      <c r="E375" s="164" t="s">
        <v>1</v>
      </c>
      <c r="F375" s="165" t="s">
        <v>439</v>
      </c>
      <c r="H375" s="164" t="s">
        <v>1</v>
      </c>
      <c r="I375" s="166"/>
      <c r="L375" s="163"/>
      <c r="M375" s="167"/>
      <c r="N375" s="168"/>
      <c r="O375" s="168"/>
      <c r="P375" s="168"/>
      <c r="Q375" s="168"/>
      <c r="R375" s="168"/>
      <c r="S375" s="168"/>
      <c r="T375" s="169"/>
      <c r="AT375" s="164" t="s">
        <v>172</v>
      </c>
      <c r="AU375" s="164" t="s">
        <v>83</v>
      </c>
      <c r="AV375" s="13" t="s">
        <v>81</v>
      </c>
      <c r="AW375" s="13" t="s">
        <v>30</v>
      </c>
      <c r="AX375" s="13" t="s">
        <v>73</v>
      </c>
      <c r="AY375" s="164" t="s">
        <v>160</v>
      </c>
    </row>
    <row r="376" spans="2:51" s="14" customFormat="1" ht="11.25">
      <c r="B376" s="170"/>
      <c r="D376" s="158" t="s">
        <v>172</v>
      </c>
      <c r="E376" s="171" t="s">
        <v>1</v>
      </c>
      <c r="F376" s="172" t="s">
        <v>438</v>
      </c>
      <c r="H376" s="173">
        <v>6.15</v>
      </c>
      <c r="I376" s="174"/>
      <c r="L376" s="170"/>
      <c r="M376" s="175"/>
      <c r="N376" s="176"/>
      <c r="O376" s="176"/>
      <c r="P376" s="176"/>
      <c r="Q376" s="176"/>
      <c r="R376" s="176"/>
      <c r="S376" s="176"/>
      <c r="T376" s="177"/>
      <c r="AT376" s="171" t="s">
        <v>172</v>
      </c>
      <c r="AU376" s="171" t="s">
        <v>83</v>
      </c>
      <c r="AV376" s="14" t="s">
        <v>83</v>
      </c>
      <c r="AW376" s="14" t="s">
        <v>30</v>
      </c>
      <c r="AX376" s="14" t="s">
        <v>73</v>
      </c>
      <c r="AY376" s="171" t="s">
        <v>160</v>
      </c>
    </row>
    <row r="377" spans="2:51" s="13" customFormat="1" ht="11.25">
      <c r="B377" s="163"/>
      <c r="D377" s="158" t="s">
        <v>172</v>
      </c>
      <c r="E377" s="164" t="s">
        <v>1</v>
      </c>
      <c r="F377" s="165" t="s">
        <v>440</v>
      </c>
      <c r="H377" s="164" t="s">
        <v>1</v>
      </c>
      <c r="I377" s="166"/>
      <c r="L377" s="163"/>
      <c r="M377" s="167"/>
      <c r="N377" s="168"/>
      <c r="O377" s="168"/>
      <c r="P377" s="168"/>
      <c r="Q377" s="168"/>
      <c r="R377" s="168"/>
      <c r="S377" s="168"/>
      <c r="T377" s="169"/>
      <c r="AT377" s="164" t="s">
        <v>172</v>
      </c>
      <c r="AU377" s="164" t="s">
        <v>83</v>
      </c>
      <c r="AV377" s="13" t="s">
        <v>81</v>
      </c>
      <c r="AW377" s="13" t="s">
        <v>30</v>
      </c>
      <c r="AX377" s="13" t="s">
        <v>73</v>
      </c>
      <c r="AY377" s="164" t="s">
        <v>160</v>
      </c>
    </row>
    <row r="378" spans="2:51" s="14" customFormat="1" ht="11.25">
      <c r="B378" s="170"/>
      <c r="D378" s="158" t="s">
        <v>172</v>
      </c>
      <c r="E378" s="171" t="s">
        <v>1</v>
      </c>
      <c r="F378" s="172" t="s">
        <v>441</v>
      </c>
      <c r="H378" s="173">
        <v>6.75</v>
      </c>
      <c r="I378" s="174"/>
      <c r="L378" s="170"/>
      <c r="M378" s="175"/>
      <c r="N378" s="176"/>
      <c r="O378" s="176"/>
      <c r="P378" s="176"/>
      <c r="Q378" s="176"/>
      <c r="R378" s="176"/>
      <c r="S378" s="176"/>
      <c r="T378" s="177"/>
      <c r="AT378" s="171" t="s">
        <v>172</v>
      </c>
      <c r="AU378" s="171" t="s">
        <v>83</v>
      </c>
      <c r="AV378" s="14" t="s">
        <v>83</v>
      </c>
      <c r="AW378" s="14" t="s">
        <v>30</v>
      </c>
      <c r="AX378" s="14" t="s">
        <v>73</v>
      </c>
      <c r="AY378" s="171" t="s">
        <v>160</v>
      </c>
    </row>
    <row r="379" spans="2:51" s="13" customFormat="1" ht="11.25">
      <c r="B379" s="163"/>
      <c r="D379" s="158" t="s">
        <v>172</v>
      </c>
      <c r="E379" s="164" t="s">
        <v>1</v>
      </c>
      <c r="F379" s="165" t="s">
        <v>442</v>
      </c>
      <c r="H379" s="164" t="s">
        <v>1</v>
      </c>
      <c r="I379" s="166"/>
      <c r="L379" s="163"/>
      <c r="M379" s="167"/>
      <c r="N379" s="168"/>
      <c r="O379" s="168"/>
      <c r="P379" s="168"/>
      <c r="Q379" s="168"/>
      <c r="R379" s="168"/>
      <c r="S379" s="168"/>
      <c r="T379" s="169"/>
      <c r="AT379" s="164" t="s">
        <v>172</v>
      </c>
      <c r="AU379" s="164" t="s">
        <v>83</v>
      </c>
      <c r="AV379" s="13" t="s">
        <v>81</v>
      </c>
      <c r="AW379" s="13" t="s">
        <v>30</v>
      </c>
      <c r="AX379" s="13" t="s">
        <v>73</v>
      </c>
      <c r="AY379" s="164" t="s">
        <v>160</v>
      </c>
    </row>
    <row r="380" spans="2:51" s="14" customFormat="1" ht="11.25">
      <c r="B380" s="170"/>
      <c r="D380" s="158" t="s">
        <v>172</v>
      </c>
      <c r="E380" s="171" t="s">
        <v>1</v>
      </c>
      <c r="F380" s="172" t="s">
        <v>443</v>
      </c>
      <c r="H380" s="173">
        <v>19.29</v>
      </c>
      <c r="I380" s="174"/>
      <c r="L380" s="170"/>
      <c r="M380" s="175"/>
      <c r="N380" s="176"/>
      <c r="O380" s="176"/>
      <c r="P380" s="176"/>
      <c r="Q380" s="176"/>
      <c r="R380" s="176"/>
      <c r="S380" s="176"/>
      <c r="T380" s="177"/>
      <c r="AT380" s="171" t="s">
        <v>172</v>
      </c>
      <c r="AU380" s="171" t="s">
        <v>83</v>
      </c>
      <c r="AV380" s="14" t="s">
        <v>83</v>
      </c>
      <c r="AW380" s="14" t="s">
        <v>30</v>
      </c>
      <c r="AX380" s="14" t="s">
        <v>73</v>
      </c>
      <c r="AY380" s="171" t="s">
        <v>160</v>
      </c>
    </row>
    <row r="381" spans="2:51" s="13" customFormat="1" ht="11.25">
      <c r="B381" s="163"/>
      <c r="D381" s="158" t="s">
        <v>172</v>
      </c>
      <c r="E381" s="164" t="s">
        <v>1</v>
      </c>
      <c r="F381" s="165" t="s">
        <v>444</v>
      </c>
      <c r="H381" s="164" t="s">
        <v>1</v>
      </c>
      <c r="I381" s="166"/>
      <c r="L381" s="163"/>
      <c r="M381" s="167"/>
      <c r="N381" s="168"/>
      <c r="O381" s="168"/>
      <c r="P381" s="168"/>
      <c r="Q381" s="168"/>
      <c r="R381" s="168"/>
      <c r="S381" s="168"/>
      <c r="T381" s="169"/>
      <c r="AT381" s="164" t="s">
        <v>172</v>
      </c>
      <c r="AU381" s="164" t="s">
        <v>83</v>
      </c>
      <c r="AV381" s="13" t="s">
        <v>81</v>
      </c>
      <c r="AW381" s="13" t="s">
        <v>30</v>
      </c>
      <c r="AX381" s="13" t="s">
        <v>73</v>
      </c>
      <c r="AY381" s="164" t="s">
        <v>160</v>
      </c>
    </row>
    <row r="382" spans="2:51" s="14" customFormat="1" ht="11.25">
      <c r="B382" s="170"/>
      <c r="D382" s="158" t="s">
        <v>172</v>
      </c>
      <c r="E382" s="171" t="s">
        <v>1</v>
      </c>
      <c r="F382" s="172" t="s">
        <v>445</v>
      </c>
      <c r="H382" s="173">
        <v>18.63</v>
      </c>
      <c r="I382" s="174"/>
      <c r="L382" s="170"/>
      <c r="M382" s="175"/>
      <c r="N382" s="176"/>
      <c r="O382" s="176"/>
      <c r="P382" s="176"/>
      <c r="Q382" s="176"/>
      <c r="R382" s="176"/>
      <c r="S382" s="176"/>
      <c r="T382" s="177"/>
      <c r="AT382" s="171" t="s">
        <v>172</v>
      </c>
      <c r="AU382" s="171" t="s">
        <v>83</v>
      </c>
      <c r="AV382" s="14" t="s">
        <v>83</v>
      </c>
      <c r="AW382" s="14" t="s">
        <v>30</v>
      </c>
      <c r="AX382" s="14" t="s">
        <v>73</v>
      </c>
      <c r="AY382" s="171" t="s">
        <v>160</v>
      </c>
    </row>
    <row r="383" spans="2:51" s="13" customFormat="1" ht="11.25">
      <c r="B383" s="163"/>
      <c r="D383" s="158" t="s">
        <v>172</v>
      </c>
      <c r="E383" s="164" t="s">
        <v>1</v>
      </c>
      <c r="F383" s="165" t="s">
        <v>446</v>
      </c>
      <c r="H383" s="164" t="s">
        <v>1</v>
      </c>
      <c r="I383" s="166"/>
      <c r="L383" s="163"/>
      <c r="M383" s="167"/>
      <c r="N383" s="168"/>
      <c r="O383" s="168"/>
      <c r="P383" s="168"/>
      <c r="Q383" s="168"/>
      <c r="R383" s="168"/>
      <c r="S383" s="168"/>
      <c r="T383" s="169"/>
      <c r="AT383" s="164" t="s">
        <v>172</v>
      </c>
      <c r="AU383" s="164" t="s">
        <v>83</v>
      </c>
      <c r="AV383" s="13" t="s">
        <v>81</v>
      </c>
      <c r="AW383" s="13" t="s">
        <v>30</v>
      </c>
      <c r="AX383" s="13" t="s">
        <v>73</v>
      </c>
      <c r="AY383" s="164" t="s">
        <v>160</v>
      </c>
    </row>
    <row r="384" spans="2:51" s="14" customFormat="1" ht="11.25">
      <c r="B384" s="170"/>
      <c r="D384" s="158" t="s">
        <v>172</v>
      </c>
      <c r="E384" s="171" t="s">
        <v>1</v>
      </c>
      <c r="F384" s="172" t="s">
        <v>447</v>
      </c>
      <c r="H384" s="173">
        <v>3.075</v>
      </c>
      <c r="I384" s="174"/>
      <c r="L384" s="170"/>
      <c r="M384" s="175"/>
      <c r="N384" s="176"/>
      <c r="O384" s="176"/>
      <c r="P384" s="176"/>
      <c r="Q384" s="176"/>
      <c r="R384" s="176"/>
      <c r="S384" s="176"/>
      <c r="T384" s="177"/>
      <c r="AT384" s="171" t="s">
        <v>172</v>
      </c>
      <c r="AU384" s="171" t="s">
        <v>83</v>
      </c>
      <c r="AV384" s="14" t="s">
        <v>83</v>
      </c>
      <c r="AW384" s="14" t="s">
        <v>30</v>
      </c>
      <c r="AX384" s="14" t="s">
        <v>73</v>
      </c>
      <c r="AY384" s="171" t="s">
        <v>160</v>
      </c>
    </row>
    <row r="385" spans="2:51" s="13" customFormat="1" ht="11.25">
      <c r="B385" s="163"/>
      <c r="D385" s="158" t="s">
        <v>172</v>
      </c>
      <c r="E385" s="164" t="s">
        <v>1</v>
      </c>
      <c r="F385" s="165" t="s">
        <v>448</v>
      </c>
      <c r="H385" s="164" t="s">
        <v>1</v>
      </c>
      <c r="I385" s="166"/>
      <c r="L385" s="163"/>
      <c r="M385" s="167"/>
      <c r="N385" s="168"/>
      <c r="O385" s="168"/>
      <c r="P385" s="168"/>
      <c r="Q385" s="168"/>
      <c r="R385" s="168"/>
      <c r="S385" s="168"/>
      <c r="T385" s="169"/>
      <c r="AT385" s="164" t="s">
        <v>172</v>
      </c>
      <c r="AU385" s="164" t="s">
        <v>83</v>
      </c>
      <c r="AV385" s="13" t="s">
        <v>81</v>
      </c>
      <c r="AW385" s="13" t="s">
        <v>30</v>
      </c>
      <c r="AX385" s="13" t="s">
        <v>73</v>
      </c>
      <c r="AY385" s="164" t="s">
        <v>160</v>
      </c>
    </row>
    <row r="386" spans="2:51" s="14" customFormat="1" ht="11.25">
      <c r="B386" s="170"/>
      <c r="D386" s="158" t="s">
        <v>172</v>
      </c>
      <c r="E386" s="171" t="s">
        <v>1</v>
      </c>
      <c r="F386" s="172" t="s">
        <v>449</v>
      </c>
      <c r="H386" s="173">
        <v>3.75</v>
      </c>
      <c r="I386" s="174"/>
      <c r="L386" s="170"/>
      <c r="M386" s="175"/>
      <c r="N386" s="176"/>
      <c r="O386" s="176"/>
      <c r="P386" s="176"/>
      <c r="Q386" s="176"/>
      <c r="R386" s="176"/>
      <c r="S386" s="176"/>
      <c r="T386" s="177"/>
      <c r="AT386" s="171" t="s">
        <v>172</v>
      </c>
      <c r="AU386" s="171" t="s">
        <v>83</v>
      </c>
      <c r="AV386" s="14" t="s">
        <v>83</v>
      </c>
      <c r="AW386" s="14" t="s">
        <v>30</v>
      </c>
      <c r="AX386" s="14" t="s">
        <v>73</v>
      </c>
      <c r="AY386" s="171" t="s">
        <v>160</v>
      </c>
    </row>
    <row r="387" spans="2:51" s="13" customFormat="1" ht="11.25">
      <c r="B387" s="163"/>
      <c r="D387" s="158" t="s">
        <v>172</v>
      </c>
      <c r="E387" s="164" t="s">
        <v>1</v>
      </c>
      <c r="F387" s="165" t="s">
        <v>450</v>
      </c>
      <c r="H387" s="164" t="s">
        <v>1</v>
      </c>
      <c r="I387" s="166"/>
      <c r="L387" s="163"/>
      <c r="M387" s="167"/>
      <c r="N387" s="168"/>
      <c r="O387" s="168"/>
      <c r="P387" s="168"/>
      <c r="Q387" s="168"/>
      <c r="R387" s="168"/>
      <c r="S387" s="168"/>
      <c r="T387" s="169"/>
      <c r="AT387" s="164" t="s">
        <v>172</v>
      </c>
      <c r="AU387" s="164" t="s">
        <v>83</v>
      </c>
      <c r="AV387" s="13" t="s">
        <v>81</v>
      </c>
      <c r="AW387" s="13" t="s">
        <v>30</v>
      </c>
      <c r="AX387" s="13" t="s">
        <v>73</v>
      </c>
      <c r="AY387" s="164" t="s">
        <v>160</v>
      </c>
    </row>
    <row r="388" spans="2:51" s="14" customFormat="1" ht="11.25">
      <c r="B388" s="170"/>
      <c r="D388" s="158" t="s">
        <v>172</v>
      </c>
      <c r="E388" s="171" t="s">
        <v>1</v>
      </c>
      <c r="F388" s="172" t="s">
        <v>451</v>
      </c>
      <c r="H388" s="173">
        <v>5.07</v>
      </c>
      <c r="I388" s="174"/>
      <c r="L388" s="170"/>
      <c r="M388" s="175"/>
      <c r="N388" s="176"/>
      <c r="O388" s="176"/>
      <c r="P388" s="176"/>
      <c r="Q388" s="176"/>
      <c r="R388" s="176"/>
      <c r="S388" s="176"/>
      <c r="T388" s="177"/>
      <c r="AT388" s="171" t="s">
        <v>172</v>
      </c>
      <c r="AU388" s="171" t="s">
        <v>83</v>
      </c>
      <c r="AV388" s="14" t="s">
        <v>83</v>
      </c>
      <c r="AW388" s="14" t="s">
        <v>30</v>
      </c>
      <c r="AX388" s="14" t="s">
        <v>73</v>
      </c>
      <c r="AY388" s="171" t="s">
        <v>160</v>
      </c>
    </row>
    <row r="389" spans="2:51" s="13" customFormat="1" ht="11.25">
      <c r="B389" s="163"/>
      <c r="D389" s="158" t="s">
        <v>172</v>
      </c>
      <c r="E389" s="164" t="s">
        <v>1</v>
      </c>
      <c r="F389" s="165" t="s">
        <v>452</v>
      </c>
      <c r="H389" s="164" t="s">
        <v>1</v>
      </c>
      <c r="I389" s="166"/>
      <c r="L389" s="163"/>
      <c r="M389" s="167"/>
      <c r="N389" s="168"/>
      <c r="O389" s="168"/>
      <c r="P389" s="168"/>
      <c r="Q389" s="168"/>
      <c r="R389" s="168"/>
      <c r="S389" s="168"/>
      <c r="T389" s="169"/>
      <c r="AT389" s="164" t="s">
        <v>172</v>
      </c>
      <c r="AU389" s="164" t="s">
        <v>83</v>
      </c>
      <c r="AV389" s="13" t="s">
        <v>81</v>
      </c>
      <c r="AW389" s="13" t="s">
        <v>30</v>
      </c>
      <c r="AX389" s="13" t="s">
        <v>73</v>
      </c>
      <c r="AY389" s="164" t="s">
        <v>160</v>
      </c>
    </row>
    <row r="390" spans="2:51" s="14" customFormat="1" ht="11.25">
      <c r="B390" s="170"/>
      <c r="D390" s="158" t="s">
        <v>172</v>
      </c>
      <c r="E390" s="171" t="s">
        <v>1</v>
      </c>
      <c r="F390" s="172" t="s">
        <v>453</v>
      </c>
      <c r="H390" s="173">
        <v>3.3</v>
      </c>
      <c r="I390" s="174"/>
      <c r="L390" s="170"/>
      <c r="M390" s="175"/>
      <c r="N390" s="176"/>
      <c r="O390" s="176"/>
      <c r="P390" s="176"/>
      <c r="Q390" s="176"/>
      <c r="R390" s="176"/>
      <c r="S390" s="176"/>
      <c r="T390" s="177"/>
      <c r="AT390" s="171" t="s">
        <v>172</v>
      </c>
      <c r="AU390" s="171" t="s">
        <v>83</v>
      </c>
      <c r="AV390" s="14" t="s">
        <v>83</v>
      </c>
      <c r="AW390" s="14" t="s">
        <v>30</v>
      </c>
      <c r="AX390" s="14" t="s">
        <v>73</v>
      </c>
      <c r="AY390" s="171" t="s">
        <v>160</v>
      </c>
    </row>
    <row r="391" spans="2:51" s="13" customFormat="1" ht="11.25">
      <c r="B391" s="163"/>
      <c r="D391" s="158" t="s">
        <v>172</v>
      </c>
      <c r="E391" s="164" t="s">
        <v>1</v>
      </c>
      <c r="F391" s="165" t="s">
        <v>454</v>
      </c>
      <c r="H391" s="164" t="s">
        <v>1</v>
      </c>
      <c r="I391" s="166"/>
      <c r="L391" s="163"/>
      <c r="M391" s="167"/>
      <c r="N391" s="168"/>
      <c r="O391" s="168"/>
      <c r="P391" s="168"/>
      <c r="Q391" s="168"/>
      <c r="R391" s="168"/>
      <c r="S391" s="168"/>
      <c r="T391" s="169"/>
      <c r="AT391" s="164" t="s">
        <v>172</v>
      </c>
      <c r="AU391" s="164" t="s">
        <v>83</v>
      </c>
      <c r="AV391" s="13" t="s">
        <v>81</v>
      </c>
      <c r="AW391" s="13" t="s">
        <v>30</v>
      </c>
      <c r="AX391" s="13" t="s">
        <v>73</v>
      </c>
      <c r="AY391" s="164" t="s">
        <v>160</v>
      </c>
    </row>
    <row r="392" spans="2:51" s="14" customFormat="1" ht="11.25">
      <c r="B392" s="170"/>
      <c r="D392" s="158" t="s">
        <v>172</v>
      </c>
      <c r="E392" s="171" t="s">
        <v>1</v>
      </c>
      <c r="F392" s="172" t="s">
        <v>455</v>
      </c>
      <c r="H392" s="173">
        <v>5.775</v>
      </c>
      <c r="I392" s="174"/>
      <c r="L392" s="170"/>
      <c r="M392" s="175"/>
      <c r="N392" s="176"/>
      <c r="O392" s="176"/>
      <c r="P392" s="176"/>
      <c r="Q392" s="176"/>
      <c r="R392" s="176"/>
      <c r="S392" s="176"/>
      <c r="T392" s="177"/>
      <c r="AT392" s="171" t="s">
        <v>172</v>
      </c>
      <c r="AU392" s="171" t="s">
        <v>83</v>
      </c>
      <c r="AV392" s="14" t="s">
        <v>83</v>
      </c>
      <c r="AW392" s="14" t="s">
        <v>30</v>
      </c>
      <c r="AX392" s="14" t="s">
        <v>73</v>
      </c>
      <c r="AY392" s="171" t="s">
        <v>160</v>
      </c>
    </row>
    <row r="393" spans="2:51" s="13" customFormat="1" ht="11.25">
      <c r="B393" s="163"/>
      <c r="D393" s="158" t="s">
        <v>172</v>
      </c>
      <c r="E393" s="164" t="s">
        <v>1</v>
      </c>
      <c r="F393" s="165" t="s">
        <v>456</v>
      </c>
      <c r="H393" s="164" t="s">
        <v>1</v>
      </c>
      <c r="I393" s="166"/>
      <c r="L393" s="163"/>
      <c r="M393" s="167"/>
      <c r="N393" s="168"/>
      <c r="O393" s="168"/>
      <c r="P393" s="168"/>
      <c r="Q393" s="168"/>
      <c r="R393" s="168"/>
      <c r="S393" s="168"/>
      <c r="T393" s="169"/>
      <c r="AT393" s="164" t="s">
        <v>172</v>
      </c>
      <c r="AU393" s="164" t="s">
        <v>83</v>
      </c>
      <c r="AV393" s="13" t="s">
        <v>81</v>
      </c>
      <c r="AW393" s="13" t="s">
        <v>30</v>
      </c>
      <c r="AX393" s="13" t="s">
        <v>73</v>
      </c>
      <c r="AY393" s="164" t="s">
        <v>160</v>
      </c>
    </row>
    <row r="394" spans="2:51" s="14" customFormat="1" ht="11.25">
      <c r="B394" s="170"/>
      <c r="D394" s="158" t="s">
        <v>172</v>
      </c>
      <c r="E394" s="171" t="s">
        <v>1</v>
      </c>
      <c r="F394" s="172" t="s">
        <v>457</v>
      </c>
      <c r="H394" s="173">
        <v>49.896</v>
      </c>
      <c r="I394" s="174"/>
      <c r="L394" s="170"/>
      <c r="M394" s="175"/>
      <c r="N394" s="176"/>
      <c r="O394" s="176"/>
      <c r="P394" s="176"/>
      <c r="Q394" s="176"/>
      <c r="R394" s="176"/>
      <c r="S394" s="176"/>
      <c r="T394" s="177"/>
      <c r="AT394" s="171" t="s">
        <v>172</v>
      </c>
      <c r="AU394" s="171" t="s">
        <v>83</v>
      </c>
      <c r="AV394" s="14" t="s">
        <v>83</v>
      </c>
      <c r="AW394" s="14" t="s">
        <v>30</v>
      </c>
      <c r="AX394" s="14" t="s">
        <v>73</v>
      </c>
      <c r="AY394" s="171" t="s">
        <v>160</v>
      </c>
    </row>
    <row r="395" spans="2:51" s="13" customFormat="1" ht="11.25">
      <c r="B395" s="163"/>
      <c r="D395" s="158" t="s">
        <v>172</v>
      </c>
      <c r="E395" s="164" t="s">
        <v>1</v>
      </c>
      <c r="F395" s="165" t="s">
        <v>458</v>
      </c>
      <c r="H395" s="164" t="s">
        <v>1</v>
      </c>
      <c r="I395" s="166"/>
      <c r="L395" s="163"/>
      <c r="M395" s="167"/>
      <c r="N395" s="168"/>
      <c r="O395" s="168"/>
      <c r="P395" s="168"/>
      <c r="Q395" s="168"/>
      <c r="R395" s="168"/>
      <c r="S395" s="168"/>
      <c r="T395" s="169"/>
      <c r="AT395" s="164" t="s">
        <v>172</v>
      </c>
      <c r="AU395" s="164" t="s">
        <v>83</v>
      </c>
      <c r="AV395" s="13" t="s">
        <v>81</v>
      </c>
      <c r="AW395" s="13" t="s">
        <v>30</v>
      </c>
      <c r="AX395" s="13" t="s">
        <v>73</v>
      </c>
      <c r="AY395" s="164" t="s">
        <v>160</v>
      </c>
    </row>
    <row r="396" spans="2:51" s="14" customFormat="1" ht="11.25">
      <c r="B396" s="170"/>
      <c r="D396" s="158" t="s">
        <v>172</v>
      </c>
      <c r="E396" s="171" t="s">
        <v>1</v>
      </c>
      <c r="F396" s="172" t="s">
        <v>459</v>
      </c>
      <c r="H396" s="173">
        <v>3.432</v>
      </c>
      <c r="I396" s="174"/>
      <c r="L396" s="170"/>
      <c r="M396" s="175"/>
      <c r="N396" s="176"/>
      <c r="O396" s="176"/>
      <c r="P396" s="176"/>
      <c r="Q396" s="176"/>
      <c r="R396" s="176"/>
      <c r="S396" s="176"/>
      <c r="T396" s="177"/>
      <c r="AT396" s="171" t="s">
        <v>172</v>
      </c>
      <c r="AU396" s="171" t="s">
        <v>83</v>
      </c>
      <c r="AV396" s="14" t="s">
        <v>83</v>
      </c>
      <c r="AW396" s="14" t="s">
        <v>30</v>
      </c>
      <c r="AX396" s="14" t="s">
        <v>73</v>
      </c>
      <c r="AY396" s="171" t="s">
        <v>160</v>
      </c>
    </row>
    <row r="397" spans="2:51" s="13" customFormat="1" ht="11.25">
      <c r="B397" s="163"/>
      <c r="D397" s="158" t="s">
        <v>172</v>
      </c>
      <c r="E397" s="164" t="s">
        <v>1</v>
      </c>
      <c r="F397" s="165" t="s">
        <v>460</v>
      </c>
      <c r="H397" s="164" t="s">
        <v>1</v>
      </c>
      <c r="I397" s="166"/>
      <c r="L397" s="163"/>
      <c r="M397" s="167"/>
      <c r="N397" s="168"/>
      <c r="O397" s="168"/>
      <c r="P397" s="168"/>
      <c r="Q397" s="168"/>
      <c r="R397" s="168"/>
      <c r="S397" s="168"/>
      <c r="T397" s="169"/>
      <c r="AT397" s="164" t="s">
        <v>172</v>
      </c>
      <c r="AU397" s="164" t="s">
        <v>83</v>
      </c>
      <c r="AV397" s="13" t="s">
        <v>81</v>
      </c>
      <c r="AW397" s="13" t="s">
        <v>30</v>
      </c>
      <c r="AX397" s="13" t="s">
        <v>73</v>
      </c>
      <c r="AY397" s="164" t="s">
        <v>160</v>
      </c>
    </row>
    <row r="398" spans="2:51" s="14" customFormat="1" ht="11.25">
      <c r="B398" s="170"/>
      <c r="D398" s="158" t="s">
        <v>172</v>
      </c>
      <c r="E398" s="171" t="s">
        <v>1</v>
      </c>
      <c r="F398" s="172" t="s">
        <v>459</v>
      </c>
      <c r="H398" s="173">
        <v>3.432</v>
      </c>
      <c r="I398" s="174"/>
      <c r="L398" s="170"/>
      <c r="M398" s="175"/>
      <c r="N398" s="176"/>
      <c r="O398" s="176"/>
      <c r="P398" s="176"/>
      <c r="Q398" s="176"/>
      <c r="R398" s="176"/>
      <c r="S398" s="176"/>
      <c r="T398" s="177"/>
      <c r="AT398" s="171" t="s">
        <v>172</v>
      </c>
      <c r="AU398" s="171" t="s">
        <v>83</v>
      </c>
      <c r="AV398" s="14" t="s">
        <v>83</v>
      </c>
      <c r="AW398" s="14" t="s">
        <v>30</v>
      </c>
      <c r="AX398" s="14" t="s">
        <v>73</v>
      </c>
      <c r="AY398" s="171" t="s">
        <v>160</v>
      </c>
    </row>
    <row r="399" spans="2:51" s="13" customFormat="1" ht="11.25">
      <c r="B399" s="163"/>
      <c r="D399" s="158" t="s">
        <v>172</v>
      </c>
      <c r="E399" s="164" t="s">
        <v>1</v>
      </c>
      <c r="F399" s="165" t="s">
        <v>461</v>
      </c>
      <c r="H399" s="164" t="s">
        <v>1</v>
      </c>
      <c r="I399" s="166"/>
      <c r="L399" s="163"/>
      <c r="M399" s="167"/>
      <c r="N399" s="168"/>
      <c r="O399" s="168"/>
      <c r="P399" s="168"/>
      <c r="Q399" s="168"/>
      <c r="R399" s="168"/>
      <c r="S399" s="168"/>
      <c r="T399" s="169"/>
      <c r="AT399" s="164" t="s">
        <v>172</v>
      </c>
      <c r="AU399" s="164" t="s">
        <v>83</v>
      </c>
      <c r="AV399" s="13" t="s">
        <v>81</v>
      </c>
      <c r="AW399" s="13" t="s">
        <v>30</v>
      </c>
      <c r="AX399" s="13" t="s">
        <v>73</v>
      </c>
      <c r="AY399" s="164" t="s">
        <v>160</v>
      </c>
    </row>
    <row r="400" spans="2:51" s="14" customFormat="1" ht="11.25">
      <c r="B400" s="170"/>
      <c r="D400" s="158" t="s">
        <v>172</v>
      </c>
      <c r="E400" s="171" t="s">
        <v>1</v>
      </c>
      <c r="F400" s="172" t="s">
        <v>462</v>
      </c>
      <c r="H400" s="173">
        <v>11.925</v>
      </c>
      <c r="I400" s="174"/>
      <c r="L400" s="170"/>
      <c r="M400" s="175"/>
      <c r="N400" s="176"/>
      <c r="O400" s="176"/>
      <c r="P400" s="176"/>
      <c r="Q400" s="176"/>
      <c r="R400" s="176"/>
      <c r="S400" s="176"/>
      <c r="T400" s="177"/>
      <c r="AT400" s="171" t="s">
        <v>172</v>
      </c>
      <c r="AU400" s="171" t="s">
        <v>83</v>
      </c>
      <c r="AV400" s="14" t="s">
        <v>83</v>
      </c>
      <c r="AW400" s="14" t="s">
        <v>30</v>
      </c>
      <c r="AX400" s="14" t="s">
        <v>73</v>
      </c>
      <c r="AY400" s="171" t="s">
        <v>160</v>
      </c>
    </row>
    <row r="401" spans="2:51" s="13" customFormat="1" ht="11.25">
      <c r="B401" s="163"/>
      <c r="D401" s="158" t="s">
        <v>172</v>
      </c>
      <c r="E401" s="164" t="s">
        <v>1</v>
      </c>
      <c r="F401" s="165" t="s">
        <v>463</v>
      </c>
      <c r="H401" s="164" t="s">
        <v>1</v>
      </c>
      <c r="I401" s="166"/>
      <c r="L401" s="163"/>
      <c r="M401" s="167"/>
      <c r="N401" s="168"/>
      <c r="O401" s="168"/>
      <c r="P401" s="168"/>
      <c r="Q401" s="168"/>
      <c r="R401" s="168"/>
      <c r="S401" s="168"/>
      <c r="T401" s="169"/>
      <c r="AT401" s="164" t="s">
        <v>172</v>
      </c>
      <c r="AU401" s="164" t="s">
        <v>83</v>
      </c>
      <c r="AV401" s="13" t="s">
        <v>81</v>
      </c>
      <c r="AW401" s="13" t="s">
        <v>30</v>
      </c>
      <c r="AX401" s="13" t="s">
        <v>73</v>
      </c>
      <c r="AY401" s="164" t="s">
        <v>160</v>
      </c>
    </row>
    <row r="402" spans="2:51" s="14" customFormat="1" ht="11.25">
      <c r="B402" s="170"/>
      <c r="D402" s="158" t="s">
        <v>172</v>
      </c>
      <c r="E402" s="171" t="s">
        <v>1</v>
      </c>
      <c r="F402" s="172" t="s">
        <v>464</v>
      </c>
      <c r="H402" s="173">
        <v>7.425</v>
      </c>
      <c r="I402" s="174"/>
      <c r="L402" s="170"/>
      <c r="M402" s="175"/>
      <c r="N402" s="176"/>
      <c r="O402" s="176"/>
      <c r="P402" s="176"/>
      <c r="Q402" s="176"/>
      <c r="R402" s="176"/>
      <c r="S402" s="176"/>
      <c r="T402" s="177"/>
      <c r="AT402" s="171" t="s">
        <v>172</v>
      </c>
      <c r="AU402" s="171" t="s">
        <v>83</v>
      </c>
      <c r="AV402" s="14" t="s">
        <v>83</v>
      </c>
      <c r="AW402" s="14" t="s">
        <v>30</v>
      </c>
      <c r="AX402" s="14" t="s">
        <v>73</v>
      </c>
      <c r="AY402" s="171" t="s">
        <v>160</v>
      </c>
    </row>
    <row r="403" spans="2:51" s="13" customFormat="1" ht="11.25">
      <c r="B403" s="163"/>
      <c r="D403" s="158" t="s">
        <v>172</v>
      </c>
      <c r="E403" s="164" t="s">
        <v>1</v>
      </c>
      <c r="F403" s="165" t="s">
        <v>465</v>
      </c>
      <c r="H403" s="164" t="s">
        <v>1</v>
      </c>
      <c r="I403" s="166"/>
      <c r="L403" s="163"/>
      <c r="M403" s="167"/>
      <c r="N403" s="168"/>
      <c r="O403" s="168"/>
      <c r="P403" s="168"/>
      <c r="Q403" s="168"/>
      <c r="R403" s="168"/>
      <c r="S403" s="168"/>
      <c r="T403" s="169"/>
      <c r="AT403" s="164" t="s">
        <v>172</v>
      </c>
      <c r="AU403" s="164" t="s">
        <v>83</v>
      </c>
      <c r="AV403" s="13" t="s">
        <v>81</v>
      </c>
      <c r="AW403" s="13" t="s">
        <v>30</v>
      </c>
      <c r="AX403" s="13" t="s">
        <v>73</v>
      </c>
      <c r="AY403" s="164" t="s">
        <v>160</v>
      </c>
    </row>
    <row r="404" spans="2:51" s="14" customFormat="1" ht="11.25">
      <c r="B404" s="170"/>
      <c r="D404" s="158" t="s">
        <v>172</v>
      </c>
      <c r="E404" s="171" t="s">
        <v>1</v>
      </c>
      <c r="F404" s="172" t="s">
        <v>464</v>
      </c>
      <c r="H404" s="173">
        <v>7.425</v>
      </c>
      <c r="I404" s="174"/>
      <c r="L404" s="170"/>
      <c r="M404" s="175"/>
      <c r="N404" s="176"/>
      <c r="O404" s="176"/>
      <c r="P404" s="176"/>
      <c r="Q404" s="176"/>
      <c r="R404" s="176"/>
      <c r="S404" s="176"/>
      <c r="T404" s="177"/>
      <c r="AT404" s="171" t="s">
        <v>172</v>
      </c>
      <c r="AU404" s="171" t="s">
        <v>83</v>
      </c>
      <c r="AV404" s="14" t="s">
        <v>83</v>
      </c>
      <c r="AW404" s="14" t="s">
        <v>30</v>
      </c>
      <c r="AX404" s="14" t="s">
        <v>73</v>
      </c>
      <c r="AY404" s="171" t="s">
        <v>160</v>
      </c>
    </row>
    <row r="405" spans="2:51" s="13" customFormat="1" ht="11.25">
      <c r="B405" s="163"/>
      <c r="D405" s="158" t="s">
        <v>172</v>
      </c>
      <c r="E405" s="164" t="s">
        <v>1</v>
      </c>
      <c r="F405" s="165" t="s">
        <v>466</v>
      </c>
      <c r="H405" s="164" t="s">
        <v>1</v>
      </c>
      <c r="I405" s="166"/>
      <c r="L405" s="163"/>
      <c r="M405" s="167"/>
      <c r="N405" s="168"/>
      <c r="O405" s="168"/>
      <c r="P405" s="168"/>
      <c r="Q405" s="168"/>
      <c r="R405" s="168"/>
      <c r="S405" s="168"/>
      <c r="T405" s="169"/>
      <c r="AT405" s="164" t="s">
        <v>172</v>
      </c>
      <c r="AU405" s="164" t="s">
        <v>83</v>
      </c>
      <c r="AV405" s="13" t="s">
        <v>81</v>
      </c>
      <c r="AW405" s="13" t="s">
        <v>30</v>
      </c>
      <c r="AX405" s="13" t="s">
        <v>73</v>
      </c>
      <c r="AY405" s="164" t="s">
        <v>160</v>
      </c>
    </row>
    <row r="406" spans="2:51" s="14" customFormat="1" ht="11.25">
      <c r="B406" s="170"/>
      <c r="D406" s="158" t="s">
        <v>172</v>
      </c>
      <c r="E406" s="171" t="s">
        <v>1</v>
      </c>
      <c r="F406" s="172" t="s">
        <v>467</v>
      </c>
      <c r="H406" s="173">
        <v>17.7</v>
      </c>
      <c r="I406" s="174"/>
      <c r="L406" s="170"/>
      <c r="M406" s="175"/>
      <c r="N406" s="176"/>
      <c r="O406" s="176"/>
      <c r="P406" s="176"/>
      <c r="Q406" s="176"/>
      <c r="R406" s="176"/>
      <c r="S406" s="176"/>
      <c r="T406" s="177"/>
      <c r="AT406" s="171" t="s">
        <v>172</v>
      </c>
      <c r="AU406" s="171" t="s">
        <v>83</v>
      </c>
      <c r="AV406" s="14" t="s">
        <v>83</v>
      </c>
      <c r="AW406" s="14" t="s">
        <v>30</v>
      </c>
      <c r="AX406" s="14" t="s">
        <v>73</v>
      </c>
      <c r="AY406" s="171" t="s">
        <v>160</v>
      </c>
    </row>
    <row r="407" spans="2:51" s="13" customFormat="1" ht="11.25">
      <c r="B407" s="163"/>
      <c r="D407" s="158" t="s">
        <v>172</v>
      </c>
      <c r="E407" s="164" t="s">
        <v>1</v>
      </c>
      <c r="F407" s="165" t="s">
        <v>468</v>
      </c>
      <c r="H407" s="164" t="s">
        <v>1</v>
      </c>
      <c r="I407" s="166"/>
      <c r="L407" s="163"/>
      <c r="M407" s="167"/>
      <c r="N407" s="168"/>
      <c r="O407" s="168"/>
      <c r="P407" s="168"/>
      <c r="Q407" s="168"/>
      <c r="R407" s="168"/>
      <c r="S407" s="168"/>
      <c r="T407" s="169"/>
      <c r="AT407" s="164" t="s">
        <v>172</v>
      </c>
      <c r="AU407" s="164" t="s">
        <v>83</v>
      </c>
      <c r="AV407" s="13" t="s">
        <v>81</v>
      </c>
      <c r="AW407" s="13" t="s">
        <v>30</v>
      </c>
      <c r="AX407" s="13" t="s">
        <v>73</v>
      </c>
      <c r="AY407" s="164" t="s">
        <v>160</v>
      </c>
    </row>
    <row r="408" spans="2:51" s="14" customFormat="1" ht="11.25">
      <c r="B408" s="170"/>
      <c r="D408" s="158" t="s">
        <v>172</v>
      </c>
      <c r="E408" s="171" t="s">
        <v>1</v>
      </c>
      <c r="F408" s="172" t="s">
        <v>469</v>
      </c>
      <c r="H408" s="173">
        <v>4.575</v>
      </c>
      <c r="I408" s="174"/>
      <c r="L408" s="170"/>
      <c r="M408" s="175"/>
      <c r="N408" s="176"/>
      <c r="O408" s="176"/>
      <c r="P408" s="176"/>
      <c r="Q408" s="176"/>
      <c r="R408" s="176"/>
      <c r="S408" s="176"/>
      <c r="T408" s="177"/>
      <c r="AT408" s="171" t="s">
        <v>172</v>
      </c>
      <c r="AU408" s="171" t="s">
        <v>83</v>
      </c>
      <c r="AV408" s="14" t="s">
        <v>83</v>
      </c>
      <c r="AW408" s="14" t="s">
        <v>30</v>
      </c>
      <c r="AX408" s="14" t="s">
        <v>73</v>
      </c>
      <c r="AY408" s="171" t="s">
        <v>160</v>
      </c>
    </row>
    <row r="409" spans="2:51" s="13" customFormat="1" ht="11.25">
      <c r="B409" s="163"/>
      <c r="D409" s="158" t="s">
        <v>172</v>
      </c>
      <c r="E409" s="164" t="s">
        <v>1</v>
      </c>
      <c r="F409" s="165" t="s">
        <v>470</v>
      </c>
      <c r="H409" s="164" t="s">
        <v>1</v>
      </c>
      <c r="I409" s="166"/>
      <c r="L409" s="163"/>
      <c r="M409" s="167"/>
      <c r="N409" s="168"/>
      <c r="O409" s="168"/>
      <c r="P409" s="168"/>
      <c r="Q409" s="168"/>
      <c r="R409" s="168"/>
      <c r="S409" s="168"/>
      <c r="T409" s="169"/>
      <c r="AT409" s="164" t="s">
        <v>172</v>
      </c>
      <c r="AU409" s="164" t="s">
        <v>83</v>
      </c>
      <c r="AV409" s="13" t="s">
        <v>81</v>
      </c>
      <c r="AW409" s="13" t="s">
        <v>30</v>
      </c>
      <c r="AX409" s="13" t="s">
        <v>73</v>
      </c>
      <c r="AY409" s="164" t="s">
        <v>160</v>
      </c>
    </row>
    <row r="410" spans="2:51" s="14" customFormat="1" ht="11.25">
      <c r="B410" s="170"/>
      <c r="D410" s="158" t="s">
        <v>172</v>
      </c>
      <c r="E410" s="171" t="s">
        <v>1</v>
      </c>
      <c r="F410" s="172" t="s">
        <v>471</v>
      </c>
      <c r="H410" s="173">
        <v>6</v>
      </c>
      <c r="I410" s="174"/>
      <c r="L410" s="170"/>
      <c r="M410" s="175"/>
      <c r="N410" s="176"/>
      <c r="O410" s="176"/>
      <c r="P410" s="176"/>
      <c r="Q410" s="176"/>
      <c r="R410" s="176"/>
      <c r="S410" s="176"/>
      <c r="T410" s="177"/>
      <c r="AT410" s="171" t="s">
        <v>172</v>
      </c>
      <c r="AU410" s="171" t="s">
        <v>83</v>
      </c>
      <c r="AV410" s="14" t="s">
        <v>83</v>
      </c>
      <c r="AW410" s="14" t="s">
        <v>30</v>
      </c>
      <c r="AX410" s="14" t="s">
        <v>73</v>
      </c>
      <c r="AY410" s="171" t="s">
        <v>160</v>
      </c>
    </row>
    <row r="411" spans="2:51" s="13" customFormat="1" ht="11.25">
      <c r="B411" s="163"/>
      <c r="D411" s="158" t="s">
        <v>172</v>
      </c>
      <c r="E411" s="164" t="s">
        <v>1</v>
      </c>
      <c r="F411" s="165" t="s">
        <v>472</v>
      </c>
      <c r="H411" s="164" t="s">
        <v>1</v>
      </c>
      <c r="I411" s="166"/>
      <c r="L411" s="163"/>
      <c r="M411" s="167"/>
      <c r="N411" s="168"/>
      <c r="O411" s="168"/>
      <c r="P411" s="168"/>
      <c r="Q411" s="168"/>
      <c r="R411" s="168"/>
      <c r="S411" s="168"/>
      <c r="T411" s="169"/>
      <c r="AT411" s="164" t="s">
        <v>172</v>
      </c>
      <c r="AU411" s="164" t="s">
        <v>83</v>
      </c>
      <c r="AV411" s="13" t="s">
        <v>81</v>
      </c>
      <c r="AW411" s="13" t="s">
        <v>30</v>
      </c>
      <c r="AX411" s="13" t="s">
        <v>73</v>
      </c>
      <c r="AY411" s="164" t="s">
        <v>160</v>
      </c>
    </row>
    <row r="412" spans="2:51" s="14" customFormat="1" ht="11.25">
      <c r="B412" s="170"/>
      <c r="D412" s="158" t="s">
        <v>172</v>
      </c>
      <c r="E412" s="171" t="s">
        <v>1</v>
      </c>
      <c r="F412" s="172" t="s">
        <v>473</v>
      </c>
      <c r="H412" s="173">
        <v>12</v>
      </c>
      <c r="I412" s="174"/>
      <c r="L412" s="170"/>
      <c r="M412" s="175"/>
      <c r="N412" s="176"/>
      <c r="O412" s="176"/>
      <c r="P412" s="176"/>
      <c r="Q412" s="176"/>
      <c r="R412" s="176"/>
      <c r="S412" s="176"/>
      <c r="T412" s="177"/>
      <c r="AT412" s="171" t="s">
        <v>172</v>
      </c>
      <c r="AU412" s="171" t="s">
        <v>83</v>
      </c>
      <c r="AV412" s="14" t="s">
        <v>83</v>
      </c>
      <c r="AW412" s="14" t="s">
        <v>30</v>
      </c>
      <c r="AX412" s="14" t="s">
        <v>73</v>
      </c>
      <c r="AY412" s="171" t="s">
        <v>160</v>
      </c>
    </row>
    <row r="413" spans="2:51" s="13" customFormat="1" ht="11.25">
      <c r="B413" s="163"/>
      <c r="D413" s="158" t="s">
        <v>172</v>
      </c>
      <c r="E413" s="164" t="s">
        <v>1</v>
      </c>
      <c r="F413" s="165" t="s">
        <v>474</v>
      </c>
      <c r="H413" s="164" t="s">
        <v>1</v>
      </c>
      <c r="I413" s="166"/>
      <c r="L413" s="163"/>
      <c r="M413" s="167"/>
      <c r="N413" s="168"/>
      <c r="O413" s="168"/>
      <c r="P413" s="168"/>
      <c r="Q413" s="168"/>
      <c r="R413" s="168"/>
      <c r="S413" s="168"/>
      <c r="T413" s="169"/>
      <c r="AT413" s="164" t="s">
        <v>172</v>
      </c>
      <c r="AU413" s="164" t="s">
        <v>83</v>
      </c>
      <c r="AV413" s="13" t="s">
        <v>81</v>
      </c>
      <c r="AW413" s="13" t="s">
        <v>30</v>
      </c>
      <c r="AX413" s="13" t="s">
        <v>73</v>
      </c>
      <c r="AY413" s="164" t="s">
        <v>160</v>
      </c>
    </row>
    <row r="414" spans="2:51" s="14" customFormat="1" ht="11.25">
      <c r="B414" s="170"/>
      <c r="D414" s="158" t="s">
        <v>172</v>
      </c>
      <c r="E414" s="171" t="s">
        <v>1</v>
      </c>
      <c r="F414" s="172" t="s">
        <v>475</v>
      </c>
      <c r="H414" s="173">
        <v>22.5</v>
      </c>
      <c r="I414" s="174"/>
      <c r="L414" s="170"/>
      <c r="M414" s="175"/>
      <c r="N414" s="176"/>
      <c r="O414" s="176"/>
      <c r="P414" s="176"/>
      <c r="Q414" s="176"/>
      <c r="R414" s="176"/>
      <c r="S414" s="176"/>
      <c r="T414" s="177"/>
      <c r="AT414" s="171" t="s">
        <v>172</v>
      </c>
      <c r="AU414" s="171" t="s">
        <v>83</v>
      </c>
      <c r="AV414" s="14" t="s">
        <v>83</v>
      </c>
      <c r="AW414" s="14" t="s">
        <v>30</v>
      </c>
      <c r="AX414" s="14" t="s">
        <v>73</v>
      </c>
      <c r="AY414" s="171" t="s">
        <v>160</v>
      </c>
    </row>
    <row r="415" spans="2:51" s="13" customFormat="1" ht="11.25">
      <c r="B415" s="163"/>
      <c r="D415" s="158" t="s">
        <v>172</v>
      </c>
      <c r="E415" s="164" t="s">
        <v>1</v>
      </c>
      <c r="F415" s="165" t="s">
        <v>476</v>
      </c>
      <c r="H415" s="164" t="s">
        <v>1</v>
      </c>
      <c r="I415" s="166"/>
      <c r="L415" s="163"/>
      <c r="M415" s="167"/>
      <c r="N415" s="168"/>
      <c r="O415" s="168"/>
      <c r="P415" s="168"/>
      <c r="Q415" s="168"/>
      <c r="R415" s="168"/>
      <c r="S415" s="168"/>
      <c r="T415" s="169"/>
      <c r="AT415" s="164" t="s">
        <v>172</v>
      </c>
      <c r="AU415" s="164" t="s">
        <v>83</v>
      </c>
      <c r="AV415" s="13" t="s">
        <v>81</v>
      </c>
      <c r="AW415" s="13" t="s">
        <v>30</v>
      </c>
      <c r="AX415" s="13" t="s">
        <v>73</v>
      </c>
      <c r="AY415" s="164" t="s">
        <v>160</v>
      </c>
    </row>
    <row r="416" spans="2:51" s="14" customFormat="1" ht="11.25">
      <c r="B416" s="170"/>
      <c r="D416" s="158" t="s">
        <v>172</v>
      </c>
      <c r="E416" s="171" t="s">
        <v>1</v>
      </c>
      <c r="F416" s="172" t="s">
        <v>477</v>
      </c>
      <c r="H416" s="173">
        <v>18.525</v>
      </c>
      <c r="I416" s="174"/>
      <c r="L416" s="170"/>
      <c r="M416" s="175"/>
      <c r="N416" s="176"/>
      <c r="O416" s="176"/>
      <c r="P416" s="176"/>
      <c r="Q416" s="176"/>
      <c r="R416" s="176"/>
      <c r="S416" s="176"/>
      <c r="T416" s="177"/>
      <c r="AT416" s="171" t="s">
        <v>172</v>
      </c>
      <c r="AU416" s="171" t="s">
        <v>83</v>
      </c>
      <c r="AV416" s="14" t="s">
        <v>83</v>
      </c>
      <c r="AW416" s="14" t="s">
        <v>30</v>
      </c>
      <c r="AX416" s="14" t="s">
        <v>73</v>
      </c>
      <c r="AY416" s="171" t="s">
        <v>160</v>
      </c>
    </row>
    <row r="417" spans="2:51" s="13" customFormat="1" ht="11.25">
      <c r="B417" s="163"/>
      <c r="D417" s="158" t="s">
        <v>172</v>
      </c>
      <c r="E417" s="164" t="s">
        <v>1</v>
      </c>
      <c r="F417" s="165" t="s">
        <v>478</v>
      </c>
      <c r="H417" s="164" t="s">
        <v>1</v>
      </c>
      <c r="I417" s="166"/>
      <c r="L417" s="163"/>
      <c r="M417" s="167"/>
      <c r="N417" s="168"/>
      <c r="O417" s="168"/>
      <c r="P417" s="168"/>
      <c r="Q417" s="168"/>
      <c r="R417" s="168"/>
      <c r="S417" s="168"/>
      <c r="T417" s="169"/>
      <c r="AT417" s="164" t="s">
        <v>172</v>
      </c>
      <c r="AU417" s="164" t="s">
        <v>83</v>
      </c>
      <c r="AV417" s="13" t="s">
        <v>81</v>
      </c>
      <c r="AW417" s="13" t="s">
        <v>30</v>
      </c>
      <c r="AX417" s="13" t="s">
        <v>73</v>
      </c>
      <c r="AY417" s="164" t="s">
        <v>160</v>
      </c>
    </row>
    <row r="418" spans="2:51" s="14" customFormat="1" ht="11.25">
      <c r="B418" s="170"/>
      <c r="D418" s="158" t="s">
        <v>172</v>
      </c>
      <c r="E418" s="171" t="s">
        <v>1</v>
      </c>
      <c r="F418" s="172" t="s">
        <v>479</v>
      </c>
      <c r="H418" s="173">
        <v>6.15</v>
      </c>
      <c r="I418" s="174"/>
      <c r="L418" s="170"/>
      <c r="M418" s="175"/>
      <c r="N418" s="176"/>
      <c r="O418" s="176"/>
      <c r="P418" s="176"/>
      <c r="Q418" s="176"/>
      <c r="R418" s="176"/>
      <c r="S418" s="176"/>
      <c r="T418" s="177"/>
      <c r="AT418" s="171" t="s">
        <v>172</v>
      </c>
      <c r="AU418" s="171" t="s">
        <v>83</v>
      </c>
      <c r="AV418" s="14" t="s">
        <v>83</v>
      </c>
      <c r="AW418" s="14" t="s">
        <v>30</v>
      </c>
      <c r="AX418" s="14" t="s">
        <v>73</v>
      </c>
      <c r="AY418" s="171" t="s">
        <v>160</v>
      </c>
    </row>
    <row r="419" spans="2:51" s="13" customFormat="1" ht="11.25">
      <c r="B419" s="163"/>
      <c r="D419" s="158" t="s">
        <v>172</v>
      </c>
      <c r="E419" s="164" t="s">
        <v>1</v>
      </c>
      <c r="F419" s="165" t="s">
        <v>480</v>
      </c>
      <c r="H419" s="164" t="s">
        <v>1</v>
      </c>
      <c r="I419" s="166"/>
      <c r="L419" s="163"/>
      <c r="M419" s="167"/>
      <c r="N419" s="168"/>
      <c r="O419" s="168"/>
      <c r="P419" s="168"/>
      <c r="Q419" s="168"/>
      <c r="R419" s="168"/>
      <c r="S419" s="168"/>
      <c r="T419" s="169"/>
      <c r="AT419" s="164" t="s">
        <v>172</v>
      </c>
      <c r="AU419" s="164" t="s">
        <v>83</v>
      </c>
      <c r="AV419" s="13" t="s">
        <v>81</v>
      </c>
      <c r="AW419" s="13" t="s">
        <v>30</v>
      </c>
      <c r="AX419" s="13" t="s">
        <v>73</v>
      </c>
      <c r="AY419" s="164" t="s">
        <v>160</v>
      </c>
    </row>
    <row r="420" spans="2:51" s="14" customFormat="1" ht="11.25">
      <c r="B420" s="170"/>
      <c r="D420" s="158" t="s">
        <v>172</v>
      </c>
      <c r="E420" s="171" t="s">
        <v>1</v>
      </c>
      <c r="F420" s="172" t="s">
        <v>479</v>
      </c>
      <c r="H420" s="173">
        <v>6.15</v>
      </c>
      <c r="I420" s="174"/>
      <c r="L420" s="170"/>
      <c r="M420" s="175"/>
      <c r="N420" s="176"/>
      <c r="O420" s="176"/>
      <c r="P420" s="176"/>
      <c r="Q420" s="176"/>
      <c r="R420" s="176"/>
      <c r="S420" s="176"/>
      <c r="T420" s="177"/>
      <c r="AT420" s="171" t="s">
        <v>172</v>
      </c>
      <c r="AU420" s="171" t="s">
        <v>83</v>
      </c>
      <c r="AV420" s="14" t="s">
        <v>83</v>
      </c>
      <c r="AW420" s="14" t="s">
        <v>30</v>
      </c>
      <c r="AX420" s="14" t="s">
        <v>73</v>
      </c>
      <c r="AY420" s="171" t="s">
        <v>160</v>
      </c>
    </row>
    <row r="421" spans="2:51" s="13" customFormat="1" ht="11.25">
      <c r="B421" s="163"/>
      <c r="D421" s="158" t="s">
        <v>172</v>
      </c>
      <c r="E421" s="164" t="s">
        <v>1</v>
      </c>
      <c r="F421" s="165" t="s">
        <v>481</v>
      </c>
      <c r="H421" s="164" t="s">
        <v>1</v>
      </c>
      <c r="I421" s="166"/>
      <c r="L421" s="163"/>
      <c r="M421" s="167"/>
      <c r="N421" s="168"/>
      <c r="O421" s="168"/>
      <c r="P421" s="168"/>
      <c r="Q421" s="168"/>
      <c r="R421" s="168"/>
      <c r="S421" s="168"/>
      <c r="T421" s="169"/>
      <c r="AT421" s="164" t="s">
        <v>172</v>
      </c>
      <c r="AU421" s="164" t="s">
        <v>83</v>
      </c>
      <c r="AV421" s="13" t="s">
        <v>81</v>
      </c>
      <c r="AW421" s="13" t="s">
        <v>30</v>
      </c>
      <c r="AX421" s="13" t="s">
        <v>73</v>
      </c>
      <c r="AY421" s="164" t="s">
        <v>160</v>
      </c>
    </row>
    <row r="422" spans="2:51" s="14" customFormat="1" ht="11.25">
      <c r="B422" s="170"/>
      <c r="D422" s="158" t="s">
        <v>172</v>
      </c>
      <c r="E422" s="171" t="s">
        <v>1</v>
      </c>
      <c r="F422" s="172" t="s">
        <v>441</v>
      </c>
      <c r="H422" s="173">
        <v>6.75</v>
      </c>
      <c r="I422" s="174"/>
      <c r="L422" s="170"/>
      <c r="M422" s="175"/>
      <c r="N422" s="176"/>
      <c r="O422" s="176"/>
      <c r="P422" s="176"/>
      <c r="Q422" s="176"/>
      <c r="R422" s="176"/>
      <c r="S422" s="176"/>
      <c r="T422" s="177"/>
      <c r="AT422" s="171" t="s">
        <v>172</v>
      </c>
      <c r="AU422" s="171" t="s">
        <v>83</v>
      </c>
      <c r="AV422" s="14" t="s">
        <v>83</v>
      </c>
      <c r="AW422" s="14" t="s">
        <v>30</v>
      </c>
      <c r="AX422" s="14" t="s">
        <v>73</v>
      </c>
      <c r="AY422" s="171" t="s">
        <v>160</v>
      </c>
    </row>
    <row r="423" spans="2:51" s="13" customFormat="1" ht="11.25">
      <c r="B423" s="163"/>
      <c r="D423" s="158" t="s">
        <v>172</v>
      </c>
      <c r="E423" s="164" t="s">
        <v>1</v>
      </c>
      <c r="F423" s="165" t="s">
        <v>482</v>
      </c>
      <c r="H423" s="164" t="s">
        <v>1</v>
      </c>
      <c r="I423" s="166"/>
      <c r="L423" s="163"/>
      <c r="M423" s="167"/>
      <c r="N423" s="168"/>
      <c r="O423" s="168"/>
      <c r="P423" s="168"/>
      <c r="Q423" s="168"/>
      <c r="R423" s="168"/>
      <c r="S423" s="168"/>
      <c r="T423" s="169"/>
      <c r="AT423" s="164" t="s">
        <v>172</v>
      </c>
      <c r="AU423" s="164" t="s">
        <v>83</v>
      </c>
      <c r="AV423" s="13" t="s">
        <v>81</v>
      </c>
      <c r="AW423" s="13" t="s">
        <v>30</v>
      </c>
      <c r="AX423" s="13" t="s">
        <v>73</v>
      </c>
      <c r="AY423" s="164" t="s">
        <v>160</v>
      </c>
    </row>
    <row r="424" spans="2:51" s="14" customFormat="1" ht="11.25">
      <c r="B424" s="170"/>
      <c r="D424" s="158" t="s">
        <v>172</v>
      </c>
      <c r="E424" s="171" t="s">
        <v>1</v>
      </c>
      <c r="F424" s="172" t="s">
        <v>483</v>
      </c>
      <c r="H424" s="173">
        <v>20.22</v>
      </c>
      <c r="I424" s="174"/>
      <c r="L424" s="170"/>
      <c r="M424" s="175"/>
      <c r="N424" s="176"/>
      <c r="O424" s="176"/>
      <c r="P424" s="176"/>
      <c r="Q424" s="176"/>
      <c r="R424" s="176"/>
      <c r="S424" s="176"/>
      <c r="T424" s="177"/>
      <c r="AT424" s="171" t="s">
        <v>172</v>
      </c>
      <c r="AU424" s="171" t="s">
        <v>83</v>
      </c>
      <c r="AV424" s="14" t="s">
        <v>83</v>
      </c>
      <c r="AW424" s="14" t="s">
        <v>30</v>
      </c>
      <c r="AX424" s="14" t="s">
        <v>73</v>
      </c>
      <c r="AY424" s="171" t="s">
        <v>160</v>
      </c>
    </row>
    <row r="425" spans="2:51" s="13" customFormat="1" ht="11.25">
      <c r="B425" s="163"/>
      <c r="D425" s="158" t="s">
        <v>172</v>
      </c>
      <c r="E425" s="164" t="s">
        <v>1</v>
      </c>
      <c r="F425" s="165" t="s">
        <v>484</v>
      </c>
      <c r="H425" s="164" t="s">
        <v>1</v>
      </c>
      <c r="I425" s="166"/>
      <c r="L425" s="163"/>
      <c r="M425" s="167"/>
      <c r="N425" s="168"/>
      <c r="O425" s="168"/>
      <c r="P425" s="168"/>
      <c r="Q425" s="168"/>
      <c r="R425" s="168"/>
      <c r="S425" s="168"/>
      <c r="T425" s="169"/>
      <c r="AT425" s="164" t="s">
        <v>172</v>
      </c>
      <c r="AU425" s="164" t="s">
        <v>83</v>
      </c>
      <c r="AV425" s="13" t="s">
        <v>81</v>
      </c>
      <c r="AW425" s="13" t="s">
        <v>30</v>
      </c>
      <c r="AX425" s="13" t="s">
        <v>73</v>
      </c>
      <c r="AY425" s="164" t="s">
        <v>160</v>
      </c>
    </row>
    <row r="426" spans="2:51" s="14" customFormat="1" ht="11.25">
      <c r="B426" s="170"/>
      <c r="D426" s="158" t="s">
        <v>172</v>
      </c>
      <c r="E426" s="171" t="s">
        <v>1</v>
      </c>
      <c r="F426" s="172" t="s">
        <v>485</v>
      </c>
      <c r="H426" s="173">
        <v>1.125</v>
      </c>
      <c r="I426" s="174"/>
      <c r="L426" s="170"/>
      <c r="M426" s="175"/>
      <c r="N426" s="176"/>
      <c r="O426" s="176"/>
      <c r="P426" s="176"/>
      <c r="Q426" s="176"/>
      <c r="R426" s="176"/>
      <c r="S426" s="176"/>
      <c r="T426" s="177"/>
      <c r="AT426" s="171" t="s">
        <v>172</v>
      </c>
      <c r="AU426" s="171" t="s">
        <v>83</v>
      </c>
      <c r="AV426" s="14" t="s">
        <v>83</v>
      </c>
      <c r="AW426" s="14" t="s">
        <v>30</v>
      </c>
      <c r="AX426" s="14" t="s">
        <v>73</v>
      </c>
      <c r="AY426" s="171" t="s">
        <v>160</v>
      </c>
    </row>
    <row r="427" spans="2:51" s="13" customFormat="1" ht="11.25">
      <c r="B427" s="163"/>
      <c r="D427" s="158" t="s">
        <v>172</v>
      </c>
      <c r="E427" s="164" t="s">
        <v>1</v>
      </c>
      <c r="F427" s="165" t="s">
        <v>486</v>
      </c>
      <c r="H427" s="164" t="s">
        <v>1</v>
      </c>
      <c r="I427" s="166"/>
      <c r="L427" s="163"/>
      <c r="M427" s="167"/>
      <c r="N427" s="168"/>
      <c r="O427" s="168"/>
      <c r="P427" s="168"/>
      <c r="Q427" s="168"/>
      <c r="R427" s="168"/>
      <c r="S427" s="168"/>
      <c r="T427" s="169"/>
      <c r="AT427" s="164" t="s">
        <v>172</v>
      </c>
      <c r="AU427" s="164" t="s">
        <v>83</v>
      </c>
      <c r="AV427" s="13" t="s">
        <v>81</v>
      </c>
      <c r="AW427" s="13" t="s">
        <v>30</v>
      </c>
      <c r="AX427" s="13" t="s">
        <v>73</v>
      </c>
      <c r="AY427" s="164" t="s">
        <v>160</v>
      </c>
    </row>
    <row r="428" spans="2:51" s="14" customFormat="1" ht="11.25">
      <c r="B428" s="170"/>
      <c r="D428" s="158" t="s">
        <v>172</v>
      </c>
      <c r="E428" s="171" t="s">
        <v>1</v>
      </c>
      <c r="F428" s="172" t="s">
        <v>487</v>
      </c>
      <c r="H428" s="173">
        <v>22.605</v>
      </c>
      <c r="I428" s="174"/>
      <c r="L428" s="170"/>
      <c r="M428" s="175"/>
      <c r="N428" s="176"/>
      <c r="O428" s="176"/>
      <c r="P428" s="176"/>
      <c r="Q428" s="176"/>
      <c r="R428" s="176"/>
      <c r="S428" s="176"/>
      <c r="T428" s="177"/>
      <c r="AT428" s="171" t="s">
        <v>172</v>
      </c>
      <c r="AU428" s="171" t="s">
        <v>83</v>
      </c>
      <c r="AV428" s="14" t="s">
        <v>83</v>
      </c>
      <c r="AW428" s="14" t="s">
        <v>30</v>
      </c>
      <c r="AX428" s="14" t="s">
        <v>73</v>
      </c>
      <c r="AY428" s="171" t="s">
        <v>160</v>
      </c>
    </row>
    <row r="429" spans="2:51" s="13" customFormat="1" ht="11.25">
      <c r="B429" s="163"/>
      <c r="D429" s="158" t="s">
        <v>172</v>
      </c>
      <c r="E429" s="164" t="s">
        <v>1</v>
      </c>
      <c r="F429" s="165" t="s">
        <v>488</v>
      </c>
      <c r="H429" s="164" t="s">
        <v>1</v>
      </c>
      <c r="I429" s="166"/>
      <c r="L429" s="163"/>
      <c r="M429" s="167"/>
      <c r="N429" s="168"/>
      <c r="O429" s="168"/>
      <c r="P429" s="168"/>
      <c r="Q429" s="168"/>
      <c r="R429" s="168"/>
      <c r="S429" s="168"/>
      <c r="T429" s="169"/>
      <c r="AT429" s="164" t="s">
        <v>172</v>
      </c>
      <c r="AU429" s="164" t="s">
        <v>83</v>
      </c>
      <c r="AV429" s="13" t="s">
        <v>81</v>
      </c>
      <c r="AW429" s="13" t="s">
        <v>30</v>
      </c>
      <c r="AX429" s="13" t="s">
        <v>73</v>
      </c>
      <c r="AY429" s="164" t="s">
        <v>160</v>
      </c>
    </row>
    <row r="430" spans="2:51" s="14" customFormat="1" ht="11.25">
      <c r="B430" s="170"/>
      <c r="D430" s="158" t="s">
        <v>172</v>
      </c>
      <c r="E430" s="171" t="s">
        <v>1</v>
      </c>
      <c r="F430" s="172" t="s">
        <v>489</v>
      </c>
      <c r="H430" s="173">
        <v>27.12</v>
      </c>
      <c r="I430" s="174"/>
      <c r="L430" s="170"/>
      <c r="M430" s="175"/>
      <c r="N430" s="176"/>
      <c r="O430" s="176"/>
      <c r="P430" s="176"/>
      <c r="Q430" s="176"/>
      <c r="R430" s="176"/>
      <c r="S430" s="176"/>
      <c r="T430" s="177"/>
      <c r="AT430" s="171" t="s">
        <v>172</v>
      </c>
      <c r="AU430" s="171" t="s">
        <v>83</v>
      </c>
      <c r="AV430" s="14" t="s">
        <v>83</v>
      </c>
      <c r="AW430" s="14" t="s">
        <v>30</v>
      </c>
      <c r="AX430" s="14" t="s">
        <v>73</v>
      </c>
      <c r="AY430" s="171" t="s">
        <v>160</v>
      </c>
    </row>
    <row r="431" spans="2:51" s="13" customFormat="1" ht="11.25">
      <c r="B431" s="163"/>
      <c r="D431" s="158" t="s">
        <v>172</v>
      </c>
      <c r="E431" s="164" t="s">
        <v>1</v>
      </c>
      <c r="F431" s="165" t="s">
        <v>490</v>
      </c>
      <c r="H431" s="164" t="s">
        <v>1</v>
      </c>
      <c r="I431" s="166"/>
      <c r="L431" s="163"/>
      <c r="M431" s="167"/>
      <c r="N431" s="168"/>
      <c r="O431" s="168"/>
      <c r="P431" s="168"/>
      <c r="Q431" s="168"/>
      <c r="R431" s="168"/>
      <c r="S431" s="168"/>
      <c r="T431" s="169"/>
      <c r="AT431" s="164" t="s">
        <v>172</v>
      </c>
      <c r="AU431" s="164" t="s">
        <v>83</v>
      </c>
      <c r="AV431" s="13" t="s">
        <v>81</v>
      </c>
      <c r="AW431" s="13" t="s">
        <v>30</v>
      </c>
      <c r="AX431" s="13" t="s">
        <v>73</v>
      </c>
      <c r="AY431" s="164" t="s">
        <v>160</v>
      </c>
    </row>
    <row r="432" spans="2:51" s="14" customFormat="1" ht="11.25">
      <c r="B432" s="170"/>
      <c r="D432" s="158" t="s">
        <v>172</v>
      </c>
      <c r="E432" s="171" t="s">
        <v>1</v>
      </c>
      <c r="F432" s="172" t="s">
        <v>491</v>
      </c>
      <c r="H432" s="173">
        <v>3.357</v>
      </c>
      <c r="I432" s="174"/>
      <c r="L432" s="170"/>
      <c r="M432" s="175"/>
      <c r="N432" s="176"/>
      <c r="O432" s="176"/>
      <c r="P432" s="176"/>
      <c r="Q432" s="176"/>
      <c r="R432" s="176"/>
      <c r="S432" s="176"/>
      <c r="T432" s="177"/>
      <c r="AT432" s="171" t="s">
        <v>172</v>
      </c>
      <c r="AU432" s="171" t="s">
        <v>83</v>
      </c>
      <c r="AV432" s="14" t="s">
        <v>83</v>
      </c>
      <c r="AW432" s="14" t="s">
        <v>30</v>
      </c>
      <c r="AX432" s="14" t="s">
        <v>73</v>
      </c>
      <c r="AY432" s="171" t="s">
        <v>160</v>
      </c>
    </row>
    <row r="433" spans="2:51" s="13" customFormat="1" ht="11.25">
      <c r="B433" s="163"/>
      <c r="D433" s="158" t="s">
        <v>172</v>
      </c>
      <c r="E433" s="164" t="s">
        <v>1</v>
      </c>
      <c r="F433" s="165" t="s">
        <v>492</v>
      </c>
      <c r="H433" s="164" t="s">
        <v>1</v>
      </c>
      <c r="I433" s="166"/>
      <c r="L433" s="163"/>
      <c r="M433" s="167"/>
      <c r="N433" s="168"/>
      <c r="O433" s="168"/>
      <c r="P433" s="168"/>
      <c r="Q433" s="168"/>
      <c r="R433" s="168"/>
      <c r="S433" s="168"/>
      <c r="T433" s="169"/>
      <c r="AT433" s="164" t="s">
        <v>172</v>
      </c>
      <c r="AU433" s="164" t="s">
        <v>83</v>
      </c>
      <c r="AV433" s="13" t="s">
        <v>81</v>
      </c>
      <c r="AW433" s="13" t="s">
        <v>30</v>
      </c>
      <c r="AX433" s="13" t="s">
        <v>73</v>
      </c>
      <c r="AY433" s="164" t="s">
        <v>160</v>
      </c>
    </row>
    <row r="434" spans="2:51" s="14" customFormat="1" ht="11.25">
      <c r="B434" s="170"/>
      <c r="D434" s="158" t="s">
        <v>172</v>
      </c>
      <c r="E434" s="171" t="s">
        <v>1</v>
      </c>
      <c r="F434" s="172" t="s">
        <v>493</v>
      </c>
      <c r="H434" s="173">
        <v>48.3</v>
      </c>
      <c r="I434" s="174"/>
      <c r="L434" s="170"/>
      <c r="M434" s="175"/>
      <c r="N434" s="176"/>
      <c r="O434" s="176"/>
      <c r="P434" s="176"/>
      <c r="Q434" s="176"/>
      <c r="R434" s="176"/>
      <c r="S434" s="176"/>
      <c r="T434" s="177"/>
      <c r="AT434" s="171" t="s">
        <v>172</v>
      </c>
      <c r="AU434" s="171" t="s">
        <v>83</v>
      </c>
      <c r="AV434" s="14" t="s">
        <v>83</v>
      </c>
      <c r="AW434" s="14" t="s">
        <v>30</v>
      </c>
      <c r="AX434" s="14" t="s">
        <v>73</v>
      </c>
      <c r="AY434" s="171" t="s">
        <v>160</v>
      </c>
    </row>
    <row r="435" spans="2:51" s="15" customFormat="1" ht="11.25">
      <c r="B435" s="178"/>
      <c r="D435" s="158" t="s">
        <v>172</v>
      </c>
      <c r="E435" s="179" t="s">
        <v>1</v>
      </c>
      <c r="F435" s="180" t="s">
        <v>177</v>
      </c>
      <c r="H435" s="181">
        <v>415.752</v>
      </c>
      <c r="I435" s="182"/>
      <c r="L435" s="178"/>
      <c r="M435" s="183"/>
      <c r="N435" s="184"/>
      <c r="O435" s="184"/>
      <c r="P435" s="184"/>
      <c r="Q435" s="184"/>
      <c r="R435" s="184"/>
      <c r="S435" s="184"/>
      <c r="T435" s="185"/>
      <c r="AT435" s="179" t="s">
        <v>172</v>
      </c>
      <c r="AU435" s="179" t="s">
        <v>83</v>
      </c>
      <c r="AV435" s="15" t="s">
        <v>161</v>
      </c>
      <c r="AW435" s="15" t="s">
        <v>30</v>
      </c>
      <c r="AX435" s="15" t="s">
        <v>73</v>
      </c>
      <c r="AY435" s="179" t="s">
        <v>160</v>
      </c>
    </row>
    <row r="436" spans="2:51" s="16" customFormat="1" ht="11.25">
      <c r="B436" s="186"/>
      <c r="D436" s="158" t="s">
        <v>172</v>
      </c>
      <c r="E436" s="187" t="s">
        <v>1</v>
      </c>
      <c r="F436" s="188" t="s">
        <v>182</v>
      </c>
      <c r="H436" s="189">
        <v>1012.562</v>
      </c>
      <c r="I436" s="190"/>
      <c r="L436" s="186"/>
      <c r="M436" s="191"/>
      <c r="N436" s="192"/>
      <c r="O436" s="192"/>
      <c r="P436" s="192"/>
      <c r="Q436" s="192"/>
      <c r="R436" s="192"/>
      <c r="S436" s="192"/>
      <c r="T436" s="193"/>
      <c r="AT436" s="187" t="s">
        <v>172</v>
      </c>
      <c r="AU436" s="187" t="s">
        <v>83</v>
      </c>
      <c r="AV436" s="16" t="s">
        <v>168</v>
      </c>
      <c r="AW436" s="16" t="s">
        <v>30</v>
      </c>
      <c r="AX436" s="16" t="s">
        <v>81</v>
      </c>
      <c r="AY436" s="187" t="s">
        <v>160</v>
      </c>
    </row>
    <row r="437" spans="1:65" s="2" customFormat="1" ht="16.5" customHeight="1">
      <c r="A437" s="33"/>
      <c r="B437" s="144"/>
      <c r="C437" s="145" t="s">
        <v>494</v>
      </c>
      <c r="D437" s="145" t="s">
        <v>163</v>
      </c>
      <c r="E437" s="146" t="s">
        <v>495</v>
      </c>
      <c r="F437" s="147" t="s">
        <v>496</v>
      </c>
      <c r="G437" s="148" t="s">
        <v>166</v>
      </c>
      <c r="H437" s="149">
        <v>534.5</v>
      </c>
      <c r="I437" s="150"/>
      <c r="J437" s="151">
        <f>ROUND(I437*H437,2)</f>
        <v>0</v>
      </c>
      <c r="K437" s="147" t="s">
        <v>167</v>
      </c>
      <c r="L437" s="34"/>
      <c r="M437" s="152" t="s">
        <v>1</v>
      </c>
      <c r="N437" s="153" t="s">
        <v>38</v>
      </c>
      <c r="O437" s="59"/>
      <c r="P437" s="154">
        <f>O437*H437</f>
        <v>0</v>
      </c>
      <c r="Q437" s="154">
        <v>0.000263</v>
      </c>
      <c r="R437" s="154">
        <f>Q437*H437</f>
        <v>0.1405735</v>
      </c>
      <c r="S437" s="154">
        <v>0</v>
      </c>
      <c r="T437" s="155">
        <f>S437*H437</f>
        <v>0</v>
      </c>
      <c r="U437" s="33"/>
      <c r="V437" s="33"/>
      <c r="W437" s="33"/>
      <c r="X437" s="33"/>
      <c r="Y437" s="33"/>
      <c r="Z437" s="33"/>
      <c r="AA437" s="33"/>
      <c r="AB437" s="33"/>
      <c r="AC437" s="33"/>
      <c r="AD437" s="33"/>
      <c r="AE437" s="33"/>
      <c r="AR437" s="156" t="s">
        <v>168</v>
      </c>
      <c r="AT437" s="156" t="s">
        <v>163</v>
      </c>
      <c r="AU437" s="156" t="s">
        <v>83</v>
      </c>
      <c r="AY437" s="18" t="s">
        <v>160</v>
      </c>
      <c r="BE437" s="157">
        <f>IF(N437="základní",J437,0)</f>
        <v>0</v>
      </c>
      <c r="BF437" s="157">
        <f>IF(N437="snížená",J437,0)</f>
        <v>0</v>
      </c>
      <c r="BG437" s="157">
        <f>IF(N437="zákl. přenesená",J437,0)</f>
        <v>0</v>
      </c>
      <c r="BH437" s="157">
        <f>IF(N437="sníž. přenesená",J437,0)</f>
        <v>0</v>
      </c>
      <c r="BI437" s="157">
        <f>IF(N437="nulová",J437,0)</f>
        <v>0</v>
      </c>
      <c r="BJ437" s="18" t="s">
        <v>81</v>
      </c>
      <c r="BK437" s="157">
        <f>ROUND(I437*H437,2)</f>
        <v>0</v>
      </c>
      <c r="BL437" s="18" t="s">
        <v>168</v>
      </c>
      <c r="BM437" s="156" t="s">
        <v>497</v>
      </c>
    </row>
    <row r="438" spans="1:47" s="2" customFormat="1" ht="19.5">
      <c r="A438" s="33"/>
      <c r="B438" s="34"/>
      <c r="C438" s="33"/>
      <c r="D438" s="158" t="s">
        <v>170</v>
      </c>
      <c r="E438" s="33"/>
      <c r="F438" s="159" t="s">
        <v>498</v>
      </c>
      <c r="G438" s="33"/>
      <c r="H438" s="33"/>
      <c r="I438" s="160"/>
      <c r="J438" s="33"/>
      <c r="K438" s="33"/>
      <c r="L438" s="34"/>
      <c r="M438" s="161"/>
      <c r="N438" s="162"/>
      <c r="O438" s="59"/>
      <c r="P438" s="59"/>
      <c r="Q438" s="59"/>
      <c r="R438" s="59"/>
      <c r="S438" s="59"/>
      <c r="T438" s="60"/>
      <c r="U438" s="33"/>
      <c r="V438" s="33"/>
      <c r="W438" s="33"/>
      <c r="X438" s="33"/>
      <c r="Y438" s="33"/>
      <c r="Z438" s="33"/>
      <c r="AA438" s="33"/>
      <c r="AB438" s="33"/>
      <c r="AC438" s="33"/>
      <c r="AD438" s="33"/>
      <c r="AE438" s="33"/>
      <c r="AT438" s="18" t="s">
        <v>170</v>
      </c>
      <c r="AU438" s="18" t="s">
        <v>83</v>
      </c>
    </row>
    <row r="439" spans="1:65" s="2" customFormat="1" ht="24.2" customHeight="1">
      <c r="A439" s="33"/>
      <c r="B439" s="144"/>
      <c r="C439" s="145" t="s">
        <v>499</v>
      </c>
      <c r="D439" s="145" t="s">
        <v>163</v>
      </c>
      <c r="E439" s="146" t="s">
        <v>500</v>
      </c>
      <c r="F439" s="147" t="s">
        <v>501</v>
      </c>
      <c r="G439" s="148" t="s">
        <v>166</v>
      </c>
      <c r="H439" s="149">
        <v>534.5</v>
      </c>
      <c r="I439" s="150"/>
      <c r="J439" s="151">
        <f>ROUND(I439*H439,2)</f>
        <v>0</v>
      </c>
      <c r="K439" s="147" t="s">
        <v>167</v>
      </c>
      <c r="L439" s="34"/>
      <c r="M439" s="152" t="s">
        <v>1</v>
      </c>
      <c r="N439" s="153" t="s">
        <v>38</v>
      </c>
      <c r="O439" s="59"/>
      <c r="P439" s="154">
        <f>O439*H439</f>
        <v>0</v>
      </c>
      <c r="Q439" s="154">
        <v>0.0205</v>
      </c>
      <c r="R439" s="154">
        <f>Q439*H439</f>
        <v>10.95725</v>
      </c>
      <c r="S439" s="154">
        <v>0</v>
      </c>
      <c r="T439" s="155">
        <f>S439*H439</f>
        <v>0</v>
      </c>
      <c r="U439" s="33"/>
      <c r="V439" s="33"/>
      <c r="W439" s="33"/>
      <c r="X439" s="33"/>
      <c r="Y439" s="33"/>
      <c r="Z439" s="33"/>
      <c r="AA439" s="33"/>
      <c r="AB439" s="33"/>
      <c r="AC439" s="33"/>
      <c r="AD439" s="33"/>
      <c r="AE439" s="33"/>
      <c r="AR439" s="156" t="s">
        <v>168</v>
      </c>
      <c r="AT439" s="156" t="s">
        <v>163</v>
      </c>
      <c r="AU439" s="156" t="s">
        <v>83</v>
      </c>
      <c r="AY439" s="18" t="s">
        <v>160</v>
      </c>
      <c r="BE439" s="157">
        <f>IF(N439="základní",J439,0)</f>
        <v>0</v>
      </c>
      <c r="BF439" s="157">
        <f>IF(N439="snížená",J439,0)</f>
        <v>0</v>
      </c>
      <c r="BG439" s="157">
        <f>IF(N439="zákl. přenesená",J439,0)</f>
        <v>0</v>
      </c>
      <c r="BH439" s="157">
        <f>IF(N439="sníž. přenesená",J439,0)</f>
        <v>0</v>
      </c>
      <c r="BI439" s="157">
        <f>IF(N439="nulová",J439,0)</f>
        <v>0</v>
      </c>
      <c r="BJ439" s="18" t="s">
        <v>81</v>
      </c>
      <c r="BK439" s="157">
        <f>ROUND(I439*H439,2)</f>
        <v>0</v>
      </c>
      <c r="BL439" s="18" t="s">
        <v>168</v>
      </c>
      <c r="BM439" s="156" t="s">
        <v>502</v>
      </c>
    </row>
    <row r="440" spans="1:47" s="2" customFormat="1" ht="19.5">
      <c r="A440" s="33"/>
      <c r="B440" s="34"/>
      <c r="C440" s="33"/>
      <c r="D440" s="158" t="s">
        <v>170</v>
      </c>
      <c r="E440" s="33"/>
      <c r="F440" s="159" t="s">
        <v>503</v>
      </c>
      <c r="G440" s="33"/>
      <c r="H440" s="33"/>
      <c r="I440" s="160"/>
      <c r="J440" s="33"/>
      <c r="K440" s="33"/>
      <c r="L440" s="34"/>
      <c r="M440" s="161"/>
      <c r="N440" s="162"/>
      <c r="O440" s="59"/>
      <c r="P440" s="59"/>
      <c r="Q440" s="59"/>
      <c r="R440" s="59"/>
      <c r="S440" s="59"/>
      <c r="T440" s="60"/>
      <c r="U440" s="33"/>
      <c r="V440" s="33"/>
      <c r="W440" s="33"/>
      <c r="X440" s="33"/>
      <c r="Y440" s="33"/>
      <c r="Z440" s="33"/>
      <c r="AA440" s="33"/>
      <c r="AB440" s="33"/>
      <c r="AC440" s="33"/>
      <c r="AD440" s="33"/>
      <c r="AE440" s="33"/>
      <c r="AT440" s="18" t="s">
        <v>170</v>
      </c>
      <c r="AU440" s="18" t="s">
        <v>83</v>
      </c>
    </row>
    <row r="441" spans="2:51" s="13" customFormat="1" ht="11.25">
      <c r="B441" s="163"/>
      <c r="D441" s="158" t="s">
        <v>172</v>
      </c>
      <c r="E441" s="164" t="s">
        <v>1</v>
      </c>
      <c r="F441" s="165" t="s">
        <v>504</v>
      </c>
      <c r="H441" s="164" t="s">
        <v>1</v>
      </c>
      <c r="I441" s="166"/>
      <c r="L441" s="163"/>
      <c r="M441" s="167"/>
      <c r="N441" s="168"/>
      <c r="O441" s="168"/>
      <c r="P441" s="168"/>
      <c r="Q441" s="168"/>
      <c r="R441" s="168"/>
      <c r="S441" s="168"/>
      <c r="T441" s="169"/>
      <c r="AT441" s="164" t="s">
        <v>172</v>
      </c>
      <c r="AU441" s="164" t="s">
        <v>83</v>
      </c>
      <c r="AV441" s="13" t="s">
        <v>81</v>
      </c>
      <c r="AW441" s="13" t="s">
        <v>30</v>
      </c>
      <c r="AX441" s="13" t="s">
        <v>73</v>
      </c>
      <c r="AY441" s="164" t="s">
        <v>160</v>
      </c>
    </row>
    <row r="442" spans="2:51" s="13" customFormat="1" ht="11.25">
      <c r="B442" s="163"/>
      <c r="D442" s="158" t="s">
        <v>172</v>
      </c>
      <c r="E442" s="164" t="s">
        <v>1</v>
      </c>
      <c r="F442" s="165" t="s">
        <v>505</v>
      </c>
      <c r="H442" s="164" t="s">
        <v>1</v>
      </c>
      <c r="I442" s="166"/>
      <c r="L442" s="163"/>
      <c r="M442" s="167"/>
      <c r="N442" s="168"/>
      <c r="O442" s="168"/>
      <c r="P442" s="168"/>
      <c r="Q442" s="168"/>
      <c r="R442" s="168"/>
      <c r="S442" s="168"/>
      <c r="T442" s="169"/>
      <c r="AT442" s="164" t="s">
        <v>172</v>
      </c>
      <c r="AU442" s="164" t="s">
        <v>83</v>
      </c>
      <c r="AV442" s="13" t="s">
        <v>81</v>
      </c>
      <c r="AW442" s="13" t="s">
        <v>30</v>
      </c>
      <c r="AX442" s="13" t="s">
        <v>73</v>
      </c>
      <c r="AY442" s="164" t="s">
        <v>160</v>
      </c>
    </row>
    <row r="443" spans="2:51" s="14" customFormat="1" ht="11.25">
      <c r="B443" s="170"/>
      <c r="D443" s="158" t="s">
        <v>172</v>
      </c>
      <c r="E443" s="171" t="s">
        <v>1</v>
      </c>
      <c r="F443" s="172" t="s">
        <v>506</v>
      </c>
      <c r="H443" s="173">
        <v>189.6</v>
      </c>
      <c r="I443" s="174"/>
      <c r="L443" s="170"/>
      <c r="M443" s="175"/>
      <c r="N443" s="176"/>
      <c r="O443" s="176"/>
      <c r="P443" s="176"/>
      <c r="Q443" s="176"/>
      <c r="R443" s="176"/>
      <c r="S443" s="176"/>
      <c r="T443" s="177"/>
      <c r="AT443" s="171" t="s">
        <v>172</v>
      </c>
      <c r="AU443" s="171" t="s">
        <v>83</v>
      </c>
      <c r="AV443" s="14" t="s">
        <v>83</v>
      </c>
      <c r="AW443" s="14" t="s">
        <v>30</v>
      </c>
      <c r="AX443" s="14" t="s">
        <v>73</v>
      </c>
      <c r="AY443" s="171" t="s">
        <v>160</v>
      </c>
    </row>
    <row r="444" spans="2:51" s="13" customFormat="1" ht="11.25">
      <c r="B444" s="163"/>
      <c r="D444" s="158" t="s">
        <v>172</v>
      </c>
      <c r="E444" s="164" t="s">
        <v>1</v>
      </c>
      <c r="F444" s="165" t="s">
        <v>507</v>
      </c>
      <c r="H444" s="164" t="s">
        <v>1</v>
      </c>
      <c r="I444" s="166"/>
      <c r="L444" s="163"/>
      <c r="M444" s="167"/>
      <c r="N444" s="168"/>
      <c r="O444" s="168"/>
      <c r="P444" s="168"/>
      <c r="Q444" s="168"/>
      <c r="R444" s="168"/>
      <c r="S444" s="168"/>
      <c r="T444" s="169"/>
      <c r="AT444" s="164" t="s">
        <v>172</v>
      </c>
      <c r="AU444" s="164" t="s">
        <v>83</v>
      </c>
      <c r="AV444" s="13" t="s">
        <v>81</v>
      </c>
      <c r="AW444" s="13" t="s">
        <v>30</v>
      </c>
      <c r="AX444" s="13" t="s">
        <v>73</v>
      </c>
      <c r="AY444" s="164" t="s">
        <v>160</v>
      </c>
    </row>
    <row r="445" spans="2:51" s="14" customFormat="1" ht="11.25">
      <c r="B445" s="170"/>
      <c r="D445" s="158" t="s">
        <v>172</v>
      </c>
      <c r="E445" s="171" t="s">
        <v>1</v>
      </c>
      <c r="F445" s="172" t="s">
        <v>508</v>
      </c>
      <c r="H445" s="173">
        <v>100.5</v>
      </c>
      <c r="I445" s="174"/>
      <c r="L445" s="170"/>
      <c r="M445" s="175"/>
      <c r="N445" s="176"/>
      <c r="O445" s="176"/>
      <c r="P445" s="176"/>
      <c r="Q445" s="176"/>
      <c r="R445" s="176"/>
      <c r="S445" s="176"/>
      <c r="T445" s="177"/>
      <c r="AT445" s="171" t="s">
        <v>172</v>
      </c>
      <c r="AU445" s="171" t="s">
        <v>83</v>
      </c>
      <c r="AV445" s="14" t="s">
        <v>83</v>
      </c>
      <c r="AW445" s="14" t="s">
        <v>30</v>
      </c>
      <c r="AX445" s="14" t="s">
        <v>73</v>
      </c>
      <c r="AY445" s="171" t="s">
        <v>160</v>
      </c>
    </row>
    <row r="446" spans="2:51" s="13" customFormat="1" ht="11.25">
      <c r="B446" s="163"/>
      <c r="D446" s="158" t="s">
        <v>172</v>
      </c>
      <c r="E446" s="164" t="s">
        <v>1</v>
      </c>
      <c r="F446" s="165" t="s">
        <v>509</v>
      </c>
      <c r="H446" s="164" t="s">
        <v>1</v>
      </c>
      <c r="I446" s="166"/>
      <c r="L446" s="163"/>
      <c r="M446" s="167"/>
      <c r="N446" s="168"/>
      <c r="O446" s="168"/>
      <c r="P446" s="168"/>
      <c r="Q446" s="168"/>
      <c r="R446" s="168"/>
      <c r="S446" s="168"/>
      <c r="T446" s="169"/>
      <c r="AT446" s="164" t="s">
        <v>172</v>
      </c>
      <c r="AU446" s="164" t="s">
        <v>83</v>
      </c>
      <c r="AV446" s="13" t="s">
        <v>81</v>
      </c>
      <c r="AW446" s="13" t="s">
        <v>30</v>
      </c>
      <c r="AX446" s="13" t="s">
        <v>73</v>
      </c>
      <c r="AY446" s="164" t="s">
        <v>160</v>
      </c>
    </row>
    <row r="447" spans="2:51" s="14" customFormat="1" ht="11.25">
      <c r="B447" s="170"/>
      <c r="D447" s="158" t="s">
        <v>172</v>
      </c>
      <c r="E447" s="171" t="s">
        <v>1</v>
      </c>
      <c r="F447" s="172" t="s">
        <v>510</v>
      </c>
      <c r="H447" s="173">
        <v>123.5</v>
      </c>
      <c r="I447" s="174"/>
      <c r="L447" s="170"/>
      <c r="M447" s="175"/>
      <c r="N447" s="176"/>
      <c r="O447" s="176"/>
      <c r="P447" s="176"/>
      <c r="Q447" s="176"/>
      <c r="R447" s="176"/>
      <c r="S447" s="176"/>
      <c r="T447" s="177"/>
      <c r="AT447" s="171" t="s">
        <v>172</v>
      </c>
      <c r="AU447" s="171" t="s">
        <v>83</v>
      </c>
      <c r="AV447" s="14" t="s">
        <v>83</v>
      </c>
      <c r="AW447" s="14" t="s">
        <v>30</v>
      </c>
      <c r="AX447" s="14" t="s">
        <v>73</v>
      </c>
      <c r="AY447" s="171" t="s">
        <v>160</v>
      </c>
    </row>
    <row r="448" spans="2:51" s="13" customFormat="1" ht="11.25">
      <c r="B448" s="163"/>
      <c r="D448" s="158" t="s">
        <v>172</v>
      </c>
      <c r="E448" s="164" t="s">
        <v>1</v>
      </c>
      <c r="F448" s="165" t="s">
        <v>511</v>
      </c>
      <c r="H448" s="164" t="s">
        <v>1</v>
      </c>
      <c r="I448" s="166"/>
      <c r="L448" s="163"/>
      <c r="M448" s="167"/>
      <c r="N448" s="168"/>
      <c r="O448" s="168"/>
      <c r="P448" s="168"/>
      <c r="Q448" s="168"/>
      <c r="R448" s="168"/>
      <c r="S448" s="168"/>
      <c r="T448" s="169"/>
      <c r="AT448" s="164" t="s">
        <v>172</v>
      </c>
      <c r="AU448" s="164" t="s">
        <v>83</v>
      </c>
      <c r="AV448" s="13" t="s">
        <v>81</v>
      </c>
      <c r="AW448" s="13" t="s">
        <v>30</v>
      </c>
      <c r="AX448" s="13" t="s">
        <v>73</v>
      </c>
      <c r="AY448" s="164" t="s">
        <v>160</v>
      </c>
    </row>
    <row r="449" spans="2:51" s="14" customFormat="1" ht="11.25">
      <c r="B449" s="170"/>
      <c r="D449" s="158" t="s">
        <v>172</v>
      </c>
      <c r="E449" s="171" t="s">
        <v>1</v>
      </c>
      <c r="F449" s="172" t="s">
        <v>512</v>
      </c>
      <c r="H449" s="173">
        <v>104.6</v>
      </c>
      <c r="I449" s="174"/>
      <c r="L449" s="170"/>
      <c r="M449" s="175"/>
      <c r="N449" s="176"/>
      <c r="O449" s="176"/>
      <c r="P449" s="176"/>
      <c r="Q449" s="176"/>
      <c r="R449" s="176"/>
      <c r="S449" s="176"/>
      <c r="T449" s="177"/>
      <c r="AT449" s="171" t="s">
        <v>172</v>
      </c>
      <c r="AU449" s="171" t="s">
        <v>83</v>
      </c>
      <c r="AV449" s="14" t="s">
        <v>83</v>
      </c>
      <c r="AW449" s="14" t="s">
        <v>30</v>
      </c>
      <c r="AX449" s="14" t="s">
        <v>73</v>
      </c>
      <c r="AY449" s="171" t="s">
        <v>160</v>
      </c>
    </row>
    <row r="450" spans="2:51" s="13" customFormat="1" ht="11.25">
      <c r="B450" s="163"/>
      <c r="D450" s="158" t="s">
        <v>172</v>
      </c>
      <c r="E450" s="164" t="s">
        <v>1</v>
      </c>
      <c r="F450" s="165" t="s">
        <v>513</v>
      </c>
      <c r="H450" s="164" t="s">
        <v>1</v>
      </c>
      <c r="I450" s="166"/>
      <c r="L450" s="163"/>
      <c r="M450" s="167"/>
      <c r="N450" s="168"/>
      <c r="O450" s="168"/>
      <c r="P450" s="168"/>
      <c r="Q450" s="168"/>
      <c r="R450" s="168"/>
      <c r="S450" s="168"/>
      <c r="T450" s="169"/>
      <c r="AT450" s="164" t="s">
        <v>172</v>
      </c>
      <c r="AU450" s="164" t="s">
        <v>83</v>
      </c>
      <c r="AV450" s="13" t="s">
        <v>81</v>
      </c>
      <c r="AW450" s="13" t="s">
        <v>30</v>
      </c>
      <c r="AX450" s="13" t="s">
        <v>73</v>
      </c>
      <c r="AY450" s="164" t="s">
        <v>160</v>
      </c>
    </row>
    <row r="451" spans="2:51" s="14" customFormat="1" ht="11.25">
      <c r="B451" s="170"/>
      <c r="D451" s="158" t="s">
        <v>172</v>
      </c>
      <c r="E451" s="171" t="s">
        <v>1</v>
      </c>
      <c r="F451" s="172" t="s">
        <v>514</v>
      </c>
      <c r="H451" s="173">
        <v>16.3</v>
      </c>
      <c r="I451" s="174"/>
      <c r="L451" s="170"/>
      <c r="M451" s="175"/>
      <c r="N451" s="176"/>
      <c r="O451" s="176"/>
      <c r="P451" s="176"/>
      <c r="Q451" s="176"/>
      <c r="R451" s="176"/>
      <c r="S451" s="176"/>
      <c r="T451" s="177"/>
      <c r="AT451" s="171" t="s">
        <v>172</v>
      </c>
      <c r="AU451" s="171" t="s">
        <v>83</v>
      </c>
      <c r="AV451" s="14" t="s">
        <v>83</v>
      </c>
      <c r="AW451" s="14" t="s">
        <v>30</v>
      </c>
      <c r="AX451" s="14" t="s">
        <v>73</v>
      </c>
      <c r="AY451" s="171" t="s">
        <v>160</v>
      </c>
    </row>
    <row r="452" spans="2:51" s="16" customFormat="1" ht="11.25">
      <c r="B452" s="186"/>
      <c r="D452" s="158" t="s">
        <v>172</v>
      </c>
      <c r="E452" s="187" t="s">
        <v>1</v>
      </c>
      <c r="F452" s="188" t="s">
        <v>182</v>
      </c>
      <c r="H452" s="189">
        <v>534.5</v>
      </c>
      <c r="I452" s="190"/>
      <c r="L452" s="186"/>
      <c r="M452" s="191"/>
      <c r="N452" s="192"/>
      <c r="O452" s="192"/>
      <c r="P452" s="192"/>
      <c r="Q452" s="192"/>
      <c r="R452" s="192"/>
      <c r="S452" s="192"/>
      <c r="T452" s="193"/>
      <c r="AT452" s="187" t="s">
        <v>172</v>
      </c>
      <c r="AU452" s="187" t="s">
        <v>83</v>
      </c>
      <c r="AV452" s="16" t="s">
        <v>168</v>
      </c>
      <c r="AW452" s="16" t="s">
        <v>30</v>
      </c>
      <c r="AX452" s="16" t="s">
        <v>81</v>
      </c>
      <c r="AY452" s="187" t="s">
        <v>160</v>
      </c>
    </row>
    <row r="453" spans="1:65" s="2" customFormat="1" ht="24.2" customHeight="1">
      <c r="A453" s="33"/>
      <c r="B453" s="144"/>
      <c r="C453" s="145" t="s">
        <v>515</v>
      </c>
      <c r="D453" s="145" t="s">
        <v>163</v>
      </c>
      <c r="E453" s="146" t="s">
        <v>516</v>
      </c>
      <c r="F453" s="147" t="s">
        <v>517</v>
      </c>
      <c r="G453" s="148" t="s">
        <v>166</v>
      </c>
      <c r="H453" s="149">
        <v>589.33</v>
      </c>
      <c r="I453" s="150"/>
      <c r="J453" s="151">
        <f>ROUND(I453*H453,2)</f>
        <v>0</v>
      </c>
      <c r="K453" s="147" t="s">
        <v>167</v>
      </c>
      <c r="L453" s="34"/>
      <c r="M453" s="152" t="s">
        <v>1</v>
      </c>
      <c r="N453" s="153" t="s">
        <v>38</v>
      </c>
      <c r="O453" s="59"/>
      <c r="P453" s="154">
        <f>O453*H453</f>
        <v>0</v>
      </c>
      <c r="Q453" s="154">
        <v>0.01899</v>
      </c>
      <c r="R453" s="154">
        <f>Q453*H453</f>
        <v>11.191376700000001</v>
      </c>
      <c r="S453" s="154">
        <v>0</v>
      </c>
      <c r="T453" s="155">
        <f>S453*H453</f>
        <v>0</v>
      </c>
      <c r="U453" s="33"/>
      <c r="V453" s="33"/>
      <c r="W453" s="33"/>
      <c r="X453" s="33"/>
      <c r="Y453" s="33"/>
      <c r="Z453" s="33"/>
      <c r="AA453" s="33"/>
      <c r="AB453" s="33"/>
      <c r="AC453" s="33"/>
      <c r="AD453" s="33"/>
      <c r="AE453" s="33"/>
      <c r="AR453" s="156" t="s">
        <v>168</v>
      </c>
      <c r="AT453" s="156" t="s">
        <v>163</v>
      </c>
      <c r="AU453" s="156" t="s">
        <v>83</v>
      </c>
      <c r="AY453" s="18" t="s">
        <v>160</v>
      </c>
      <c r="BE453" s="157">
        <f>IF(N453="základní",J453,0)</f>
        <v>0</v>
      </c>
      <c r="BF453" s="157">
        <f>IF(N453="snížená",J453,0)</f>
        <v>0</v>
      </c>
      <c r="BG453" s="157">
        <f>IF(N453="zákl. přenesená",J453,0)</f>
        <v>0</v>
      </c>
      <c r="BH453" s="157">
        <f>IF(N453="sníž. přenesená",J453,0)</f>
        <v>0</v>
      </c>
      <c r="BI453" s="157">
        <f>IF(N453="nulová",J453,0)</f>
        <v>0</v>
      </c>
      <c r="BJ453" s="18" t="s">
        <v>81</v>
      </c>
      <c r="BK453" s="157">
        <f>ROUND(I453*H453,2)</f>
        <v>0</v>
      </c>
      <c r="BL453" s="18" t="s">
        <v>168</v>
      </c>
      <c r="BM453" s="156" t="s">
        <v>518</v>
      </c>
    </row>
    <row r="454" spans="1:47" s="2" customFormat="1" ht="19.5">
      <c r="A454" s="33"/>
      <c r="B454" s="34"/>
      <c r="C454" s="33"/>
      <c r="D454" s="158" t="s">
        <v>170</v>
      </c>
      <c r="E454" s="33"/>
      <c r="F454" s="159" t="s">
        <v>519</v>
      </c>
      <c r="G454" s="33"/>
      <c r="H454" s="33"/>
      <c r="I454" s="160"/>
      <c r="J454" s="33"/>
      <c r="K454" s="33"/>
      <c r="L454" s="34"/>
      <c r="M454" s="161"/>
      <c r="N454" s="162"/>
      <c r="O454" s="59"/>
      <c r="P454" s="59"/>
      <c r="Q454" s="59"/>
      <c r="R454" s="59"/>
      <c r="S454" s="59"/>
      <c r="T454" s="60"/>
      <c r="U454" s="33"/>
      <c r="V454" s="33"/>
      <c r="W454" s="33"/>
      <c r="X454" s="33"/>
      <c r="Y454" s="33"/>
      <c r="Z454" s="33"/>
      <c r="AA454" s="33"/>
      <c r="AB454" s="33"/>
      <c r="AC454" s="33"/>
      <c r="AD454" s="33"/>
      <c r="AE454" s="33"/>
      <c r="AT454" s="18" t="s">
        <v>170</v>
      </c>
      <c r="AU454" s="18" t="s">
        <v>83</v>
      </c>
    </row>
    <row r="455" spans="2:51" s="13" customFormat="1" ht="11.25">
      <c r="B455" s="163"/>
      <c r="D455" s="158" t="s">
        <v>172</v>
      </c>
      <c r="E455" s="164" t="s">
        <v>1</v>
      </c>
      <c r="F455" s="165" t="s">
        <v>520</v>
      </c>
      <c r="H455" s="164" t="s">
        <v>1</v>
      </c>
      <c r="I455" s="166"/>
      <c r="L455" s="163"/>
      <c r="M455" s="167"/>
      <c r="N455" s="168"/>
      <c r="O455" s="168"/>
      <c r="P455" s="168"/>
      <c r="Q455" s="168"/>
      <c r="R455" s="168"/>
      <c r="S455" s="168"/>
      <c r="T455" s="169"/>
      <c r="AT455" s="164" t="s">
        <v>172</v>
      </c>
      <c r="AU455" s="164" t="s">
        <v>83</v>
      </c>
      <c r="AV455" s="13" t="s">
        <v>81</v>
      </c>
      <c r="AW455" s="13" t="s">
        <v>30</v>
      </c>
      <c r="AX455" s="13" t="s">
        <v>73</v>
      </c>
      <c r="AY455" s="164" t="s">
        <v>160</v>
      </c>
    </row>
    <row r="456" spans="2:51" s="13" customFormat="1" ht="11.25">
      <c r="B456" s="163"/>
      <c r="D456" s="158" t="s">
        <v>172</v>
      </c>
      <c r="E456" s="164" t="s">
        <v>1</v>
      </c>
      <c r="F456" s="165" t="s">
        <v>505</v>
      </c>
      <c r="H456" s="164" t="s">
        <v>1</v>
      </c>
      <c r="I456" s="166"/>
      <c r="L456" s="163"/>
      <c r="M456" s="167"/>
      <c r="N456" s="168"/>
      <c r="O456" s="168"/>
      <c r="P456" s="168"/>
      <c r="Q456" s="168"/>
      <c r="R456" s="168"/>
      <c r="S456" s="168"/>
      <c r="T456" s="169"/>
      <c r="AT456" s="164" t="s">
        <v>172</v>
      </c>
      <c r="AU456" s="164" t="s">
        <v>83</v>
      </c>
      <c r="AV456" s="13" t="s">
        <v>81</v>
      </c>
      <c r="AW456" s="13" t="s">
        <v>30</v>
      </c>
      <c r="AX456" s="13" t="s">
        <v>73</v>
      </c>
      <c r="AY456" s="164" t="s">
        <v>160</v>
      </c>
    </row>
    <row r="457" spans="2:51" s="14" customFormat="1" ht="11.25">
      <c r="B457" s="170"/>
      <c r="D457" s="158" t="s">
        <v>172</v>
      </c>
      <c r="E457" s="171" t="s">
        <v>1</v>
      </c>
      <c r="F457" s="172" t="s">
        <v>521</v>
      </c>
      <c r="H457" s="173">
        <v>175.2</v>
      </c>
      <c r="I457" s="174"/>
      <c r="L457" s="170"/>
      <c r="M457" s="175"/>
      <c r="N457" s="176"/>
      <c r="O457" s="176"/>
      <c r="P457" s="176"/>
      <c r="Q457" s="176"/>
      <c r="R457" s="176"/>
      <c r="S457" s="176"/>
      <c r="T457" s="177"/>
      <c r="AT457" s="171" t="s">
        <v>172</v>
      </c>
      <c r="AU457" s="171" t="s">
        <v>83</v>
      </c>
      <c r="AV457" s="14" t="s">
        <v>83</v>
      </c>
      <c r="AW457" s="14" t="s">
        <v>30</v>
      </c>
      <c r="AX457" s="14" t="s">
        <v>73</v>
      </c>
      <c r="AY457" s="171" t="s">
        <v>160</v>
      </c>
    </row>
    <row r="458" spans="2:51" s="13" customFormat="1" ht="11.25">
      <c r="B458" s="163"/>
      <c r="D458" s="158" t="s">
        <v>172</v>
      </c>
      <c r="E458" s="164" t="s">
        <v>1</v>
      </c>
      <c r="F458" s="165" t="s">
        <v>507</v>
      </c>
      <c r="H458" s="164" t="s">
        <v>1</v>
      </c>
      <c r="I458" s="166"/>
      <c r="L458" s="163"/>
      <c r="M458" s="167"/>
      <c r="N458" s="168"/>
      <c r="O458" s="168"/>
      <c r="P458" s="168"/>
      <c r="Q458" s="168"/>
      <c r="R458" s="168"/>
      <c r="S458" s="168"/>
      <c r="T458" s="169"/>
      <c r="AT458" s="164" t="s">
        <v>172</v>
      </c>
      <c r="AU458" s="164" t="s">
        <v>83</v>
      </c>
      <c r="AV458" s="13" t="s">
        <v>81</v>
      </c>
      <c r="AW458" s="13" t="s">
        <v>30</v>
      </c>
      <c r="AX458" s="13" t="s">
        <v>73</v>
      </c>
      <c r="AY458" s="164" t="s">
        <v>160</v>
      </c>
    </row>
    <row r="459" spans="2:51" s="14" customFormat="1" ht="11.25">
      <c r="B459" s="170"/>
      <c r="D459" s="158" t="s">
        <v>172</v>
      </c>
      <c r="E459" s="171" t="s">
        <v>1</v>
      </c>
      <c r="F459" s="172" t="s">
        <v>522</v>
      </c>
      <c r="H459" s="173">
        <v>180.98</v>
      </c>
      <c r="I459" s="174"/>
      <c r="L459" s="170"/>
      <c r="M459" s="175"/>
      <c r="N459" s="176"/>
      <c r="O459" s="176"/>
      <c r="P459" s="176"/>
      <c r="Q459" s="176"/>
      <c r="R459" s="176"/>
      <c r="S459" s="176"/>
      <c r="T459" s="177"/>
      <c r="AT459" s="171" t="s">
        <v>172</v>
      </c>
      <c r="AU459" s="171" t="s">
        <v>83</v>
      </c>
      <c r="AV459" s="14" t="s">
        <v>83</v>
      </c>
      <c r="AW459" s="14" t="s">
        <v>30</v>
      </c>
      <c r="AX459" s="14" t="s">
        <v>73</v>
      </c>
      <c r="AY459" s="171" t="s">
        <v>160</v>
      </c>
    </row>
    <row r="460" spans="2:51" s="13" customFormat="1" ht="11.25">
      <c r="B460" s="163"/>
      <c r="D460" s="158" t="s">
        <v>172</v>
      </c>
      <c r="E460" s="164" t="s">
        <v>1</v>
      </c>
      <c r="F460" s="165" t="s">
        <v>509</v>
      </c>
      <c r="H460" s="164" t="s">
        <v>1</v>
      </c>
      <c r="I460" s="166"/>
      <c r="L460" s="163"/>
      <c r="M460" s="167"/>
      <c r="N460" s="168"/>
      <c r="O460" s="168"/>
      <c r="P460" s="168"/>
      <c r="Q460" s="168"/>
      <c r="R460" s="168"/>
      <c r="S460" s="168"/>
      <c r="T460" s="169"/>
      <c r="AT460" s="164" t="s">
        <v>172</v>
      </c>
      <c r="AU460" s="164" t="s">
        <v>83</v>
      </c>
      <c r="AV460" s="13" t="s">
        <v>81</v>
      </c>
      <c r="AW460" s="13" t="s">
        <v>30</v>
      </c>
      <c r="AX460" s="13" t="s">
        <v>73</v>
      </c>
      <c r="AY460" s="164" t="s">
        <v>160</v>
      </c>
    </row>
    <row r="461" spans="2:51" s="14" customFormat="1" ht="11.25">
      <c r="B461" s="170"/>
      <c r="D461" s="158" t="s">
        <v>172</v>
      </c>
      <c r="E461" s="171" t="s">
        <v>1</v>
      </c>
      <c r="F461" s="172" t="s">
        <v>523</v>
      </c>
      <c r="H461" s="173">
        <v>147.5</v>
      </c>
      <c r="I461" s="174"/>
      <c r="L461" s="170"/>
      <c r="M461" s="175"/>
      <c r="N461" s="176"/>
      <c r="O461" s="176"/>
      <c r="P461" s="176"/>
      <c r="Q461" s="176"/>
      <c r="R461" s="176"/>
      <c r="S461" s="176"/>
      <c r="T461" s="177"/>
      <c r="AT461" s="171" t="s">
        <v>172</v>
      </c>
      <c r="AU461" s="171" t="s">
        <v>83</v>
      </c>
      <c r="AV461" s="14" t="s">
        <v>83</v>
      </c>
      <c r="AW461" s="14" t="s">
        <v>30</v>
      </c>
      <c r="AX461" s="14" t="s">
        <v>73</v>
      </c>
      <c r="AY461" s="171" t="s">
        <v>160</v>
      </c>
    </row>
    <row r="462" spans="2:51" s="13" customFormat="1" ht="11.25">
      <c r="B462" s="163"/>
      <c r="D462" s="158" t="s">
        <v>172</v>
      </c>
      <c r="E462" s="164" t="s">
        <v>1</v>
      </c>
      <c r="F462" s="165" t="s">
        <v>511</v>
      </c>
      <c r="H462" s="164" t="s">
        <v>1</v>
      </c>
      <c r="I462" s="166"/>
      <c r="L462" s="163"/>
      <c r="M462" s="167"/>
      <c r="N462" s="168"/>
      <c r="O462" s="168"/>
      <c r="P462" s="168"/>
      <c r="Q462" s="168"/>
      <c r="R462" s="168"/>
      <c r="S462" s="168"/>
      <c r="T462" s="169"/>
      <c r="AT462" s="164" t="s">
        <v>172</v>
      </c>
      <c r="AU462" s="164" t="s">
        <v>83</v>
      </c>
      <c r="AV462" s="13" t="s">
        <v>81</v>
      </c>
      <c r="AW462" s="13" t="s">
        <v>30</v>
      </c>
      <c r="AX462" s="13" t="s">
        <v>73</v>
      </c>
      <c r="AY462" s="164" t="s">
        <v>160</v>
      </c>
    </row>
    <row r="463" spans="2:51" s="14" customFormat="1" ht="11.25">
      <c r="B463" s="170"/>
      <c r="D463" s="158" t="s">
        <v>172</v>
      </c>
      <c r="E463" s="171" t="s">
        <v>1</v>
      </c>
      <c r="F463" s="172" t="s">
        <v>524</v>
      </c>
      <c r="H463" s="173">
        <v>68.15</v>
      </c>
      <c r="I463" s="174"/>
      <c r="L463" s="170"/>
      <c r="M463" s="175"/>
      <c r="N463" s="176"/>
      <c r="O463" s="176"/>
      <c r="P463" s="176"/>
      <c r="Q463" s="176"/>
      <c r="R463" s="176"/>
      <c r="S463" s="176"/>
      <c r="T463" s="177"/>
      <c r="AT463" s="171" t="s">
        <v>172</v>
      </c>
      <c r="AU463" s="171" t="s">
        <v>83</v>
      </c>
      <c r="AV463" s="14" t="s">
        <v>83</v>
      </c>
      <c r="AW463" s="14" t="s">
        <v>30</v>
      </c>
      <c r="AX463" s="14" t="s">
        <v>73</v>
      </c>
      <c r="AY463" s="171" t="s">
        <v>160</v>
      </c>
    </row>
    <row r="464" spans="2:51" s="13" customFormat="1" ht="11.25">
      <c r="B464" s="163"/>
      <c r="D464" s="158" t="s">
        <v>172</v>
      </c>
      <c r="E464" s="164" t="s">
        <v>1</v>
      </c>
      <c r="F464" s="165" t="s">
        <v>513</v>
      </c>
      <c r="H464" s="164" t="s">
        <v>1</v>
      </c>
      <c r="I464" s="166"/>
      <c r="L464" s="163"/>
      <c r="M464" s="167"/>
      <c r="N464" s="168"/>
      <c r="O464" s="168"/>
      <c r="P464" s="168"/>
      <c r="Q464" s="168"/>
      <c r="R464" s="168"/>
      <c r="S464" s="168"/>
      <c r="T464" s="169"/>
      <c r="AT464" s="164" t="s">
        <v>172</v>
      </c>
      <c r="AU464" s="164" t="s">
        <v>83</v>
      </c>
      <c r="AV464" s="13" t="s">
        <v>81</v>
      </c>
      <c r="AW464" s="13" t="s">
        <v>30</v>
      </c>
      <c r="AX464" s="13" t="s">
        <v>73</v>
      </c>
      <c r="AY464" s="164" t="s">
        <v>160</v>
      </c>
    </row>
    <row r="465" spans="2:51" s="14" customFormat="1" ht="11.25">
      <c r="B465" s="170"/>
      <c r="D465" s="158" t="s">
        <v>172</v>
      </c>
      <c r="E465" s="171" t="s">
        <v>1</v>
      </c>
      <c r="F465" s="172" t="s">
        <v>525</v>
      </c>
      <c r="H465" s="173">
        <v>17.5</v>
      </c>
      <c r="I465" s="174"/>
      <c r="L465" s="170"/>
      <c r="M465" s="175"/>
      <c r="N465" s="176"/>
      <c r="O465" s="176"/>
      <c r="P465" s="176"/>
      <c r="Q465" s="176"/>
      <c r="R465" s="176"/>
      <c r="S465" s="176"/>
      <c r="T465" s="177"/>
      <c r="AT465" s="171" t="s">
        <v>172</v>
      </c>
      <c r="AU465" s="171" t="s">
        <v>83</v>
      </c>
      <c r="AV465" s="14" t="s">
        <v>83</v>
      </c>
      <c r="AW465" s="14" t="s">
        <v>30</v>
      </c>
      <c r="AX465" s="14" t="s">
        <v>73</v>
      </c>
      <c r="AY465" s="171" t="s">
        <v>160</v>
      </c>
    </row>
    <row r="466" spans="2:51" s="16" customFormat="1" ht="11.25">
      <c r="B466" s="186"/>
      <c r="D466" s="158" t="s">
        <v>172</v>
      </c>
      <c r="E466" s="187" t="s">
        <v>1</v>
      </c>
      <c r="F466" s="188" t="s">
        <v>182</v>
      </c>
      <c r="H466" s="189">
        <v>589.33</v>
      </c>
      <c r="I466" s="190"/>
      <c r="L466" s="186"/>
      <c r="M466" s="191"/>
      <c r="N466" s="192"/>
      <c r="O466" s="192"/>
      <c r="P466" s="192"/>
      <c r="Q466" s="192"/>
      <c r="R466" s="192"/>
      <c r="S466" s="192"/>
      <c r="T466" s="193"/>
      <c r="AT466" s="187" t="s">
        <v>172</v>
      </c>
      <c r="AU466" s="187" t="s">
        <v>83</v>
      </c>
      <c r="AV466" s="16" t="s">
        <v>168</v>
      </c>
      <c r="AW466" s="16" t="s">
        <v>30</v>
      </c>
      <c r="AX466" s="16" t="s">
        <v>81</v>
      </c>
      <c r="AY466" s="187" t="s">
        <v>160</v>
      </c>
    </row>
    <row r="467" spans="1:65" s="2" customFormat="1" ht="24.2" customHeight="1">
      <c r="A467" s="33"/>
      <c r="B467" s="144"/>
      <c r="C467" s="145" t="s">
        <v>526</v>
      </c>
      <c r="D467" s="145" t="s">
        <v>163</v>
      </c>
      <c r="E467" s="146" t="s">
        <v>527</v>
      </c>
      <c r="F467" s="147" t="s">
        <v>528</v>
      </c>
      <c r="G467" s="148" t="s">
        <v>166</v>
      </c>
      <c r="H467" s="149">
        <v>1123.83</v>
      </c>
      <c r="I467" s="150"/>
      <c r="J467" s="151">
        <f>ROUND(I467*H467,2)</f>
        <v>0</v>
      </c>
      <c r="K467" s="147" t="s">
        <v>1</v>
      </c>
      <c r="L467" s="34"/>
      <c r="M467" s="152" t="s">
        <v>1</v>
      </c>
      <c r="N467" s="153" t="s">
        <v>38</v>
      </c>
      <c r="O467" s="59"/>
      <c r="P467" s="154">
        <f>O467*H467</f>
        <v>0</v>
      </c>
      <c r="Q467" s="154">
        <v>0.00025</v>
      </c>
      <c r="R467" s="154">
        <f>Q467*H467</f>
        <v>0.28095749999999997</v>
      </c>
      <c r="S467" s="154">
        <v>0</v>
      </c>
      <c r="T467" s="155">
        <f>S467*H467</f>
        <v>0</v>
      </c>
      <c r="U467" s="33"/>
      <c r="V467" s="33"/>
      <c r="W467" s="33"/>
      <c r="X467" s="33"/>
      <c r="Y467" s="33"/>
      <c r="Z467" s="33"/>
      <c r="AA467" s="33"/>
      <c r="AB467" s="33"/>
      <c r="AC467" s="33"/>
      <c r="AD467" s="33"/>
      <c r="AE467" s="33"/>
      <c r="AR467" s="156" t="s">
        <v>168</v>
      </c>
      <c r="AT467" s="156" t="s">
        <v>163</v>
      </c>
      <c r="AU467" s="156" t="s">
        <v>83</v>
      </c>
      <c r="AY467" s="18" t="s">
        <v>160</v>
      </c>
      <c r="BE467" s="157">
        <f>IF(N467="základní",J467,0)</f>
        <v>0</v>
      </c>
      <c r="BF467" s="157">
        <f>IF(N467="snížená",J467,0)</f>
        <v>0</v>
      </c>
      <c r="BG467" s="157">
        <f>IF(N467="zákl. přenesená",J467,0)</f>
        <v>0</v>
      </c>
      <c r="BH467" s="157">
        <f>IF(N467="sníž. přenesená",J467,0)</f>
        <v>0</v>
      </c>
      <c r="BI467" s="157">
        <f>IF(N467="nulová",J467,0)</f>
        <v>0</v>
      </c>
      <c r="BJ467" s="18" t="s">
        <v>81</v>
      </c>
      <c r="BK467" s="157">
        <f>ROUND(I467*H467,2)</f>
        <v>0</v>
      </c>
      <c r="BL467" s="18" t="s">
        <v>168</v>
      </c>
      <c r="BM467" s="156" t="s">
        <v>529</v>
      </c>
    </row>
    <row r="468" spans="1:47" s="2" customFormat="1" ht="19.5">
      <c r="A468" s="33"/>
      <c r="B468" s="34"/>
      <c r="C468" s="33"/>
      <c r="D468" s="158" t="s">
        <v>170</v>
      </c>
      <c r="E468" s="33"/>
      <c r="F468" s="159" t="s">
        <v>528</v>
      </c>
      <c r="G468" s="33"/>
      <c r="H468" s="33"/>
      <c r="I468" s="160"/>
      <c r="J468" s="33"/>
      <c r="K468" s="33"/>
      <c r="L468" s="34"/>
      <c r="M468" s="161"/>
      <c r="N468" s="162"/>
      <c r="O468" s="59"/>
      <c r="P468" s="59"/>
      <c r="Q468" s="59"/>
      <c r="R468" s="59"/>
      <c r="S468" s="59"/>
      <c r="T468" s="60"/>
      <c r="U468" s="33"/>
      <c r="V468" s="33"/>
      <c r="W468" s="33"/>
      <c r="X468" s="33"/>
      <c r="Y468" s="33"/>
      <c r="Z468" s="33"/>
      <c r="AA468" s="33"/>
      <c r="AB468" s="33"/>
      <c r="AC468" s="33"/>
      <c r="AD468" s="33"/>
      <c r="AE468" s="33"/>
      <c r="AT468" s="18" t="s">
        <v>170</v>
      </c>
      <c r="AU468" s="18" t="s">
        <v>83</v>
      </c>
    </row>
    <row r="469" spans="1:65" s="2" customFormat="1" ht="24.2" customHeight="1">
      <c r="A469" s="33"/>
      <c r="B469" s="144"/>
      <c r="C469" s="145" t="s">
        <v>530</v>
      </c>
      <c r="D469" s="145" t="s">
        <v>163</v>
      </c>
      <c r="E469" s="146" t="s">
        <v>531</v>
      </c>
      <c r="F469" s="147" t="s">
        <v>532</v>
      </c>
      <c r="G469" s="148" t="s">
        <v>166</v>
      </c>
      <c r="H469" s="149">
        <v>1123.83</v>
      </c>
      <c r="I469" s="150"/>
      <c r="J469" s="151">
        <f>ROUND(I469*H469,2)</f>
        <v>0</v>
      </c>
      <c r="K469" s="147" t="s">
        <v>167</v>
      </c>
      <c r="L469" s="34"/>
      <c r="M469" s="152" t="s">
        <v>1</v>
      </c>
      <c r="N469" s="153" t="s">
        <v>38</v>
      </c>
      <c r="O469" s="59"/>
      <c r="P469" s="154">
        <f>O469*H469</f>
        <v>0</v>
      </c>
      <c r="Q469" s="154">
        <v>0.00275</v>
      </c>
      <c r="R469" s="154">
        <f>Q469*H469</f>
        <v>3.0905324999999997</v>
      </c>
      <c r="S469" s="154">
        <v>0</v>
      </c>
      <c r="T469" s="155">
        <f>S469*H469</f>
        <v>0</v>
      </c>
      <c r="U469" s="33"/>
      <c r="V469" s="33"/>
      <c r="W469" s="33"/>
      <c r="X469" s="33"/>
      <c r="Y469" s="33"/>
      <c r="Z469" s="33"/>
      <c r="AA469" s="33"/>
      <c r="AB469" s="33"/>
      <c r="AC469" s="33"/>
      <c r="AD469" s="33"/>
      <c r="AE469" s="33"/>
      <c r="AR469" s="156" t="s">
        <v>168</v>
      </c>
      <c r="AT469" s="156" t="s">
        <v>163</v>
      </c>
      <c r="AU469" s="156" t="s">
        <v>83</v>
      </c>
      <c r="AY469" s="18" t="s">
        <v>160</v>
      </c>
      <c r="BE469" s="157">
        <f>IF(N469="základní",J469,0)</f>
        <v>0</v>
      </c>
      <c r="BF469" s="157">
        <f>IF(N469="snížená",J469,0)</f>
        <v>0</v>
      </c>
      <c r="BG469" s="157">
        <f>IF(N469="zákl. přenesená",J469,0)</f>
        <v>0</v>
      </c>
      <c r="BH469" s="157">
        <f>IF(N469="sníž. přenesená",J469,0)</f>
        <v>0</v>
      </c>
      <c r="BI469" s="157">
        <f>IF(N469="nulová",J469,0)</f>
        <v>0</v>
      </c>
      <c r="BJ469" s="18" t="s">
        <v>81</v>
      </c>
      <c r="BK469" s="157">
        <f>ROUND(I469*H469,2)</f>
        <v>0</v>
      </c>
      <c r="BL469" s="18" t="s">
        <v>168</v>
      </c>
      <c r="BM469" s="156" t="s">
        <v>533</v>
      </c>
    </row>
    <row r="470" spans="1:47" s="2" customFormat="1" ht="19.5">
      <c r="A470" s="33"/>
      <c r="B470" s="34"/>
      <c r="C470" s="33"/>
      <c r="D470" s="158" t="s">
        <v>170</v>
      </c>
      <c r="E470" s="33"/>
      <c r="F470" s="159" t="s">
        <v>534</v>
      </c>
      <c r="G470" s="33"/>
      <c r="H470" s="33"/>
      <c r="I470" s="160"/>
      <c r="J470" s="33"/>
      <c r="K470" s="33"/>
      <c r="L470" s="34"/>
      <c r="M470" s="161"/>
      <c r="N470" s="162"/>
      <c r="O470" s="59"/>
      <c r="P470" s="59"/>
      <c r="Q470" s="59"/>
      <c r="R470" s="59"/>
      <c r="S470" s="59"/>
      <c r="T470" s="60"/>
      <c r="U470" s="33"/>
      <c r="V470" s="33"/>
      <c r="W470" s="33"/>
      <c r="X470" s="33"/>
      <c r="Y470" s="33"/>
      <c r="Z470" s="33"/>
      <c r="AA470" s="33"/>
      <c r="AB470" s="33"/>
      <c r="AC470" s="33"/>
      <c r="AD470" s="33"/>
      <c r="AE470" s="33"/>
      <c r="AT470" s="18" t="s">
        <v>170</v>
      </c>
      <c r="AU470" s="18" t="s">
        <v>83</v>
      </c>
    </row>
    <row r="471" spans="2:51" s="13" customFormat="1" ht="11.25">
      <c r="B471" s="163"/>
      <c r="D471" s="158" t="s">
        <v>172</v>
      </c>
      <c r="E471" s="164" t="s">
        <v>1</v>
      </c>
      <c r="F471" s="165" t="s">
        <v>535</v>
      </c>
      <c r="H471" s="164" t="s">
        <v>1</v>
      </c>
      <c r="I471" s="166"/>
      <c r="L471" s="163"/>
      <c r="M471" s="167"/>
      <c r="N471" s="168"/>
      <c r="O471" s="168"/>
      <c r="P471" s="168"/>
      <c r="Q471" s="168"/>
      <c r="R471" s="168"/>
      <c r="S471" s="168"/>
      <c r="T471" s="169"/>
      <c r="AT471" s="164" t="s">
        <v>172</v>
      </c>
      <c r="AU471" s="164" t="s">
        <v>83</v>
      </c>
      <c r="AV471" s="13" t="s">
        <v>81</v>
      </c>
      <c r="AW471" s="13" t="s">
        <v>30</v>
      </c>
      <c r="AX471" s="13" t="s">
        <v>73</v>
      </c>
      <c r="AY471" s="164" t="s">
        <v>160</v>
      </c>
    </row>
    <row r="472" spans="2:51" s="14" customFormat="1" ht="11.25">
      <c r="B472" s="170"/>
      <c r="D472" s="158" t="s">
        <v>172</v>
      </c>
      <c r="E472" s="171" t="s">
        <v>1</v>
      </c>
      <c r="F472" s="172" t="s">
        <v>536</v>
      </c>
      <c r="H472" s="173">
        <v>534.5</v>
      </c>
      <c r="I472" s="174"/>
      <c r="L472" s="170"/>
      <c r="M472" s="175"/>
      <c r="N472" s="176"/>
      <c r="O472" s="176"/>
      <c r="P472" s="176"/>
      <c r="Q472" s="176"/>
      <c r="R472" s="176"/>
      <c r="S472" s="176"/>
      <c r="T472" s="177"/>
      <c r="AT472" s="171" t="s">
        <v>172</v>
      </c>
      <c r="AU472" s="171" t="s">
        <v>83</v>
      </c>
      <c r="AV472" s="14" t="s">
        <v>83</v>
      </c>
      <c r="AW472" s="14" t="s">
        <v>30</v>
      </c>
      <c r="AX472" s="14" t="s">
        <v>73</v>
      </c>
      <c r="AY472" s="171" t="s">
        <v>160</v>
      </c>
    </row>
    <row r="473" spans="2:51" s="13" customFormat="1" ht="11.25">
      <c r="B473" s="163"/>
      <c r="D473" s="158" t="s">
        <v>172</v>
      </c>
      <c r="E473" s="164" t="s">
        <v>1</v>
      </c>
      <c r="F473" s="165" t="s">
        <v>537</v>
      </c>
      <c r="H473" s="164" t="s">
        <v>1</v>
      </c>
      <c r="I473" s="166"/>
      <c r="L473" s="163"/>
      <c r="M473" s="167"/>
      <c r="N473" s="168"/>
      <c r="O473" s="168"/>
      <c r="P473" s="168"/>
      <c r="Q473" s="168"/>
      <c r="R473" s="168"/>
      <c r="S473" s="168"/>
      <c r="T473" s="169"/>
      <c r="AT473" s="164" t="s">
        <v>172</v>
      </c>
      <c r="AU473" s="164" t="s">
        <v>83</v>
      </c>
      <c r="AV473" s="13" t="s">
        <v>81</v>
      </c>
      <c r="AW473" s="13" t="s">
        <v>30</v>
      </c>
      <c r="AX473" s="13" t="s">
        <v>73</v>
      </c>
      <c r="AY473" s="164" t="s">
        <v>160</v>
      </c>
    </row>
    <row r="474" spans="2:51" s="14" customFormat="1" ht="11.25">
      <c r="B474" s="170"/>
      <c r="D474" s="158" t="s">
        <v>172</v>
      </c>
      <c r="E474" s="171" t="s">
        <v>1</v>
      </c>
      <c r="F474" s="172" t="s">
        <v>538</v>
      </c>
      <c r="H474" s="173">
        <v>589.33</v>
      </c>
      <c r="I474" s="174"/>
      <c r="L474" s="170"/>
      <c r="M474" s="175"/>
      <c r="N474" s="176"/>
      <c r="O474" s="176"/>
      <c r="P474" s="176"/>
      <c r="Q474" s="176"/>
      <c r="R474" s="176"/>
      <c r="S474" s="176"/>
      <c r="T474" s="177"/>
      <c r="AT474" s="171" t="s">
        <v>172</v>
      </c>
      <c r="AU474" s="171" t="s">
        <v>83</v>
      </c>
      <c r="AV474" s="14" t="s">
        <v>83</v>
      </c>
      <c r="AW474" s="14" t="s">
        <v>30</v>
      </c>
      <c r="AX474" s="14" t="s">
        <v>73</v>
      </c>
      <c r="AY474" s="171" t="s">
        <v>160</v>
      </c>
    </row>
    <row r="475" spans="2:51" s="16" customFormat="1" ht="11.25">
      <c r="B475" s="186"/>
      <c r="D475" s="158" t="s">
        <v>172</v>
      </c>
      <c r="E475" s="187" t="s">
        <v>1</v>
      </c>
      <c r="F475" s="188" t="s">
        <v>182</v>
      </c>
      <c r="H475" s="189">
        <v>1123.83</v>
      </c>
      <c r="I475" s="190"/>
      <c r="L475" s="186"/>
      <c r="M475" s="191"/>
      <c r="N475" s="192"/>
      <c r="O475" s="192"/>
      <c r="P475" s="192"/>
      <c r="Q475" s="192"/>
      <c r="R475" s="192"/>
      <c r="S475" s="192"/>
      <c r="T475" s="193"/>
      <c r="AT475" s="187" t="s">
        <v>172</v>
      </c>
      <c r="AU475" s="187" t="s">
        <v>83</v>
      </c>
      <c r="AV475" s="16" t="s">
        <v>168</v>
      </c>
      <c r="AW475" s="16" t="s">
        <v>30</v>
      </c>
      <c r="AX475" s="16" t="s">
        <v>81</v>
      </c>
      <c r="AY475" s="187" t="s">
        <v>160</v>
      </c>
    </row>
    <row r="476" spans="1:65" s="2" customFormat="1" ht="33" customHeight="1">
      <c r="A476" s="33"/>
      <c r="B476" s="144"/>
      <c r="C476" s="145" t="s">
        <v>539</v>
      </c>
      <c r="D476" s="145" t="s">
        <v>163</v>
      </c>
      <c r="E476" s="146" t="s">
        <v>540</v>
      </c>
      <c r="F476" s="147" t="s">
        <v>541</v>
      </c>
      <c r="G476" s="148" t="s">
        <v>262</v>
      </c>
      <c r="H476" s="149">
        <v>56.114</v>
      </c>
      <c r="I476" s="150"/>
      <c r="J476" s="151">
        <f>ROUND(I476*H476,2)</f>
        <v>0</v>
      </c>
      <c r="K476" s="147" t="s">
        <v>167</v>
      </c>
      <c r="L476" s="34"/>
      <c r="M476" s="152" t="s">
        <v>1</v>
      </c>
      <c r="N476" s="153" t="s">
        <v>38</v>
      </c>
      <c r="O476" s="59"/>
      <c r="P476" s="154">
        <f>O476*H476</f>
        <v>0</v>
      </c>
      <c r="Q476" s="154">
        <v>2.50187</v>
      </c>
      <c r="R476" s="154">
        <f>Q476*H476</f>
        <v>140.38993317999999</v>
      </c>
      <c r="S476" s="154">
        <v>0</v>
      </c>
      <c r="T476" s="155">
        <f>S476*H476</f>
        <v>0</v>
      </c>
      <c r="U476" s="33"/>
      <c r="V476" s="33"/>
      <c r="W476" s="33"/>
      <c r="X476" s="33"/>
      <c r="Y476" s="33"/>
      <c r="Z476" s="33"/>
      <c r="AA476" s="33"/>
      <c r="AB476" s="33"/>
      <c r="AC476" s="33"/>
      <c r="AD476" s="33"/>
      <c r="AE476" s="33"/>
      <c r="AR476" s="156" t="s">
        <v>168</v>
      </c>
      <c r="AT476" s="156" t="s">
        <v>163</v>
      </c>
      <c r="AU476" s="156" t="s">
        <v>83</v>
      </c>
      <c r="AY476" s="18" t="s">
        <v>160</v>
      </c>
      <c r="BE476" s="157">
        <f>IF(N476="základní",J476,0)</f>
        <v>0</v>
      </c>
      <c r="BF476" s="157">
        <f>IF(N476="snížená",J476,0)</f>
        <v>0</v>
      </c>
      <c r="BG476" s="157">
        <f>IF(N476="zákl. přenesená",J476,0)</f>
        <v>0</v>
      </c>
      <c r="BH476" s="157">
        <f>IF(N476="sníž. přenesená",J476,0)</f>
        <v>0</v>
      </c>
      <c r="BI476" s="157">
        <f>IF(N476="nulová",J476,0)</f>
        <v>0</v>
      </c>
      <c r="BJ476" s="18" t="s">
        <v>81</v>
      </c>
      <c r="BK476" s="157">
        <f>ROUND(I476*H476,2)</f>
        <v>0</v>
      </c>
      <c r="BL476" s="18" t="s">
        <v>168</v>
      </c>
      <c r="BM476" s="156" t="s">
        <v>542</v>
      </c>
    </row>
    <row r="477" spans="1:47" s="2" customFormat="1" ht="19.5">
      <c r="A477" s="33"/>
      <c r="B477" s="34"/>
      <c r="C477" s="33"/>
      <c r="D477" s="158" t="s">
        <v>170</v>
      </c>
      <c r="E477" s="33"/>
      <c r="F477" s="159" t="s">
        <v>543</v>
      </c>
      <c r="G477" s="33"/>
      <c r="H477" s="33"/>
      <c r="I477" s="160"/>
      <c r="J477" s="33"/>
      <c r="K477" s="33"/>
      <c r="L477" s="34"/>
      <c r="M477" s="161"/>
      <c r="N477" s="162"/>
      <c r="O477" s="59"/>
      <c r="P477" s="59"/>
      <c r="Q477" s="59"/>
      <c r="R477" s="59"/>
      <c r="S477" s="59"/>
      <c r="T477" s="60"/>
      <c r="U477" s="33"/>
      <c r="V477" s="33"/>
      <c r="W477" s="33"/>
      <c r="X477" s="33"/>
      <c r="Y477" s="33"/>
      <c r="Z477" s="33"/>
      <c r="AA477" s="33"/>
      <c r="AB477" s="33"/>
      <c r="AC477" s="33"/>
      <c r="AD477" s="33"/>
      <c r="AE477" s="33"/>
      <c r="AT477" s="18" t="s">
        <v>170</v>
      </c>
      <c r="AU477" s="18" t="s">
        <v>83</v>
      </c>
    </row>
    <row r="478" spans="2:51" s="13" customFormat="1" ht="11.25">
      <c r="B478" s="163"/>
      <c r="D478" s="158" t="s">
        <v>172</v>
      </c>
      <c r="E478" s="164" t="s">
        <v>1</v>
      </c>
      <c r="F478" s="165" t="s">
        <v>173</v>
      </c>
      <c r="H478" s="164" t="s">
        <v>1</v>
      </c>
      <c r="I478" s="166"/>
      <c r="L478" s="163"/>
      <c r="M478" s="167"/>
      <c r="N478" s="168"/>
      <c r="O478" s="168"/>
      <c r="P478" s="168"/>
      <c r="Q478" s="168"/>
      <c r="R478" s="168"/>
      <c r="S478" s="168"/>
      <c r="T478" s="169"/>
      <c r="AT478" s="164" t="s">
        <v>172</v>
      </c>
      <c r="AU478" s="164" t="s">
        <v>83</v>
      </c>
      <c r="AV478" s="13" t="s">
        <v>81</v>
      </c>
      <c r="AW478" s="13" t="s">
        <v>30</v>
      </c>
      <c r="AX478" s="13" t="s">
        <v>73</v>
      </c>
      <c r="AY478" s="164" t="s">
        <v>160</v>
      </c>
    </row>
    <row r="479" spans="2:51" s="14" customFormat="1" ht="11.25">
      <c r="B479" s="170"/>
      <c r="D479" s="158" t="s">
        <v>172</v>
      </c>
      <c r="E479" s="171" t="s">
        <v>1</v>
      </c>
      <c r="F479" s="172" t="s">
        <v>544</v>
      </c>
      <c r="H479" s="173">
        <v>28.072</v>
      </c>
      <c r="I479" s="174"/>
      <c r="L479" s="170"/>
      <c r="M479" s="175"/>
      <c r="N479" s="176"/>
      <c r="O479" s="176"/>
      <c r="P479" s="176"/>
      <c r="Q479" s="176"/>
      <c r="R479" s="176"/>
      <c r="S479" s="176"/>
      <c r="T479" s="177"/>
      <c r="AT479" s="171" t="s">
        <v>172</v>
      </c>
      <c r="AU479" s="171" t="s">
        <v>83</v>
      </c>
      <c r="AV479" s="14" t="s">
        <v>83</v>
      </c>
      <c r="AW479" s="14" t="s">
        <v>30</v>
      </c>
      <c r="AX479" s="14" t="s">
        <v>73</v>
      </c>
      <c r="AY479" s="171" t="s">
        <v>160</v>
      </c>
    </row>
    <row r="480" spans="2:51" s="13" customFormat="1" ht="11.25">
      <c r="B480" s="163"/>
      <c r="D480" s="158" t="s">
        <v>172</v>
      </c>
      <c r="E480" s="164" t="s">
        <v>1</v>
      </c>
      <c r="F480" s="165" t="s">
        <v>178</v>
      </c>
      <c r="H480" s="164" t="s">
        <v>1</v>
      </c>
      <c r="I480" s="166"/>
      <c r="L480" s="163"/>
      <c r="M480" s="167"/>
      <c r="N480" s="168"/>
      <c r="O480" s="168"/>
      <c r="P480" s="168"/>
      <c r="Q480" s="168"/>
      <c r="R480" s="168"/>
      <c r="S480" s="168"/>
      <c r="T480" s="169"/>
      <c r="AT480" s="164" t="s">
        <v>172</v>
      </c>
      <c r="AU480" s="164" t="s">
        <v>83</v>
      </c>
      <c r="AV480" s="13" t="s">
        <v>81</v>
      </c>
      <c r="AW480" s="13" t="s">
        <v>30</v>
      </c>
      <c r="AX480" s="13" t="s">
        <v>73</v>
      </c>
      <c r="AY480" s="164" t="s">
        <v>160</v>
      </c>
    </row>
    <row r="481" spans="2:51" s="14" customFormat="1" ht="11.25">
      <c r="B481" s="170"/>
      <c r="D481" s="158" t="s">
        <v>172</v>
      </c>
      <c r="E481" s="171" t="s">
        <v>1</v>
      </c>
      <c r="F481" s="172" t="s">
        <v>545</v>
      </c>
      <c r="H481" s="173">
        <v>28.042</v>
      </c>
      <c r="I481" s="174"/>
      <c r="L481" s="170"/>
      <c r="M481" s="175"/>
      <c r="N481" s="176"/>
      <c r="O481" s="176"/>
      <c r="P481" s="176"/>
      <c r="Q481" s="176"/>
      <c r="R481" s="176"/>
      <c r="S481" s="176"/>
      <c r="T481" s="177"/>
      <c r="AT481" s="171" t="s">
        <v>172</v>
      </c>
      <c r="AU481" s="171" t="s">
        <v>83</v>
      </c>
      <c r="AV481" s="14" t="s">
        <v>83</v>
      </c>
      <c r="AW481" s="14" t="s">
        <v>30</v>
      </c>
      <c r="AX481" s="14" t="s">
        <v>73</v>
      </c>
      <c r="AY481" s="171" t="s">
        <v>160</v>
      </c>
    </row>
    <row r="482" spans="2:51" s="16" customFormat="1" ht="11.25">
      <c r="B482" s="186"/>
      <c r="D482" s="158" t="s">
        <v>172</v>
      </c>
      <c r="E482" s="187" t="s">
        <v>1</v>
      </c>
      <c r="F482" s="188" t="s">
        <v>182</v>
      </c>
      <c r="H482" s="189">
        <v>56.114</v>
      </c>
      <c r="I482" s="190"/>
      <c r="L482" s="186"/>
      <c r="M482" s="191"/>
      <c r="N482" s="192"/>
      <c r="O482" s="192"/>
      <c r="P482" s="192"/>
      <c r="Q482" s="192"/>
      <c r="R482" s="192"/>
      <c r="S482" s="192"/>
      <c r="T482" s="193"/>
      <c r="AT482" s="187" t="s">
        <v>172</v>
      </c>
      <c r="AU482" s="187" t="s">
        <v>83</v>
      </c>
      <c r="AV482" s="16" t="s">
        <v>168</v>
      </c>
      <c r="AW482" s="16" t="s">
        <v>30</v>
      </c>
      <c r="AX482" s="16" t="s">
        <v>81</v>
      </c>
      <c r="AY482" s="187" t="s">
        <v>160</v>
      </c>
    </row>
    <row r="483" spans="1:65" s="2" customFormat="1" ht="16.5" customHeight="1">
      <c r="A483" s="33"/>
      <c r="B483" s="144"/>
      <c r="C483" s="145" t="s">
        <v>546</v>
      </c>
      <c r="D483" s="145" t="s">
        <v>163</v>
      </c>
      <c r="E483" s="146" t="s">
        <v>547</v>
      </c>
      <c r="F483" s="147" t="s">
        <v>548</v>
      </c>
      <c r="G483" s="148" t="s">
        <v>166</v>
      </c>
      <c r="H483" s="149">
        <v>801.63</v>
      </c>
      <c r="I483" s="150"/>
      <c r="J483" s="151">
        <f>ROUND(I483*H483,2)</f>
        <v>0</v>
      </c>
      <c r="K483" s="147" t="s">
        <v>167</v>
      </c>
      <c r="L483" s="34"/>
      <c r="M483" s="152" t="s">
        <v>1</v>
      </c>
      <c r="N483" s="153" t="s">
        <v>38</v>
      </c>
      <c r="O483" s="59"/>
      <c r="P483" s="154">
        <f>O483*H483</f>
        <v>0</v>
      </c>
      <c r="Q483" s="154">
        <v>0.000132</v>
      </c>
      <c r="R483" s="154">
        <f>Q483*H483</f>
        <v>0.10581516</v>
      </c>
      <c r="S483" s="154">
        <v>0</v>
      </c>
      <c r="T483" s="155">
        <f>S483*H483</f>
        <v>0</v>
      </c>
      <c r="U483" s="33"/>
      <c r="V483" s="33"/>
      <c r="W483" s="33"/>
      <c r="X483" s="33"/>
      <c r="Y483" s="33"/>
      <c r="Z483" s="33"/>
      <c r="AA483" s="33"/>
      <c r="AB483" s="33"/>
      <c r="AC483" s="33"/>
      <c r="AD483" s="33"/>
      <c r="AE483" s="33"/>
      <c r="AR483" s="156" t="s">
        <v>168</v>
      </c>
      <c r="AT483" s="156" t="s">
        <v>163</v>
      </c>
      <c r="AU483" s="156" t="s">
        <v>83</v>
      </c>
      <c r="AY483" s="18" t="s">
        <v>160</v>
      </c>
      <c r="BE483" s="157">
        <f>IF(N483="základní",J483,0)</f>
        <v>0</v>
      </c>
      <c r="BF483" s="157">
        <f>IF(N483="snížená",J483,0)</f>
        <v>0</v>
      </c>
      <c r="BG483" s="157">
        <f>IF(N483="zákl. přenesená",J483,0)</f>
        <v>0</v>
      </c>
      <c r="BH483" s="157">
        <f>IF(N483="sníž. přenesená",J483,0)</f>
        <v>0</v>
      </c>
      <c r="BI483" s="157">
        <f>IF(N483="nulová",J483,0)</f>
        <v>0</v>
      </c>
      <c r="BJ483" s="18" t="s">
        <v>81</v>
      </c>
      <c r="BK483" s="157">
        <f>ROUND(I483*H483,2)</f>
        <v>0</v>
      </c>
      <c r="BL483" s="18" t="s">
        <v>168</v>
      </c>
      <c r="BM483" s="156" t="s">
        <v>549</v>
      </c>
    </row>
    <row r="484" spans="1:47" s="2" customFormat="1" ht="19.5">
      <c r="A484" s="33"/>
      <c r="B484" s="34"/>
      <c r="C484" s="33"/>
      <c r="D484" s="158" t="s">
        <v>170</v>
      </c>
      <c r="E484" s="33"/>
      <c r="F484" s="159" t="s">
        <v>550</v>
      </c>
      <c r="G484" s="33"/>
      <c r="H484" s="33"/>
      <c r="I484" s="160"/>
      <c r="J484" s="33"/>
      <c r="K484" s="33"/>
      <c r="L484" s="34"/>
      <c r="M484" s="161"/>
      <c r="N484" s="162"/>
      <c r="O484" s="59"/>
      <c r="P484" s="59"/>
      <c r="Q484" s="59"/>
      <c r="R484" s="59"/>
      <c r="S484" s="59"/>
      <c r="T484" s="60"/>
      <c r="U484" s="33"/>
      <c r="V484" s="33"/>
      <c r="W484" s="33"/>
      <c r="X484" s="33"/>
      <c r="Y484" s="33"/>
      <c r="Z484" s="33"/>
      <c r="AA484" s="33"/>
      <c r="AB484" s="33"/>
      <c r="AC484" s="33"/>
      <c r="AD484" s="33"/>
      <c r="AE484" s="33"/>
      <c r="AT484" s="18" t="s">
        <v>170</v>
      </c>
      <c r="AU484" s="18" t="s">
        <v>83</v>
      </c>
    </row>
    <row r="485" spans="2:51" s="13" customFormat="1" ht="11.25">
      <c r="B485" s="163"/>
      <c r="D485" s="158" t="s">
        <v>172</v>
      </c>
      <c r="E485" s="164" t="s">
        <v>1</v>
      </c>
      <c r="F485" s="165" t="s">
        <v>173</v>
      </c>
      <c r="H485" s="164" t="s">
        <v>1</v>
      </c>
      <c r="I485" s="166"/>
      <c r="L485" s="163"/>
      <c r="M485" s="167"/>
      <c r="N485" s="168"/>
      <c r="O485" s="168"/>
      <c r="P485" s="168"/>
      <c r="Q485" s="168"/>
      <c r="R485" s="168"/>
      <c r="S485" s="168"/>
      <c r="T485" s="169"/>
      <c r="AT485" s="164" t="s">
        <v>172</v>
      </c>
      <c r="AU485" s="164" t="s">
        <v>83</v>
      </c>
      <c r="AV485" s="13" t="s">
        <v>81</v>
      </c>
      <c r="AW485" s="13" t="s">
        <v>30</v>
      </c>
      <c r="AX485" s="13" t="s">
        <v>73</v>
      </c>
      <c r="AY485" s="164" t="s">
        <v>160</v>
      </c>
    </row>
    <row r="486" spans="2:51" s="14" customFormat="1" ht="11.25">
      <c r="B486" s="170"/>
      <c r="D486" s="158" t="s">
        <v>172</v>
      </c>
      <c r="E486" s="171" t="s">
        <v>1</v>
      </c>
      <c r="F486" s="172" t="s">
        <v>551</v>
      </c>
      <c r="H486" s="173">
        <v>401.03</v>
      </c>
      <c r="I486" s="174"/>
      <c r="L486" s="170"/>
      <c r="M486" s="175"/>
      <c r="N486" s="176"/>
      <c r="O486" s="176"/>
      <c r="P486" s="176"/>
      <c r="Q486" s="176"/>
      <c r="R486" s="176"/>
      <c r="S486" s="176"/>
      <c r="T486" s="177"/>
      <c r="AT486" s="171" t="s">
        <v>172</v>
      </c>
      <c r="AU486" s="171" t="s">
        <v>83</v>
      </c>
      <c r="AV486" s="14" t="s">
        <v>83</v>
      </c>
      <c r="AW486" s="14" t="s">
        <v>30</v>
      </c>
      <c r="AX486" s="14" t="s">
        <v>73</v>
      </c>
      <c r="AY486" s="171" t="s">
        <v>160</v>
      </c>
    </row>
    <row r="487" spans="2:51" s="13" customFormat="1" ht="11.25">
      <c r="B487" s="163"/>
      <c r="D487" s="158" t="s">
        <v>172</v>
      </c>
      <c r="E487" s="164" t="s">
        <v>1</v>
      </c>
      <c r="F487" s="165" t="s">
        <v>178</v>
      </c>
      <c r="H487" s="164" t="s">
        <v>1</v>
      </c>
      <c r="I487" s="166"/>
      <c r="L487" s="163"/>
      <c r="M487" s="167"/>
      <c r="N487" s="168"/>
      <c r="O487" s="168"/>
      <c r="P487" s="168"/>
      <c r="Q487" s="168"/>
      <c r="R487" s="168"/>
      <c r="S487" s="168"/>
      <c r="T487" s="169"/>
      <c r="AT487" s="164" t="s">
        <v>172</v>
      </c>
      <c r="AU487" s="164" t="s">
        <v>83</v>
      </c>
      <c r="AV487" s="13" t="s">
        <v>81</v>
      </c>
      <c r="AW487" s="13" t="s">
        <v>30</v>
      </c>
      <c r="AX487" s="13" t="s">
        <v>73</v>
      </c>
      <c r="AY487" s="164" t="s">
        <v>160</v>
      </c>
    </row>
    <row r="488" spans="2:51" s="14" customFormat="1" ht="11.25">
      <c r="B488" s="170"/>
      <c r="D488" s="158" t="s">
        <v>172</v>
      </c>
      <c r="E488" s="171" t="s">
        <v>1</v>
      </c>
      <c r="F488" s="172" t="s">
        <v>552</v>
      </c>
      <c r="H488" s="173">
        <v>400.6</v>
      </c>
      <c r="I488" s="174"/>
      <c r="L488" s="170"/>
      <c r="M488" s="175"/>
      <c r="N488" s="176"/>
      <c r="O488" s="176"/>
      <c r="P488" s="176"/>
      <c r="Q488" s="176"/>
      <c r="R488" s="176"/>
      <c r="S488" s="176"/>
      <c r="T488" s="177"/>
      <c r="AT488" s="171" t="s">
        <v>172</v>
      </c>
      <c r="AU488" s="171" t="s">
        <v>83</v>
      </c>
      <c r="AV488" s="14" t="s">
        <v>83</v>
      </c>
      <c r="AW488" s="14" t="s">
        <v>30</v>
      </c>
      <c r="AX488" s="14" t="s">
        <v>73</v>
      </c>
      <c r="AY488" s="171" t="s">
        <v>160</v>
      </c>
    </row>
    <row r="489" spans="2:51" s="16" customFormat="1" ht="11.25">
      <c r="B489" s="186"/>
      <c r="D489" s="158" t="s">
        <v>172</v>
      </c>
      <c r="E489" s="187" t="s">
        <v>1</v>
      </c>
      <c r="F489" s="188" t="s">
        <v>182</v>
      </c>
      <c r="H489" s="189">
        <v>801.63</v>
      </c>
      <c r="I489" s="190"/>
      <c r="L489" s="186"/>
      <c r="M489" s="191"/>
      <c r="N489" s="192"/>
      <c r="O489" s="192"/>
      <c r="P489" s="192"/>
      <c r="Q489" s="192"/>
      <c r="R489" s="192"/>
      <c r="S489" s="192"/>
      <c r="T489" s="193"/>
      <c r="AT489" s="187" t="s">
        <v>172</v>
      </c>
      <c r="AU489" s="187" t="s">
        <v>83</v>
      </c>
      <c r="AV489" s="16" t="s">
        <v>168</v>
      </c>
      <c r="AW489" s="16" t="s">
        <v>30</v>
      </c>
      <c r="AX489" s="16" t="s">
        <v>81</v>
      </c>
      <c r="AY489" s="187" t="s">
        <v>160</v>
      </c>
    </row>
    <row r="490" spans="2:63" s="12" customFormat="1" ht="22.9" customHeight="1">
      <c r="B490" s="131"/>
      <c r="D490" s="132" t="s">
        <v>72</v>
      </c>
      <c r="E490" s="142" t="s">
        <v>218</v>
      </c>
      <c r="F490" s="142" t="s">
        <v>553</v>
      </c>
      <c r="I490" s="134"/>
      <c r="J490" s="143">
        <f>BK490</f>
        <v>0</v>
      </c>
      <c r="L490" s="131"/>
      <c r="M490" s="136"/>
      <c r="N490" s="137"/>
      <c r="O490" s="137"/>
      <c r="P490" s="138">
        <f>SUM(P491:P763)</f>
        <v>0</v>
      </c>
      <c r="Q490" s="137"/>
      <c r="R490" s="138">
        <f>SUM(R491:R763)</f>
        <v>2.055843244</v>
      </c>
      <c r="S490" s="137"/>
      <c r="T490" s="139">
        <f>SUM(T491:T763)</f>
        <v>311.47249999999997</v>
      </c>
      <c r="AR490" s="132" t="s">
        <v>81</v>
      </c>
      <c r="AT490" s="140" t="s">
        <v>72</v>
      </c>
      <c r="AU490" s="140" t="s">
        <v>81</v>
      </c>
      <c r="AY490" s="132" t="s">
        <v>160</v>
      </c>
      <c r="BK490" s="141">
        <f>SUM(BK491:BK763)</f>
        <v>0</v>
      </c>
    </row>
    <row r="491" spans="1:65" s="2" customFormat="1" ht="21.75" customHeight="1">
      <c r="A491" s="33"/>
      <c r="B491" s="144"/>
      <c r="C491" s="145" t="s">
        <v>554</v>
      </c>
      <c r="D491" s="145" t="s">
        <v>163</v>
      </c>
      <c r="E491" s="146" t="s">
        <v>555</v>
      </c>
      <c r="F491" s="147" t="s">
        <v>556</v>
      </c>
      <c r="G491" s="148" t="s">
        <v>166</v>
      </c>
      <c r="H491" s="149">
        <v>21.214</v>
      </c>
      <c r="I491" s="150"/>
      <c r="J491" s="151">
        <f>ROUND(I491*H491,2)</f>
        <v>0</v>
      </c>
      <c r="K491" s="147" t="s">
        <v>167</v>
      </c>
      <c r="L491" s="34"/>
      <c r="M491" s="152" t="s">
        <v>1</v>
      </c>
      <c r="N491" s="153" t="s">
        <v>38</v>
      </c>
      <c r="O491" s="59"/>
      <c r="P491" s="154">
        <f>O491*H491</f>
        <v>0</v>
      </c>
      <c r="Q491" s="154">
        <v>0</v>
      </c>
      <c r="R491" s="154">
        <f>Q491*H491</f>
        <v>0</v>
      </c>
      <c r="S491" s="154">
        <v>0.261</v>
      </c>
      <c r="T491" s="155">
        <f>S491*H491</f>
        <v>5.536854</v>
      </c>
      <c r="U491" s="33"/>
      <c r="V491" s="33"/>
      <c r="W491" s="33"/>
      <c r="X491" s="33"/>
      <c r="Y491" s="33"/>
      <c r="Z491" s="33"/>
      <c r="AA491" s="33"/>
      <c r="AB491" s="33"/>
      <c r="AC491" s="33"/>
      <c r="AD491" s="33"/>
      <c r="AE491" s="33"/>
      <c r="AR491" s="156" t="s">
        <v>168</v>
      </c>
      <c r="AT491" s="156" t="s">
        <v>163</v>
      </c>
      <c r="AU491" s="156" t="s">
        <v>83</v>
      </c>
      <c r="AY491" s="18" t="s">
        <v>160</v>
      </c>
      <c r="BE491" s="157">
        <f>IF(N491="základní",J491,0)</f>
        <v>0</v>
      </c>
      <c r="BF491" s="157">
        <f>IF(N491="snížená",J491,0)</f>
        <v>0</v>
      </c>
      <c r="BG491" s="157">
        <f>IF(N491="zákl. přenesená",J491,0)</f>
        <v>0</v>
      </c>
      <c r="BH491" s="157">
        <f>IF(N491="sníž. přenesená",J491,0)</f>
        <v>0</v>
      </c>
      <c r="BI491" s="157">
        <f>IF(N491="nulová",J491,0)</f>
        <v>0</v>
      </c>
      <c r="BJ491" s="18" t="s">
        <v>81</v>
      </c>
      <c r="BK491" s="157">
        <f>ROUND(I491*H491,2)</f>
        <v>0</v>
      </c>
      <c r="BL491" s="18" t="s">
        <v>168</v>
      </c>
      <c r="BM491" s="156" t="s">
        <v>557</v>
      </c>
    </row>
    <row r="492" spans="1:47" s="2" customFormat="1" ht="29.25">
      <c r="A492" s="33"/>
      <c r="B492" s="34"/>
      <c r="C492" s="33"/>
      <c r="D492" s="158" t="s">
        <v>170</v>
      </c>
      <c r="E492" s="33"/>
      <c r="F492" s="159" t="s">
        <v>558</v>
      </c>
      <c r="G492" s="33"/>
      <c r="H492" s="33"/>
      <c r="I492" s="160"/>
      <c r="J492" s="33"/>
      <c r="K492" s="33"/>
      <c r="L492" s="34"/>
      <c r="M492" s="161"/>
      <c r="N492" s="162"/>
      <c r="O492" s="59"/>
      <c r="P492" s="59"/>
      <c r="Q492" s="59"/>
      <c r="R492" s="59"/>
      <c r="S492" s="59"/>
      <c r="T492" s="60"/>
      <c r="U492" s="33"/>
      <c r="V492" s="33"/>
      <c r="W492" s="33"/>
      <c r="X492" s="33"/>
      <c r="Y492" s="33"/>
      <c r="Z492" s="33"/>
      <c r="AA492" s="33"/>
      <c r="AB492" s="33"/>
      <c r="AC492" s="33"/>
      <c r="AD492" s="33"/>
      <c r="AE492" s="33"/>
      <c r="AT492" s="18" t="s">
        <v>170</v>
      </c>
      <c r="AU492" s="18" t="s">
        <v>83</v>
      </c>
    </row>
    <row r="493" spans="2:51" s="13" customFormat="1" ht="11.25">
      <c r="B493" s="163"/>
      <c r="D493" s="158" t="s">
        <v>172</v>
      </c>
      <c r="E493" s="164" t="s">
        <v>1</v>
      </c>
      <c r="F493" s="165" t="s">
        <v>173</v>
      </c>
      <c r="H493" s="164" t="s">
        <v>1</v>
      </c>
      <c r="I493" s="166"/>
      <c r="L493" s="163"/>
      <c r="M493" s="167"/>
      <c r="N493" s="168"/>
      <c r="O493" s="168"/>
      <c r="P493" s="168"/>
      <c r="Q493" s="168"/>
      <c r="R493" s="168"/>
      <c r="S493" s="168"/>
      <c r="T493" s="169"/>
      <c r="AT493" s="164" t="s">
        <v>172</v>
      </c>
      <c r="AU493" s="164" t="s">
        <v>83</v>
      </c>
      <c r="AV493" s="13" t="s">
        <v>81</v>
      </c>
      <c r="AW493" s="13" t="s">
        <v>30</v>
      </c>
      <c r="AX493" s="13" t="s">
        <v>73</v>
      </c>
      <c r="AY493" s="164" t="s">
        <v>160</v>
      </c>
    </row>
    <row r="494" spans="2:51" s="13" customFormat="1" ht="11.25">
      <c r="B494" s="163"/>
      <c r="D494" s="158" t="s">
        <v>172</v>
      </c>
      <c r="E494" s="164" t="s">
        <v>1</v>
      </c>
      <c r="F494" s="165" t="s">
        <v>431</v>
      </c>
      <c r="H494" s="164" t="s">
        <v>1</v>
      </c>
      <c r="I494" s="166"/>
      <c r="L494" s="163"/>
      <c r="M494" s="167"/>
      <c r="N494" s="168"/>
      <c r="O494" s="168"/>
      <c r="P494" s="168"/>
      <c r="Q494" s="168"/>
      <c r="R494" s="168"/>
      <c r="S494" s="168"/>
      <c r="T494" s="169"/>
      <c r="AT494" s="164" t="s">
        <v>172</v>
      </c>
      <c r="AU494" s="164" t="s">
        <v>83</v>
      </c>
      <c r="AV494" s="13" t="s">
        <v>81</v>
      </c>
      <c r="AW494" s="13" t="s">
        <v>30</v>
      </c>
      <c r="AX494" s="13" t="s">
        <v>73</v>
      </c>
      <c r="AY494" s="164" t="s">
        <v>160</v>
      </c>
    </row>
    <row r="495" spans="2:51" s="14" customFormat="1" ht="11.25">
      <c r="B495" s="170"/>
      <c r="D495" s="158" t="s">
        <v>172</v>
      </c>
      <c r="E495" s="171" t="s">
        <v>1</v>
      </c>
      <c r="F495" s="172" t="s">
        <v>559</v>
      </c>
      <c r="H495" s="173">
        <v>11.139</v>
      </c>
      <c r="I495" s="174"/>
      <c r="L495" s="170"/>
      <c r="M495" s="175"/>
      <c r="N495" s="176"/>
      <c r="O495" s="176"/>
      <c r="P495" s="176"/>
      <c r="Q495" s="176"/>
      <c r="R495" s="176"/>
      <c r="S495" s="176"/>
      <c r="T495" s="177"/>
      <c r="AT495" s="171" t="s">
        <v>172</v>
      </c>
      <c r="AU495" s="171" t="s">
        <v>83</v>
      </c>
      <c r="AV495" s="14" t="s">
        <v>83</v>
      </c>
      <c r="AW495" s="14" t="s">
        <v>30</v>
      </c>
      <c r="AX495" s="14" t="s">
        <v>73</v>
      </c>
      <c r="AY495" s="171" t="s">
        <v>160</v>
      </c>
    </row>
    <row r="496" spans="2:51" s="13" customFormat="1" ht="11.25">
      <c r="B496" s="163"/>
      <c r="D496" s="158" t="s">
        <v>172</v>
      </c>
      <c r="E496" s="164" t="s">
        <v>1</v>
      </c>
      <c r="F496" s="165" t="s">
        <v>560</v>
      </c>
      <c r="H496" s="164" t="s">
        <v>1</v>
      </c>
      <c r="I496" s="166"/>
      <c r="L496" s="163"/>
      <c r="M496" s="167"/>
      <c r="N496" s="168"/>
      <c r="O496" s="168"/>
      <c r="P496" s="168"/>
      <c r="Q496" s="168"/>
      <c r="R496" s="168"/>
      <c r="S496" s="168"/>
      <c r="T496" s="169"/>
      <c r="AT496" s="164" t="s">
        <v>172</v>
      </c>
      <c r="AU496" s="164" t="s">
        <v>83</v>
      </c>
      <c r="AV496" s="13" t="s">
        <v>81</v>
      </c>
      <c r="AW496" s="13" t="s">
        <v>30</v>
      </c>
      <c r="AX496" s="13" t="s">
        <v>73</v>
      </c>
      <c r="AY496" s="164" t="s">
        <v>160</v>
      </c>
    </row>
    <row r="497" spans="2:51" s="14" customFormat="1" ht="11.25">
      <c r="B497" s="170"/>
      <c r="D497" s="158" t="s">
        <v>172</v>
      </c>
      <c r="E497" s="171" t="s">
        <v>1</v>
      </c>
      <c r="F497" s="172" t="s">
        <v>561</v>
      </c>
      <c r="H497" s="173">
        <v>10.075</v>
      </c>
      <c r="I497" s="174"/>
      <c r="L497" s="170"/>
      <c r="M497" s="175"/>
      <c r="N497" s="176"/>
      <c r="O497" s="176"/>
      <c r="P497" s="176"/>
      <c r="Q497" s="176"/>
      <c r="R497" s="176"/>
      <c r="S497" s="176"/>
      <c r="T497" s="177"/>
      <c r="AT497" s="171" t="s">
        <v>172</v>
      </c>
      <c r="AU497" s="171" t="s">
        <v>83</v>
      </c>
      <c r="AV497" s="14" t="s">
        <v>83</v>
      </c>
      <c r="AW497" s="14" t="s">
        <v>30</v>
      </c>
      <c r="AX497" s="14" t="s">
        <v>73</v>
      </c>
      <c r="AY497" s="171" t="s">
        <v>160</v>
      </c>
    </row>
    <row r="498" spans="2:51" s="16" customFormat="1" ht="11.25">
      <c r="B498" s="186"/>
      <c r="D498" s="158" t="s">
        <v>172</v>
      </c>
      <c r="E498" s="187" t="s">
        <v>1</v>
      </c>
      <c r="F498" s="188" t="s">
        <v>182</v>
      </c>
      <c r="H498" s="189">
        <v>21.214</v>
      </c>
      <c r="I498" s="190"/>
      <c r="L498" s="186"/>
      <c r="M498" s="191"/>
      <c r="N498" s="192"/>
      <c r="O498" s="192"/>
      <c r="P498" s="192"/>
      <c r="Q498" s="192"/>
      <c r="R498" s="192"/>
      <c r="S498" s="192"/>
      <c r="T498" s="193"/>
      <c r="AT498" s="187" t="s">
        <v>172</v>
      </c>
      <c r="AU498" s="187" t="s">
        <v>83</v>
      </c>
      <c r="AV498" s="16" t="s">
        <v>168</v>
      </c>
      <c r="AW498" s="16" t="s">
        <v>30</v>
      </c>
      <c r="AX498" s="16" t="s">
        <v>81</v>
      </c>
      <c r="AY498" s="187" t="s">
        <v>160</v>
      </c>
    </row>
    <row r="499" spans="1:65" s="2" customFormat="1" ht="33" customHeight="1">
      <c r="A499" s="33"/>
      <c r="B499" s="144"/>
      <c r="C499" s="145" t="s">
        <v>562</v>
      </c>
      <c r="D499" s="145" t="s">
        <v>163</v>
      </c>
      <c r="E499" s="146" t="s">
        <v>563</v>
      </c>
      <c r="F499" s="147" t="s">
        <v>564</v>
      </c>
      <c r="G499" s="148" t="s">
        <v>262</v>
      </c>
      <c r="H499" s="149">
        <v>60.033</v>
      </c>
      <c r="I499" s="150"/>
      <c r="J499" s="151">
        <f>ROUND(I499*H499,2)</f>
        <v>0</v>
      </c>
      <c r="K499" s="147" t="s">
        <v>167</v>
      </c>
      <c r="L499" s="34"/>
      <c r="M499" s="152" t="s">
        <v>1</v>
      </c>
      <c r="N499" s="153" t="s">
        <v>38</v>
      </c>
      <c r="O499" s="59"/>
      <c r="P499" s="154">
        <f>O499*H499</f>
        <v>0</v>
      </c>
      <c r="Q499" s="154">
        <v>0</v>
      </c>
      <c r="R499" s="154">
        <f>Q499*H499</f>
        <v>0</v>
      </c>
      <c r="S499" s="154">
        <v>1.175</v>
      </c>
      <c r="T499" s="155">
        <f>S499*H499</f>
        <v>70.538775</v>
      </c>
      <c r="U499" s="33"/>
      <c r="V499" s="33"/>
      <c r="W499" s="33"/>
      <c r="X499" s="33"/>
      <c r="Y499" s="33"/>
      <c r="Z499" s="33"/>
      <c r="AA499" s="33"/>
      <c r="AB499" s="33"/>
      <c r="AC499" s="33"/>
      <c r="AD499" s="33"/>
      <c r="AE499" s="33"/>
      <c r="AR499" s="156" t="s">
        <v>168</v>
      </c>
      <c r="AT499" s="156" t="s">
        <v>163</v>
      </c>
      <c r="AU499" s="156" t="s">
        <v>83</v>
      </c>
      <c r="AY499" s="18" t="s">
        <v>160</v>
      </c>
      <c r="BE499" s="157">
        <f>IF(N499="základní",J499,0)</f>
        <v>0</v>
      </c>
      <c r="BF499" s="157">
        <f>IF(N499="snížená",J499,0)</f>
        <v>0</v>
      </c>
      <c r="BG499" s="157">
        <f>IF(N499="zákl. přenesená",J499,0)</f>
        <v>0</v>
      </c>
      <c r="BH499" s="157">
        <f>IF(N499="sníž. přenesená",J499,0)</f>
        <v>0</v>
      </c>
      <c r="BI499" s="157">
        <f>IF(N499="nulová",J499,0)</f>
        <v>0</v>
      </c>
      <c r="BJ499" s="18" t="s">
        <v>81</v>
      </c>
      <c r="BK499" s="157">
        <f>ROUND(I499*H499,2)</f>
        <v>0</v>
      </c>
      <c r="BL499" s="18" t="s">
        <v>168</v>
      </c>
      <c r="BM499" s="156" t="s">
        <v>565</v>
      </c>
    </row>
    <row r="500" spans="1:47" s="2" customFormat="1" ht="29.25">
      <c r="A500" s="33"/>
      <c r="B500" s="34"/>
      <c r="C500" s="33"/>
      <c r="D500" s="158" t="s">
        <v>170</v>
      </c>
      <c r="E500" s="33"/>
      <c r="F500" s="159" t="s">
        <v>566</v>
      </c>
      <c r="G500" s="33"/>
      <c r="H500" s="33"/>
      <c r="I500" s="160"/>
      <c r="J500" s="33"/>
      <c r="K500" s="33"/>
      <c r="L500" s="34"/>
      <c r="M500" s="161"/>
      <c r="N500" s="162"/>
      <c r="O500" s="59"/>
      <c r="P500" s="59"/>
      <c r="Q500" s="59"/>
      <c r="R500" s="59"/>
      <c r="S500" s="59"/>
      <c r="T500" s="60"/>
      <c r="U500" s="33"/>
      <c r="V500" s="33"/>
      <c r="W500" s="33"/>
      <c r="X500" s="33"/>
      <c r="Y500" s="33"/>
      <c r="Z500" s="33"/>
      <c r="AA500" s="33"/>
      <c r="AB500" s="33"/>
      <c r="AC500" s="33"/>
      <c r="AD500" s="33"/>
      <c r="AE500" s="33"/>
      <c r="AT500" s="18" t="s">
        <v>170</v>
      </c>
      <c r="AU500" s="18" t="s">
        <v>83</v>
      </c>
    </row>
    <row r="501" spans="2:51" s="13" customFormat="1" ht="11.25">
      <c r="B501" s="163"/>
      <c r="D501" s="158" t="s">
        <v>172</v>
      </c>
      <c r="E501" s="164" t="s">
        <v>1</v>
      </c>
      <c r="F501" s="165" t="s">
        <v>567</v>
      </c>
      <c r="H501" s="164" t="s">
        <v>1</v>
      </c>
      <c r="I501" s="166"/>
      <c r="L501" s="163"/>
      <c r="M501" s="167"/>
      <c r="N501" s="168"/>
      <c r="O501" s="168"/>
      <c r="P501" s="168"/>
      <c r="Q501" s="168"/>
      <c r="R501" s="168"/>
      <c r="S501" s="168"/>
      <c r="T501" s="169"/>
      <c r="AT501" s="164" t="s">
        <v>172</v>
      </c>
      <c r="AU501" s="164" t="s">
        <v>83</v>
      </c>
      <c r="AV501" s="13" t="s">
        <v>81</v>
      </c>
      <c r="AW501" s="13" t="s">
        <v>30</v>
      </c>
      <c r="AX501" s="13" t="s">
        <v>73</v>
      </c>
      <c r="AY501" s="164" t="s">
        <v>160</v>
      </c>
    </row>
    <row r="502" spans="2:51" s="14" customFormat="1" ht="11.25">
      <c r="B502" s="170"/>
      <c r="D502" s="158" t="s">
        <v>172</v>
      </c>
      <c r="E502" s="171" t="s">
        <v>1</v>
      </c>
      <c r="F502" s="172" t="s">
        <v>568</v>
      </c>
      <c r="H502" s="173">
        <v>12.375</v>
      </c>
      <c r="I502" s="174"/>
      <c r="L502" s="170"/>
      <c r="M502" s="175"/>
      <c r="N502" s="176"/>
      <c r="O502" s="176"/>
      <c r="P502" s="176"/>
      <c r="Q502" s="176"/>
      <c r="R502" s="176"/>
      <c r="S502" s="176"/>
      <c r="T502" s="177"/>
      <c r="AT502" s="171" t="s">
        <v>172</v>
      </c>
      <c r="AU502" s="171" t="s">
        <v>83</v>
      </c>
      <c r="AV502" s="14" t="s">
        <v>83</v>
      </c>
      <c r="AW502" s="14" t="s">
        <v>30</v>
      </c>
      <c r="AX502" s="14" t="s">
        <v>73</v>
      </c>
      <c r="AY502" s="171" t="s">
        <v>160</v>
      </c>
    </row>
    <row r="503" spans="2:51" s="13" customFormat="1" ht="11.25">
      <c r="B503" s="163"/>
      <c r="D503" s="158" t="s">
        <v>172</v>
      </c>
      <c r="E503" s="164" t="s">
        <v>1</v>
      </c>
      <c r="F503" s="165" t="s">
        <v>569</v>
      </c>
      <c r="H503" s="164" t="s">
        <v>1</v>
      </c>
      <c r="I503" s="166"/>
      <c r="L503" s="163"/>
      <c r="M503" s="167"/>
      <c r="N503" s="168"/>
      <c r="O503" s="168"/>
      <c r="P503" s="168"/>
      <c r="Q503" s="168"/>
      <c r="R503" s="168"/>
      <c r="S503" s="168"/>
      <c r="T503" s="169"/>
      <c r="AT503" s="164" t="s">
        <v>172</v>
      </c>
      <c r="AU503" s="164" t="s">
        <v>83</v>
      </c>
      <c r="AV503" s="13" t="s">
        <v>81</v>
      </c>
      <c r="AW503" s="13" t="s">
        <v>30</v>
      </c>
      <c r="AX503" s="13" t="s">
        <v>73</v>
      </c>
      <c r="AY503" s="164" t="s">
        <v>160</v>
      </c>
    </row>
    <row r="504" spans="2:51" s="14" customFormat="1" ht="11.25">
      <c r="B504" s="170"/>
      <c r="D504" s="158" t="s">
        <v>172</v>
      </c>
      <c r="E504" s="171" t="s">
        <v>1</v>
      </c>
      <c r="F504" s="172" t="s">
        <v>570</v>
      </c>
      <c r="H504" s="173">
        <v>10.181</v>
      </c>
      <c r="I504" s="174"/>
      <c r="L504" s="170"/>
      <c r="M504" s="175"/>
      <c r="N504" s="176"/>
      <c r="O504" s="176"/>
      <c r="P504" s="176"/>
      <c r="Q504" s="176"/>
      <c r="R504" s="176"/>
      <c r="S504" s="176"/>
      <c r="T504" s="177"/>
      <c r="AT504" s="171" t="s">
        <v>172</v>
      </c>
      <c r="AU504" s="171" t="s">
        <v>83</v>
      </c>
      <c r="AV504" s="14" t="s">
        <v>83</v>
      </c>
      <c r="AW504" s="14" t="s">
        <v>30</v>
      </c>
      <c r="AX504" s="14" t="s">
        <v>73</v>
      </c>
      <c r="AY504" s="171" t="s">
        <v>160</v>
      </c>
    </row>
    <row r="505" spans="2:51" s="13" customFormat="1" ht="11.25">
      <c r="B505" s="163"/>
      <c r="D505" s="158" t="s">
        <v>172</v>
      </c>
      <c r="E505" s="164" t="s">
        <v>1</v>
      </c>
      <c r="F505" s="165" t="s">
        <v>571</v>
      </c>
      <c r="H505" s="164" t="s">
        <v>1</v>
      </c>
      <c r="I505" s="166"/>
      <c r="L505" s="163"/>
      <c r="M505" s="167"/>
      <c r="N505" s="168"/>
      <c r="O505" s="168"/>
      <c r="P505" s="168"/>
      <c r="Q505" s="168"/>
      <c r="R505" s="168"/>
      <c r="S505" s="168"/>
      <c r="T505" s="169"/>
      <c r="AT505" s="164" t="s">
        <v>172</v>
      </c>
      <c r="AU505" s="164" t="s">
        <v>83</v>
      </c>
      <c r="AV505" s="13" t="s">
        <v>81</v>
      </c>
      <c r="AW505" s="13" t="s">
        <v>30</v>
      </c>
      <c r="AX505" s="13" t="s">
        <v>73</v>
      </c>
      <c r="AY505" s="164" t="s">
        <v>160</v>
      </c>
    </row>
    <row r="506" spans="2:51" s="14" customFormat="1" ht="11.25">
      <c r="B506" s="170"/>
      <c r="D506" s="158" t="s">
        <v>172</v>
      </c>
      <c r="E506" s="171" t="s">
        <v>1</v>
      </c>
      <c r="F506" s="172" t="s">
        <v>572</v>
      </c>
      <c r="H506" s="173">
        <v>9.473</v>
      </c>
      <c r="I506" s="174"/>
      <c r="L506" s="170"/>
      <c r="M506" s="175"/>
      <c r="N506" s="176"/>
      <c r="O506" s="176"/>
      <c r="P506" s="176"/>
      <c r="Q506" s="176"/>
      <c r="R506" s="176"/>
      <c r="S506" s="176"/>
      <c r="T506" s="177"/>
      <c r="AT506" s="171" t="s">
        <v>172</v>
      </c>
      <c r="AU506" s="171" t="s">
        <v>83</v>
      </c>
      <c r="AV506" s="14" t="s">
        <v>83</v>
      </c>
      <c r="AW506" s="14" t="s">
        <v>30</v>
      </c>
      <c r="AX506" s="14" t="s">
        <v>73</v>
      </c>
      <c r="AY506" s="171" t="s">
        <v>160</v>
      </c>
    </row>
    <row r="507" spans="2:51" s="14" customFormat="1" ht="11.25">
      <c r="B507" s="170"/>
      <c r="D507" s="158" t="s">
        <v>172</v>
      </c>
      <c r="E507" s="171" t="s">
        <v>1</v>
      </c>
      <c r="F507" s="172" t="s">
        <v>573</v>
      </c>
      <c r="H507" s="173">
        <v>10.988</v>
      </c>
      <c r="I507" s="174"/>
      <c r="L507" s="170"/>
      <c r="M507" s="175"/>
      <c r="N507" s="176"/>
      <c r="O507" s="176"/>
      <c r="P507" s="176"/>
      <c r="Q507" s="176"/>
      <c r="R507" s="176"/>
      <c r="S507" s="176"/>
      <c r="T507" s="177"/>
      <c r="AT507" s="171" t="s">
        <v>172</v>
      </c>
      <c r="AU507" s="171" t="s">
        <v>83</v>
      </c>
      <c r="AV507" s="14" t="s">
        <v>83</v>
      </c>
      <c r="AW507" s="14" t="s">
        <v>30</v>
      </c>
      <c r="AX507" s="14" t="s">
        <v>73</v>
      </c>
      <c r="AY507" s="171" t="s">
        <v>160</v>
      </c>
    </row>
    <row r="508" spans="2:51" s="13" customFormat="1" ht="11.25">
      <c r="B508" s="163"/>
      <c r="D508" s="158" t="s">
        <v>172</v>
      </c>
      <c r="E508" s="164" t="s">
        <v>1</v>
      </c>
      <c r="F508" s="165" t="s">
        <v>574</v>
      </c>
      <c r="H508" s="164" t="s">
        <v>1</v>
      </c>
      <c r="I508" s="166"/>
      <c r="L508" s="163"/>
      <c r="M508" s="167"/>
      <c r="N508" s="168"/>
      <c r="O508" s="168"/>
      <c r="P508" s="168"/>
      <c r="Q508" s="168"/>
      <c r="R508" s="168"/>
      <c r="S508" s="168"/>
      <c r="T508" s="169"/>
      <c r="AT508" s="164" t="s">
        <v>172</v>
      </c>
      <c r="AU508" s="164" t="s">
        <v>83</v>
      </c>
      <c r="AV508" s="13" t="s">
        <v>81</v>
      </c>
      <c r="AW508" s="13" t="s">
        <v>30</v>
      </c>
      <c r="AX508" s="13" t="s">
        <v>73</v>
      </c>
      <c r="AY508" s="164" t="s">
        <v>160</v>
      </c>
    </row>
    <row r="509" spans="2:51" s="14" customFormat="1" ht="11.25">
      <c r="B509" s="170"/>
      <c r="D509" s="158" t="s">
        <v>172</v>
      </c>
      <c r="E509" s="171" t="s">
        <v>1</v>
      </c>
      <c r="F509" s="172" t="s">
        <v>575</v>
      </c>
      <c r="H509" s="173">
        <v>12.297</v>
      </c>
      <c r="I509" s="174"/>
      <c r="L509" s="170"/>
      <c r="M509" s="175"/>
      <c r="N509" s="176"/>
      <c r="O509" s="176"/>
      <c r="P509" s="176"/>
      <c r="Q509" s="176"/>
      <c r="R509" s="176"/>
      <c r="S509" s="176"/>
      <c r="T509" s="177"/>
      <c r="AT509" s="171" t="s">
        <v>172</v>
      </c>
      <c r="AU509" s="171" t="s">
        <v>83</v>
      </c>
      <c r="AV509" s="14" t="s">
        <v>83</v>
      </c>
      <c r="AW509" s="14" t="s">
        <v>30</v>
      </c>
      <c r="AX509" s="14" t="s">
        <v>73</v>
      </c>
      <c r="AY509" s="171" t="s">
        <v>160</v>
      </c>
    </row>
    <row r="510" spans="2:51" s="15" customFormat="1" ht="11.25">
      <c r="B510" s="178"/>
      <c r="D510" s="158" t="s">
        <v>172</v>
      </c>
      <c r="E510" s="179" t="s">
        <v>1</v>
      </c>
      <c r="F510" s="180" t="s">
        <v>177</v>
      </c>
      <c r="H510" s="181">
        <v>55.314</v>
      </c>
      <c r="I510" s="182"/>
      <c r="L510" s="178"/>
      <c r="M510" s="183"/>
      <c r="N510" s="184"/>
      <c r="O510" s="184"/>
      <c r="P510" s="184"/>
      <c r="Q510" s="184"/>
      <c r="R510" s="184"/>
      <c r="S510" s="184"/>
      <c r="T510" s="185"/>
      <c r="AT510" s="179" t="s">
        <v>172</v>
      </c>
      <c r="AU510" s="179" t="s">
        <v>83</v>
      </c>
      <c r="AV510" s="15" t="s">
        <v>161</v>
      </c>
      <c r="AW510" s="15" t="s">
        <v>30</v>
      </c>
      <c r="AX510" s="15" t="s">
        <v>73</v>
      </c>
      <c r="AY510" s="179" t="s">
        <v>160</v>
      </c>
    </row>
    <row r="511" spans="2:51" s="13" customFormat="1" ht="11.25">
      <c r="B511" s="163"/>
      <c r="D511" s="158" t="s">
        <v>172</v>
      </c>
      <c r="E511" s="164" t="s">
        <v>1</v>
      </c>
      <c r="F511" s="165" t="s">
        <v>576</v>
      </c>
      <c r="H511" s="164" t="s">
        <v>1</v>
      </c>
      <c r="I511" s="166"/>
      <c r="L511" s="163"/>
      <c r="M511" s="167"/>
      <c r="N511" s="168"/>
      <c r="O511" s="168"/>
      <c r="P511" s="168"/>
      <c r="Q511" s="168"/>
      <c r="R511" s="168"/>
      <c r="S511" s="168"/>
      <c r="T511" s="169"/>
      <c r="AT511" s="164" t="s">
        <v>172</v>
      </c>
      <c r="AU511" s="164" t="s">
        <v>83</v>
      </c>
      <c r="AV511" s="13" t="s">
        <v>81</v>
      </c>
      <c r="AW511" s="13" t="s">
        <v>30</v>
      </c>
      <c r="AX511" s="13" t="s">
        <v>73</v>
      </c>
      <c r="AY511" s="164" t="s">
        <v>160</v>
      </c>
    </row>
    <row r="512" spans="2:51" s="14" customFormat="1" ht="11.25">
      <c r="B512" s="170"/>
      <c r="D512" s="158" t="s">
        <v>172</v>
      </c>
      <c r="E512" s="171" t="s">
        <v>1</v>
      </c>
      <c r="F512" s="172" t="s">
        <v>577</v>
      </c>
      <c r="H512" s="173">
        <v>0.968</v>
      </c>
      <c r="I512" s="174"/>
      <c r="L512" s="170"/>
      <c r="M512" s="175"/>
      <c r="N512" s="176"/>
      <c r="O512" s="176"/>
      <c r="P512" s="176"/>
      <c r="Q512" s="176"/>
      <c r="R512" s="176"/>
      <c r="S512" s="176"/>
      <c r="T512" s="177"/>
      <c r="AT512" s="171" t="s">
        <v>172</v>
      </c>
      <c r="AU512" s="171" t="s">
        <v>83</v>
      </c>
      <c r="AV512" s="14" t="s">
        <v>83</v>
      </c>
      <c r="AW512" s="14" t="s">
        <v>30</v>
      </c>
      <c r="AX512" s="14" t="s">
        <v>73</v>
      </c>
      <c r="AY512" s="171" t="s">
        <v>160</v>
      </c>
    </row>
    <row r="513" spans="2:51" s="13" customFormat="1" ht="11.25">
      <c r="B513" s="163"/>
      <c r="D513" s="158" t="s">
        <v>172</v>
      </c>
      <c r="E513" s="164" t="s">
        <v>1</v>
      </c>
      <c r="F513" s="165" t="s">
        <v>578</v>
      </c>
      <c r="H513" s="164" t="s">
        <v>1</v>
      </c>
      <c r="I513" s="166"/>
      <c r="L513" s="163"/>
      <c r="M513" s="167"/>
      <c r="N513" s="168"/>
      <c r="O513" s="168"/>
      <c r="P513" s="168"/>
      <c r="Q513" s="168"/>
      <c r="R513" s="168"/>
      <c r="S513" s="168"/>
      <c r="T513" s="169"/>
      <c r="AT513" s="164" t="s">
        <v>172</v>
      </c>
      <c r="AU513" s="164" t="s">
        <v>83</v>
      </c>
      <c r="AV513" s="13" t="s">
        <v>81</v>
      </c>
      <c r="AW513" s="13" t="s">
        <v>30</v>
      </c>
      <c r="AX513" s="13" t="s">
        <v>73</v>
      </c>
      <c r="AY513" s="164" t="s">
        <v>160</v>
      </c>
    </row>
    <row r="514" spans="2:51" s="14" customFormat="1" ht="11.25">
      <c r="B514" s="170"/>
      <c r="D514" s="158" t="s">
        <v>172</v>
      </c>
      <c r="E514" s="171" t="s">
        <v>1</v>
      </c>
      <c r="F514" s="172" t="s">
        <v>579</v>
      </c>
      <c r="H514" s="173">
        <v>3.751</v>
      </c>
      <c r="I514" s="174"/>
      <c r="L514" s="170"/>
      <c r="M514" s="175"/>
      <c r="N514" s="176"/>
      <c r="O514" s="176"/>
      <c r="P514" s="176"/>
      <c r="Q514" s="176"/>
      <c r="R514" s="176"/>
      <c r="S514" s="176"/>
      <c r="T514" s="177"/>
      <c r="AT514" s="171" t="s">
        <v>172</v>
      </c>
      <c r="AU514" s="171" t="s">
        <v>83</v>
      </c>
      <c r="AV514" s="14" t="s">
        <v>83</v>
      </c>
      <c r="AW514" s="14" t="s">
        <v>30</v>
      </c>
      <c r="AX514" s="14" t="s">
        <v>73</v>
      </c>
      <c r="AY514" s="171" t="s">
        <v>160</v>
      </c>
    </row>
    <row r="515" spans="2:51" s="16" customFormat="1" ht="11.25">
      <c r="B515" s="186"/>
      <c r="D515" s="158" t="s">
        <v>172</v>
      </c>
      <c r="E515" s="187" t="s">
        <v>1</v>
      </c>
      <c r="F515" s="188" t="s">
        <v>182</v>
      </c>
      <c r="H515" s="189">
        <v>60.033</v>
      </c>
      <c r="I515" s="190"/>
      <c r="L515" s="186"/>
      <c r="M515" s="191"/>
      <c r="N515" s="192"/>
      <c r="O515" s="192"/>
      <c r="P515" s="192"/>
      <c r="Q515" s="192"/>
      <c r="R515" s="192"/>
      <c r="S515" s="192"/>
      <c r="T515" s="193"/>
      <c r="AT515" s="187" t="s">
        <v>172</v>
      </c>
      <c r="AU515" s="187" t="s">
        <v>83</v>
      </c>
      <c r="AV515" s="16" t="s">
        <v>168</v>
      </c>
      <c r="AW515" s="16" t="s">
        <v>30</v>
      </c>
      <c r="AX515" s="16" t="s">
        <v>81</v>
      </c>
      <c r="AY515" s="187" t="s">
        <v>160</v>
      </c>
    </row>
    <row r="516" spans="1:65" s="2" customFormat="1" ht="24.2" customHeight="1">
      <c r="A516" s="33"/>
      <c r="B516" s="144"/>
      <c r="C516" s="145" t="s">
        <v>580</v>
      </c>
      <c r="D516" s="145" t="s">
        <v>163</v>
      </c>
      <c r="E516" s="146" t="s">
        <v>581</v>
      </c>
      <c r="F516" s="147" t="s">
        <v>582</v>
      </c>
      <c r="G516" s="148" t="s">
        <v>262</v>
      </c>
      <c r="H516" s="149">
        <v>5.1</v>
      </c>
      <c r="I516" s="150"/>
      <c r="J516" s="151">
        <f>ROUND(I516*H516,2)</f>
        <v>0</v>
      </c>
      <c r="K516" s="147" t="s">
        <v>167</v>
      </c>
      <c r="L516" s="34"/>
      <c r="M516" s="152" t="s">
        <v>1</v>
      </c>
      <c r="N516" s="153" t="s">
        <v>38</v>
      </c>
      <c r="O516" s="59"/>
      <c r="P516" s="154">
        <f>O516*H516</f>
        <v>0</v>
      </c>
      <c r="Q516" s="154">
        <v>0</v>
      </c>
      <c r="R516" s="154">
        <f>Q516*H516</f>
        <v>0</v>
      </c>
      <c r="S516" s="154">
        <v>1.6</v>
      </c>
      <c r="T516" s="155">
        <f>S516*H516</f>
        <v>8.16</v>
      </c>
      <c r="U516" s="33"/>
      <c r="V516" s="33"/>
      <c r="W516" s="33"/>
      <c r="X516" s="33"/>
      <c r="Y516" s="33"/>
      <c r="Z516" s="33"/>
      <c r="AA516" s="33"/>
      <c r="AB516" s="33"/>
      <c r="AC516" s="33"/>
      <c r="AD516" s="33"/>
      <c r="AE516" s="33"/>
      <c r="AR516" s="156" t="s">
        <v>168</v>
      </c>
      <c r="AT516" s="156" t="s">
        <v>163</v>
      </c>
      <c r="AU516" s="156" t="s">
        <v>83</v>
      </c>
      <c r="AY516" s="18" t="s">
        <v>160</v>
      </c>
      <c r="BE516" s="157">
        <f>IF(N516="základní",J516,0)</f>
        <v>0</v>
      </c>
      <c r="BF516" s="157">
        <f>IF(N516="snížená",J516,0)</f>
        <v>0</v>
      </c>
      <c r="BG516" s="157">
        <f>IF(N516="zákl. přenesená",J516,0)</f>
        <v>0</v>
      </c>
      <c r="BH516" s="157">
        <f>IF(N516="sníž. přenesená",J516,0)</f>
        <v>0</v>
      </c>
      <c r="BI516" s="157">
        <f>IF(N516="nulová",J516,0)</f>
        <v>0</v>
      </c>
      <c r="BJ516" s="18" t="s">
        <v>81</v>
      </c>
      <c r="BK516" s="157">
        <f>ROUND(I516*H516,2)</f>
        <v>0</v>
      </c>
      <c r="BL516" s="18" t="s">
        <v>168</v>
      </c>
      <c r="BM516" s="156" t="s">
        <v>583</v>
      </c>
    </row>
    <row r="517" spans="1:47" s="2" customFormat="1" ht="29.25">
      <c r="A517" s="33"/>
      <c r="B517" s="34"/>
      <c r="C517" s="33"/>
      <c r="D517" s="158" t="s">
        <v>170</v>
      </c>
      <c r="E517" s="33"/>
      <c r="F517" s="159" t="s">
        <v>584</v>
      </c>
      <c r="G517" s="33"/>
      <c r="H517" s="33"/>
      <c r="I517" s="160"/>
      <c r="J517" s="33"/>
      <c r="K517" s="33"/>
      <c r="L517" s="34"/>
      <c r="M517" s="161"/>
      <c r="N517" s="162"/>
      <c r="O517" s="59"/>
      <c r="P517" s="59"/>
      <c r="Q517" s="59"/>
      <c r="R517" s="59"/>
      <c r="S517" s="59"/>
      <c r="T517" s="60"/>
      <c r="U517" s="33"/>
      <c r="V517" s="33"/>
      <c r="W517" s="33"/>
      <c r="X517" s="33"/>
      <c r="Y517" s="33"/>
      <c r="Z517" s="33"/>
      <c r="AA517" s="33"/>
      <c r="AB517" s="33"/>
      <c r="AC517" s="33"/>
      <c r="AD517" s="33"/>
      <c r="AE517" s="33"/>
      <c r="AT517" s="18" t="s">
        <v>170</v>
      </c>
      <c r="AU517" s="18" t="s">
        <v>83</v>
      </c>
    </row>
    <row r="518" spans="2:51" s="13" customFormat="1" ht="11.25">
      <c r="B518" s="163"/>
      <c r="D518" s="158" t="s">
        <v>172</v>
      </c>
      <c r="E518" s="164" t="s">
        <v>1</v>
      </c>
      <c r="F518" s="165" t="s">
        <v>585</v>
      </c>
      <c r="H518" s="164" t="s">
        <v>1</v>
      </c>
      <c r="I518" s="166"/>
      <c r="L518" s="163"/>
      <c r="M518" s="167"/>
      <c r="N518" s="168"/>
      <c r="O518" s="168"/>
      <c r="P518" s="168"/>
      <c r="Q518" s="168"/>
      <c r="R518" s="168"/>
      <c r="S518" s="168"/>
      <c r="T518" s="169"/>
      <c r="AT518" s="164" t="s">
        <v>172</v>
      </c>
      <c r="AU518" s="164" t="s">
        <v>83</v>
      </c>
      <c r="AV518" s="13" t="s">
        <v>81</v>
      </c>
      <c r="AW518" s="13" t="s">
        <v>30</v>
      </c>
      <c r="AX518" s="13" t="s">
        <v>73</v>
      </c>
      <c r="AY518" s="164" t="s">
        <v>160</v>
      </c>
    </row>
    <row r="519" spans="2:51" s="14" customFormat="1" ht="11.25">
      <c r="B519" s="170"/>
      <c r="D519" s="158" t="s">
        <v>172</v>
      </c>
      <c r="E519" s="171" t="s">
        <v>1</v>
      </c>
      <c r="F519" s="172" t="s">
        <v>586</v>
      </c>
      <c r="H519" s="173">
        <v>5.1</v>
      </c>
      <c r="I519" s="174"/>
      <c r="L519" s="170"/>
      <c r="M519" s="175"/>
      <c r="N519" s="176"/>
      <c r="O519" s="176"/>
      <c r="P519" s="176"/>
      <c r="Q519" s="176"/>
      <c r="R519" s="176"/>
      <c r="S519" s="176"/>
      <c r="T519" s="177"/>
      <c r="AT519" s="171" t="s">
        <v>172</v>
      </c>
      <c r="AU519" s="171" t="s">
        <v>83</v>
      </c>
      <c r="AV519" s="14" t="s">
        <v>83</v>
      </c>
      <c r="AW519" s="14" t="s">
        <v>30</v>
      </c>
      <c r="AX519" s="14" t="s">
        <v>81</v>
      </c>
      <c r="AY519" s="171" t="s">
        <v>160</v>
      </c>
    </row>
    <row r="520" spans="1:65" s="2" customFormat="1" ht="16.5" customHeight="1">
      <c r="A520" s="33"/>
      <c r="B520" s="144"/>
      <c r="C520" s="145" t="s">
        <v>587</v>
      </c>
      <c r="D520" s="145" t="s">
        <v>163</v>
      </c>
      <c r="E520" s="146" t="s">
        <v>588</v>
      </c>
      <c r="F520" s="147" t="s">
        <v>589</v>
      </c>
      <c r="G520" s="148" t="s">
        <v>262</v>
      </c>
      <c r="H520" s="149">
        <v>5.345</v>
      </c>
      <c r="I520" s="150"/>
      <c r="J520" s="151">
        <f>ROUND(I520*H520,2)</f>
        <v>0</v>
      </c>
      <c r="K520" s="147" t="s">
        <v>167</v>
      </c>
      <c r="L520" s="34"/>
      <c r="M520" s="152" t="s">
        <v>1</v>
      </c>
      <c r="N520" s="153" t="s">
        <v>38</v>
      </c>
      <c r="O520" s="59"/>
      <c r="P520" s="154">
        <f>O520*H520</f>
        <v>0</v>
      </c>
      <c r="Q520" s="154">
        <v>0</v>
      </c>
      <c r="R520" s="154">
        <f>Q520*H520</f>
        <v>0</v>
      </c>
      <c r="S520" s="154">
        <v>2.4</v>
      </c>
      <c r="T520" s="155">
        <f>S520*H520</f>
        <v>12.828</v>
      </c>
      <c r="U520" s="33"/>
      <c r="V520" s="33"/>
      <c r="W520" s="33"/>
      <c r="X520" s="33"/>
      <c r="Y520" s="33"/>
      <c r="Z520" s="33"/>
      <c r="AA520" s="33"/>
      <c r="AB520" s="33"/>
      <c r="AC520" s="33"/>
      <c r="AD520" s="33"/>
      <c r="AE520" s="33"/>
      <c r="AR520" s="156" t="s">
        <v>168</v>
      </c>
      <c r="AT520" s="156" t="s">
        <v>163</v>
      </c>
      <c r="AU520" s="156" t="s">
        <v>83</v>
      </c>
      <c r="AY520" s="18" t="s">
        <v>160</v>
      </c>
      <c r="BE520" s="157">
        <f>IF(N520="základní",J520,0)</f>
        <v>0</v>
      </c>
      <c r="BF520" s="157">
        <f>IF(N520="snížená",J520,0)</f>
        <v>0</v>
      </c>
      <c r="BG520" s="157">
        <f>IF(N520="zákl. přenesená",J520,0)</f>
        <v>0</v>
      </c>
      <c r="BH520" s="157">
        <f>IF(N520="sníž. přenesená",J520,0)</f>
        <v>0</v>
      </c>
      <c r="BI520" s="157">
        <f>IF(N520="nulová",J520,0)</f>
        <v>0</v>
      </c>
      <c r="BJ520" s="18" t="s">
        <v>81</v>
      </c>
      <c r="BK520" s="157">
        <f>ROUND(I520*H520,2)</f>
        <v>0</v>
      </c>
      <c r="BL520" s="18" t="s">
        <v>168</v>
      </c>
      <c r="BM520" s="156" t="s">
        <v>590</v>
      </c>
    </row>
    <row r="521" spans="1:47" s="2" customFormat="1" ht="11.25">
      <c r="A521" s="33"/>
      <c r="B521" s="34"/>
      <c r="C521" s="33"/>
      <c r="D521" s="158" t="s">
        <v>170</v>
      </c>
      <c r="E521" s="33"/>
      <c r="F521" s="159" t="s">
        <v>591</v>
      </c>
      <c r="G521" s="33"/>
      <c r="H521" s="33"/>
      <c r="I521" s="160"/>
      <c r="J521" s="33"/>
      <c r="K521" s="33"/>
      <c r="L521" s="34"/>
      <c r="M521" s="161"/>
      <c r="N521" s="162"/>
      <c r="O521" s="59"/>
      <c r="P521" s="59"/>
      <c r="Q521" s="59"/>
      <c r="R521" s="59"/>
      <c r="S521" s="59"/>
      <c r="T521" s="60"/>
      <c r="U521" s="33"/>
      <c r="V521" s="33"/>
      <c r="W521" s="33"/>
      <c r="X521" s="33"/>
      <c r="Y521" s="33"/>
      <c r="Z521" s="33"/>
      <c r="AA521" s="33"/>
      <c r="AB521" s="33"/>
      <c r="AC521" s="33"/>
      <c r="AD521" s="33"/>
      <c r="AE521" s="33"/>
      <c r="AT521" s="18" t="s">
        <v>170</v>
      </c>
      <c r="AU521" s="18" t="s">
        <v>83</v>
      </c>
    </row>
    <row r="522" spans="2:51" s="13" customFormat="1" ht="11.25">
      <c r="B522" s="163"/>
      <c r="D522" s="158" t="s">
        <v>172</v>
      </c>
      <c r="E522" s="164" t="s">
        <v>1</v>
      </c>
      <c r="F522" s="165" t="s">
        <v>592</v>
      </c>
      <c r="H522" s="164" t="s">
        <v>1</v>
      </c>
      <c r="I522" s="166"/>
      <c r="L522" s="163"/>
      <c r="M522" s="167"/>
      <c r="N522" s="168"/>
      <c r="O522" s="168"/>
      <c r="P522" s="168"/>
      <c r="Q522" s="168"/>
      <c r="R522" s="168"/>
      <c r="S522" s="168"/>
      <c r="T522" s="169"/>
      <c r="AT522" s="164" t="s">
        <v>172</v>
      </c>
      <c r="AU522" s="164" t="s">
        <v>83</v>
      </c>
      <c r="AV522" s="13" t="s">
        <v>81</v>
      </c>
      <c r="AW522" s="13" t="s">
        <v>30</v>
      </c>
      <c r="AX522" s="13" t="s">
        <v>73</v>
      </c>
      <c r="AY522" s="164" t="s">
        <v>160</v>
      </c>
    </row>
    <row r="523" spans="2:51" s="14" customFormat="1" ht="11.25">
      <c r="B523" s="170"/>
      <c r="D523" s="158" t="s">
        <v>172</v>
      </c>
      <c r="E523" s="171" t="s">
        <v>1</v>
      </c>
      <c r="F523" s="172" t="s">
        <v>593</v>
      </c>
      <c r="H523" s="173">
        <v>1.05</v>
      </c>
      <c r="I523" s="174"/>
      <c r="L523" s="170"/>
      <c r="M523" s="175"/>
      <c r="N523" s="176"/>
      <c r="O523" s="176"/>
      <c r="P523" s="176"/>
      <c r="Q523" s="176"/>
      <c r="R523" s="176"/>
      <c r="S523" s="176"/>
      <c r="T523" s="177"/>
      <c r="AT523" s="171" t="s">
        <v>172</v>
      </c>
      <c r="AU523" s="171" t="s">
        <v>83</v>
      </c>
      <c r="AV523" s="14" t="s">
        <v>83</v>
      </c>
      <c r="AW523" s="14" t="s">
        <v>30</v>
      </c>
      <c r="AX523" s="14" t="s">
        <v>73</v>
      </c>
      <c r="AY523" s="171" t="s">
        <v>160</v>
      </c>
    </row>
    <row r="524" spans="2:51" s="13" customFormat="1" ht="11.25">
      <c r="B524" s="163"/>
      <c r="D524" s="158" t="s">
        <v>172</v>
      </c>
      <c r="E524" s="164" t="s">
        <v>1</v>
      </c>
      <c r="F524" s="165" t="s">
        <v>594</v>
      </c>
      <c r="H524" s="164" t="s">
        <v>1</v>
      </c>
      <c r="I524" s="166"/>
      <c r="L524" s="163"/>
      <c r="M524" s="167"/>
      <c r="N524" s="168"/>
      <c r="O524" s="168"/>
      <c r="P524" s="168"/>
      <c r="Q524" s="168"/>
      <c r="R524" s="168"/>
      <c r="S524" s="168"/>
      <c r="T524" s="169"/>
      <c r="AT524" s="164" t="s">
        <v>172</v>
      </c>
      <c r="AU524" s="164" t="s">
        <v>83</v>
      </c>
      <c r="AV524" s="13" t="s">
        <v>81</v>
      </c>
      <c r="AW524" s="13" t="s">
        <v>30</v>
      </c>
      <c r="AX524" s="13" t="s">
        <v>73</v>
      </c>
      <c r="AY524" s="164" t="s">
        <v>160</v>
      </c>
    </row>
    <row r="525" spans="2:51" s="14" customFormat="1" ht="11.25">
      <c r="B525" s="170"/>
      <c r="D525" s="158" t="s">
        <v>172</v>
      </c>
      <c r="E525" s="171" t="s">
        <v>1</v>
      </c>
      <c r="F525" s="172" t="s">
        <v>595</v>
      </c>
      <c r="H525" s="173">
        <v>1.089</v>
      </c>
      <c r="I525" s="174"/>
      <c r="L525" s="170"/>
      <c r="M525" s="175"/>
      <c r="N525" s="176"/>
      <c r="O525" s="176"/>
      <c r="P525" s="176"/>
      <c r="Q525" s="176"/>
      <c r="R525" s="176"/>
      <c r="S525" s="176"/>
      <c r="T525" s="177"/>
      <c r="AT525" s="171" t="s">
        <v>172</v>
      </c>
      <c r="AU525" s="171" t="s">
        <v>83</v>
      </c>
      <c r="AV525" s="14" t="s">
        <v>83</v>
      </c>
      <c r="AW525" s="14" t="s">
        <v>30</v>
      </c>
      <c r="AX525" s="14" t="s">
        <v>73</v>
      </c>
      <c r="AY525" s="171" t="s">
        <v>160</v>
      </c>
    </row>
    <row r="526" spans="2:51" s="13" customFormat="1" ht="11.25">
      <c r="B526" s="163"/>
      <c r="D526" s="158" t="s">
        <v>172</v>
      </c>
      <c r="E526" s="164" t="s">
        <v>1</v>
      </c>
      <c r="F526" s="165" t="s">
        <v>596</v>
      </c>
      <c r="H526" s="164" t="s">
        <v>1</v>
      </c>
      <c r="I526" s="166"/>
      <c r="L526" s="163"/>
      <c r="M526" s="167"/>
      <c r="N526" s="168"/>
      <c r="O526" s="168"/>
      <c r="P526" s="168"/>
      <c r="Q526" s="168"/>
      <c r="R526" s="168"/>
      <c r="S526" s="168"/>
      <c r="T526" s="169"/>
      <c r="AT526" s="164" t="s">
        <v>172</v>
      </c>
      <c r="AU526" s="164" t="s">
        <v>83</v>
      </c>
      <c r="AV526" s="13" t="s">
        <v>81</v>
      </c>
      <c r="AW526" s="13" t="s">
        <v>30</v>
      </c>
      <c r="AX526" s="13" t="s">
        <v>73</v>
      </c>
      <c r="AY526" s="164" t="s">
        <v>160</v>
      </c>
    </row>
    <row r="527" spans="2:51" s="14" customFormat="1" ht="11.25">
      <c r="B527" s="170"/>
      <c r="D527" s="158" t="s">
        <v>172</v>
      </c>
      <c r="E527" s="171" t="s">
        <v>1</v>
      </c>
      <c r="F527" s="172" t="s">
        <v>597</v>
      </c>
      <c r="H527" s="173">
        <v>1.425</v>
      </c>
      <c r="I527" s="174"/>
      <c r="L527" s="170"/>
      <c r="M527" s="175"/>
      <c r="N527" s="176"/>
      <c r="O527" s="176"/>
      <c r="P527" s="176"/>
      <c r="Q527" s="176"/>
      <c r="R527" s="176"/>
      <c r="S527" s="176"/>
      <c r="T527" s="177"/>
      <c r="AT527" s="171" t="s">
        <v>172</v>
      </c>
      <c r="AU527" s="171" t="s">
        <v>83</v>
      </c>
      <c r="AV527" s="14" t="s">
        <v>83</v>
      </c>
      <c r="AW527" s="14" t="s">
        <v>30</v>
      </c>
      <c r="AX527" s="14" t="s">
        <v>73</v>
      </c>
      <c r="AY527" s="171" t="s">
        <v>160</v>
      </c>
    </row>
    <row r="528" spans="2:51" s="13" customFormat="1" ht="11.25">
      <c r="B528" s="163"/>
      <c r="D528" s="158" t="s">
        <v>172</v>
      </c>
      <c r="E528" s="164" t="s">
        <v>1</v>
      </c>
      <c r="F528" s="165" t="s">
        <v>178</v>
      </c>
      <c r="H528" s="164" t="s">
        <v>1</v>
      </c>
      <c r="I528" s="166"/>
      <c r="L528" s="163"/>
      <c r="M528" s="167"/>
      <c r="N528" s="168"/>
      <c r="O528" s="168"/>
      <c r="P528" s="168"/>
      <c r="Q528" s="168"/>
      <c r="R528" s="168"/>
      <c r="S528" s="168"/>
      <c r="T528" s="169"/>
      <c r="AT528" s="164" t="s">
        <v>172</v>
      </c>
      <c r="AU528" s="164" t="s">
        <v>83</v>
      </c>
      <c r="AV528" s="13" t="s">
        <v>81</v>
      </c>
      <c r="AW528" s="13" t="s">
        <v>30</v>
      </c>
      <c r="AX528" s="13" t="s">
        <v>73</v>
      </c>
      <c r="AY528" s="164" t="s">
        <v>160</v>
      </c>
    </row>
    <row r="529" spans="2:51" s="13" customFormat="1" ht="11.25">
      <c r="B529" s="163"/>
      <c r="D529" s="158" t="s">
        <v>172</v>
      </c>
      <c r="E529" s="164" t="s">
        <v>1</v>
      </c>
      <c r="F529" s="165" t="s">
        <v>598</v>
      </c>
      <c r="H529" s="164" t="s">
        <v>1</v>
      </c>
      <c r="I529" s="166"/>
      <c r="L529" s="163"/>
      <c r="M529" s="167"/>
      <c r="N529" s="168"/>
      <c r="O529" s="168"/>
      <c r="P529" s="168"/>
      <c r="Q529" s="168"/>
      <c r="R529" s="168"/>
      <c r="S529" s="168"/>
      <c r="T529" s="169"/>
      <c r="AT529" s="164" t="s">
        <v>172</v>
      </c>
      <c r="AU529" s="164" t="s">
        <v>83</v>
      </c>
      <c r="AV529" s="13" t="s">
        <v>81</v>
      </c>
      <c r="AW529" s="13" t="s">
        <v>30</v>
      </c>
      <c r="AX529" s="13" t="s">
        <v>73</v>
      </c>
      <c r="AY529" s="164" t="s">
        <v>160</v>
      </c>
    </row>
    <row r="530" spans="2:51" s="14" customFormat="1" ht="11.25">
      <c r="B530" s="170"/>
      <c r="D530" s="158" t="s">
        <v>172</v>
      </c>
      <c r="E530" s="171" t="s">
        <v>1</v>
      </c>
      <c r="F530" s="172" t="s">
        <v>599</v>
      </c>
      <c r="H530" s="173">
        <v>1.031</v>
      </c>
      <c r="I530" s="174"/>
      <c r="L530" s="170"/>
      <c r="M530" s="175"/>
      <c r="N530" s="176"/>
      <c r="O530" s="176"/>
      <c r="P530" s="176"/>
      <c r="Q530" s="176"/>
      <c r="R530" s="176"/>
      <c r="S530" s="176"/>
      <c r="T530" s="177"/>
      <c r="AT530" s="171" t="s">
        <v>172</v>
      </c>
      <c r="AU530" s="171" t="s">
        <v>83</v>
      </c>
      <c r="AV530" s="14" t="s">
        <v>83</v>
      </c>
      <c r="AW530" s="14" t="s">
        <v>30</v>
      </c>
      <c r="AX530" s="14" t="s">
        <v>73</v>
      </c>
      <c r="AY530" s="171" t="s">
        <v>160</v>
      </c>
    </row>
    <row r="531" spans="2:51" s="13" customFormat="1" ht="11.25">
      <c r="B531" s="163"/>
      <c r="D531" s="158" t="s">
        <v>172</v>
      </c>
      <c r="E531" s="164" t="s">
        <v>1</v>
      </c>
      <c r="F531" s="165" t="s">
        <v>600</v>
      </c>
      <c r="H531" s="164" t="s">
        <v>1</v>
      </c>
      <c r="I531" s="166"/>
      <c r="L531" s="163"/>
      <c r="M531" s="167"/>
      <c r="N531" s="168"/>
      <c r="O531" s="168"/>
      <c r="P531" s="168"/>
      <c r="Q531" s="168"/>
      <c r="R531" s="168"/>
      <c r="S531" s="168"/>
      <c r="T531" s="169"/>
      <c r="AT531" s="164" t="s">
        <v>172</v>
      </c>
      <c r="AU531" s="164" t="s">
        <v>83</v>
      </c>
      <c r="AV531" s="13" t="s">
        <v>81</v>
      </c>
      <c r="AW531" s="13" t="s">
        <v>30</v>
      </c>
      <c r="AX531" s="13" t="s">
        <v>73</v>
      </c>
      <c r="AY531" s="164" t="s">
        <v>160</v>
      </c>
    </row>
    <row r="532" spans="2:51" s="13" customFormat="1" ht="11.25">
      <c r="B532" s="163"/>
      <c r="D532" s="158" t="s">
        <v>172</v>
      </c>
      <c r="E532" s="164" t="s">
        <v>1</v>
      </c>
      <c r="F532" s="165" t="s">
        <v>601</v>
      </c>
      <c r="H532" s="164" t="s">
        <v>1</v>
      </c>
      <c r="I532" s="166"/>
      <c r="L532" s="163"/>
      <c r="M532" s="167"/>
      <c r="N532" s="168"/>
      <c r="O532" s="168"/>
      <c r="P532" s="168"/>
      <c r="Q532" s="168"/>
      <c r="R532" s="168"/>
      <c r="S532" s="168"/>
      <c r="T532" s="169"/>
      <c r="AT532" s="164" t="s">
        <v>172</v>
      </c>
      <c r="AU532" s="164" t="s">
        <v>83</v>
      </c>
      <c r="AV532" s="13" t="s">
        <v>81</v>
      </c>
      <c r="AW532" s="13" t="s">
        <v>30</v>
      </c>
      <c r="AX532" s="13" t="s">
        <v>73</v>
      </c>
      <c r="AY532" s="164" t="s">
        <v>160</v>
      </c>
    </row>
    <row r="533" spans="2:51" s="14" customFormat="1" ht="11.25">
      <c r="B533" s="170"/>
      <c r="D533" s="158" t="s">
        <v>172</v>
      </c>
      <c r="E533" s="171" t="s">
        <v>1</v>
      </c>
      <c r="F533" s="172" t="s">
        <v>602</v>
      </c>
      <c r="H533" s="173">
        <v>0.75</v>
      </c>
      <c r="I533" s="174"/>
      <c r="L533" s="170"/>
      <c r="M533" s="175"/>
      <c r="N533" s="176"/>
      <c r="O533" s="176"/>
      <c r="P533" s="176"/>
      <c r="Q533" s="176"/>
      <c r="R533" s="176"/>
      <c r="S533" s="176"/>
      <c r="T533" s="177"/>
      <c r="AT533" s="171" t="s">
        <v>172</v>
      </c>
      <c r="AU533" s="171" t="s">
        <v>83</v>
      </c>
      <c r="AV533" s="14" t="s">
        <v>83</v>
      </c>
      <c r="AW533" s="14" t="s">
        <v>30</v>
      </c>
      <c r="AX533" s="14" t="s">
        <v>73</v>
      </c>
      <c r="AY533" s="171" t="s">
        <v>160</v>
      </c>
    </row>
    <row r="534" spans="2:51" s="16" customFormat="1" ht="11.25">
      <c r="B534" s="186"/>
      <c r="D534" s="158" t="s">
        <v>172</v>
      </c>
      <c r="E534" s="187" t="s">
        <v>1</v>
      </c>
      <c r="F534" s="188" t="s">
        <v>182</v>
      </c>
      <c r="H534" s="189">
        <v>5.345</v>
      </c>
      <c r="I534" s="190"/>
      <c r="L534" s="186"/>
      <c r="M534" s="191"/>
      <c r="N534" s="192"/>
      <c r="O534" s="192"/>
      <c r="P534" s="192"/>
      <c r="Q534" s="192"/>
      <c r="R534" s="192"/>
      <c r="S534" s="192"/>
      <c r="T534" s="193"/>
      <c r="AT534" s="187" t="s">
        <v>172</v>
      </c>
      <c r="AU534" s="187" t="s">
        <v>83</v>
      </c>
      <c r="AV534" s="16" t="s">
        <v>168</v>
      </c>
      <c r="AW534" s="16" t="s">
        <v>30</v>
      </c>
      <c r="AX534" s="16" t="s">
        <v>81</v>
      </c>
      <c r="AY534" s="187" t="s">
        <v>160</v>
      </c>
    </row>
    <row r="535" spans="1:65" s="2" customFormat="1" ht="37.9" customHeight="1">
      <c r="A535" s="33"/>
      <c r="B535" s="144"/>
      <c r="C535" s="145" t="s">
        <v>603</v>
      </c>
      <c r="D535" s="145" t="s">
        <v>163</v>
      </c>
      <c r="E535" s="146" t="s">
        <v>604</v>
      </c>
      <c r="F535" s="147" t="s">
        <v>605</v>
      </c>
      <c r="G535" s="148" t="s">
        <v>262</v>
      </c>
      <c r="H535" s="149">
        <v>55.481</v>
      </c>
      <c r="I535" s="150"/>
      <c r="J535" s="151">
        <f>ROUND(I535*H535,2)</f>
        <v>0</v>
      </c>
      <c r="K535" s="147" t="s">
        <v>167</v>
      </c>
      <c r="L535" s="34"/>
      <c r="M535" s="152" t="s">
        <v>1</v>
      </c>
      <c r="N535" s="153" t="s">
        <v>38</v>
      </c>
      <c r="O535" s="59"/>
      <c r="P535" s="154">
        <f>O535*H535</f>
        <v>0</v>
      </c>
      <c r="Q535" s="154">
        <v>0</v>
      </c>
      <c r="R535" s="154">
        <f>Q535*H535</f>
        <v>0</v>
      </c>
      <c r="S535" s="154">
        <v>2.2</v>
      </c>
      <c r="T535" s="155">
        <f>S535*H535</f>
        <v>122.05820000000001</v>
      </c>
      <c r="U535" s="33"/>
      <c r="V535" s="33"/>
      <c r="W535" s="33"/>
      <c r="X535" s="33"/>
      <c r="Y535" s="33"/>
      <c r="Z535" s="33"/>
      <c r="AA535" s="33"/>
      <c r="AB535" s="33"/>
      <c r="AC535" s="33"/>
      <c r="AD535" s="33"/>
      <c r="AE535" s="33"/>
      <c r="AR535" s="156" t="s">
        <v>168</v>
      </c>
      <c r="AT535" s="156" t="s">
        <v>163</v>
      </c>
      <c r="AU535" s="156" t="s">
        <v>83</v>
      </c>
      <c r="AY535" s="18" t="s">
        <v>160</v>
      </c>
      <c r="BE535" s="157">
        <f>IF(N535="základní",J535,0)</f>
        <v>0</v>
      </c>
      <c r="BF535" s="157">
        <f>IF(N535="snížená",J535,0)</f>
        <v>0</v>
      </c>
      <c r="BG535" s="157">
        <f>IF(N535="zákl. přenesená",J535,0)</f>
        <v>0</v>
      </c>
      <c r="BH535" s="157">
        <f>IF(N535="sníž. přenesená",J535,0)</f>
        <v>0</v>
      </c>
      <c r="BI535" s="157">
        <f>IF(N535="nulová",J535,0)</f>
        <v>0</v>
      </c>
      <c r="BJ535" s="18" t="s">
        <v>81</v>
      </c>
      <c r="BK535" s="157">
        <f>ROUND(I535*H535,2)</f>
        <v>0</v>
      </c>
      <c r="BL535" s="18" t="s">
        <v>168</v>
      </c>
      <c r="BM535" s="156" t="s">
        <v>606</v>
      </c>
    </row>
    <row r="536" spans="1:47" s="2" customFormat="1" ht="19.5">
      <c r="A536" s="33"/>
      <c r="B536" s="34"/>
      <c r="C536" s="33"/>
      <c r="D536" s="158" t="s">
        <v>170</v>
      </c>
      <c r="E536" s="33"/>
      <c r="F536" s="159" t="s">
        <v>607</v>
      </c>
      <c r="G536" s="33"/>
      <c r="H536" s="33"/>
      <c r="I536" s="160"/>
      <c r="J536" s="33"/>
      <c r="K536" s="33"/>
      <c r="L536" s="34"/>
      <c r="M536" s="161"/>
      <c r="N536" s="162"/>
      <c r="O536" s="59"/>
      <c r="P536" s="59"/>
      <c r="Q536" s="59"/>
      <c r="R536" s="59"/>
      <c r="S536" s="59"/>
      <c r="T536" s="60"/>
      <c r="U536" s="33"/>
      <c r="V536" s="33"/>
      <c r="W536" s="33"/>
      <c r="X536" s="33"/>
      <c r="Y536" s="33"/>
      <c r="Z536" s="33"/>
      <c r="AA536" s="33"/>
      <c r="AB536" s="33"/>
      <c r="AC536" s="33"/>
      <c r="AD536" s="33"/>
      <c r="AE536" s="33"/>
      <c r="AT536" s="18" t="s">
        <v>170</v>
      </c>
      <c r="AU536" s="18" t="s">
        <v>83</v>
      </c>
    </row>
    <row r="537" spans="2:51" s="13" customFormat="1" ht="11.25">
      <c r="B537" s="163"/>
      <c r="D537" s="158" t="s">
        <v>172</v>
      </c>
      <c r="E537" s="164" t="s">
        <v>1</v>
      </c>
      <c r="F537" s="165" t="s">
        <v>173</v>
      </c>
      <c r="H537" s="164" t="s">
        <v>1</v>
      </c>
      <c r="I537" s="166"/>
      <c r="L537" s="163"/>
      <c r="M537" s="167"/>
      <c r="N537" s="168"/>
      <c r="O537" s="168"/>
      <c r="P537" s="168"/>
      <c r="Q537" s="168"/>
      <c r="R537" s="168"/>
      <c r="S537" s="168"/>
      <c r="T537" s="169"/>
      <c r="AT537" s="164" t="s">
        <v>172</v>
      </c>
      <c r="AU537" s="164" t="s">
        <v>83</v>
      </c>
      <c r="AV537" s="13" t="s">
        <v>81</v>
      </c>
      <c r="AW537" s="13" t="s">
        <v>30</v>
      </c>
      <c r="AX537" s="13" t="s">
        <v>73</v>
      </c>
      <c r="AY537" s="164" t="s">
        <v>160</v>
      </c>
    </row>
    <row r="538" spans="2:51" s="14" customFormat="1" ht="11.25">
      <c r="B538" s="170"/>
      <c r="D538" s="158" t="s">
        <v>172</v>
      </c>
      <c r="E538" s="171" t="s">
        <v>1</v>
      </c>
      <c r="F538" s="172" t="s">
        <v>608</v>
      </c>
      <c r="H538" s="173">
        <v>9.548</v>
      </c>
      <c r="I538" s="174"/>
      <c r="L538" s="170"/>
      <c r="M538" s="175"/>
      <c r="N538" s="176"/>
      <c r="O538" s="176"/>
      <c r="P538" s="176"/>
      <c r="Q538" s="176"/>
      <c r="R538" s="176"/>
      <c r="S538" s="176"/>
      <c r="T538" s="177"/>
      <c r="AT538" s="171" t="s">
        <v>172</v>
      </c>
      <c r="AU538" s="171" t="s">
        <v>83</v>
      </c>
      <c r="AV538" s="14" t="s">
        <v>83</v>
      </c>
      <c r="AW538" s="14" t="s">
        <v>30</v>
      </c>
      <c r="AX538" s="14" t="s">
        <v>73</v>
      </c>
      <c r="AY538" s="171" t="s">
        <v>160</v>
      </c>
    </row>
    <row r="539" spans="2:51" s="13" customFormat="1" ht="11.25">
      <c r="B539" s="163"/>
      <c r="D539" s="158" t="s">
        <v>172</v>
      </c>
      <c r="E539" s="164" t="s">
        <v>1</v>
      </c>
      <c r="F539" s="165" t="s">
        <v>609</v>
      </c>
      <c r="H539" s="164" t="s">
        <v>1</v>
      </c>
      <c r="I539" s="166"/>
      <c r="L539" s="163"/>
      <c r="M539" s="167"/>
      <c r="N539" s="168"/>
      <c r="O539" s="168"/>
      <c r="P539" s="168"/>
      <c r="Q539" s="168"/>
      <c r="R539" s="168"/>
      <c r="S539" s="168"/>
      <c r="T539" s="169"/>
      <c r="AT539" s="164" t="s">
        <v>172</v>
      </c>
      <c r="AU539" s="164" t="s">
        <v>83</v>
      </c>
      <c r="AV539" s="13" t="s">
        <v>81</v>
      </c>
      <c r="AW539" s="13" t="s">
        <v>30</v>
      </c>
      <c r="AX539" s="13" t="s">
        <v>73</v>
      </c>
      <c r="AY539" s="164" t="s">
        <v>160</v>
      </c>
    </row>
    <row r="540" spans="2:51" s="14" customFormat="1" ht="11.25">
      <c r="B540" s="170"/>
      <c r="D540" s="158" t="s">
        <v>172</v>
      </c>
      <c r="E540" s="171" t="s">
        <v>1</v>
      </c>
      <c r="F540" s="172" t="s">
        <v>610</v>
      </c>
      <c r="H540" s="173">
        <v>45.933</v>
      </c>
      <c r="I540" s="174"/>
      <c r="L540" s="170"/>
      <c r="M540" s="175"/>
      <c r="N540" s="176"/>
      <c r="O540" s="176"/>
      <c r="P540" s="176"/>
      <c r="Q540" s="176"/>
      <c r="R540" s="176"/>
      <c r="S540" s="176"/>
      <c r="T540" s="177"/>
      <c r="AT540" s="171" t="s">
        <v>172</v>
      </c>
      <c r="AU540" s="171" t="s">
        <v>83</v>
      </c>
      <c r="AV540" s="14" t="s">
        <v>83</v>
      </c>
      <c r="AW540" s="14" t="s">
        <v>30</v>
      </c>
      <c r="AX540" s="14" t="s">
        <v>73</v>
      </c>
      <c r="AY540" s="171" t="s">
        <v>160</v>
      </c>
    </row>
    <row r="541" spans="2:51" s="16" customFormat="1" ht="11.25">
      <c r="B541" s="186"/>
      <c r="D541" s="158" t="s">
        <v>172</v>
      </c>
      <c r="E541" s="187" t="s">
        <v>1</v>
      </c>
      <c r="F541" s="188" t="s">
        <v>182</v>
      </c>
      <c r="H541" s="189">
        <v>55.481</v>
      </c>
      <c r="I541" s="190"/>
      <c r="L541" s="186"/>
      <c r="M541" s="191"/>
      <c r="N541" s="192"/>
      <c r="O541" s="192"/>
      <c r="P541" s="192"/>
      <c r="Q541" s="192"/>
      <c r="R541" s="192"/>
      <c r="S541" s="192"/>
      <c r="T541" s="193"/>
      <c r="AT541" s="187" t="s">
        <v>172</v>
      </c>
      <c r="AU541" s="187" t="s">
        <v>83</v>
      </c>
      <c r="AV541" s="16" t="s">
        <v>168</v>
      </c>
      <c r="AW541" s="16" t="s">
        <v>30</v>
      </c>
      <c r="AX541" s="16" t="s">
        <v>81</v>
      </c>
      <c r="AY541" s="187" t="s">
        <v>160</v>
      </c>
    </row>
    <row r="542" spans="1:65" s="2" customFormat="1" ht="33" customHeight="1">
      <c r="A542" s="33"/>
      <c r="B542" s="144"/>
      <c r="C542" s="145" t="s">
        <v>611</v>
      </c>
      <c r="D542" s="145" t="s">
        <v>163</v>
      </c>
      <c r="E542" s="146" t="s">
        <v>612</v>
      </c>
      <c r="F542" s="147" t="s">
        <v>613</v>
      </c>
      <c r="G542" s="148" t="s">
        <v>262</v>
      </c>
      <c r="H542" s="149">
        <v>9.548</v>
      </c>
      <c r="I542" s="150"/>
      <c r="J542" s="151">
        <f>ROUND(I542*H542,2)</f>
        <v>0</v>
      </c>
      <c r="K542" s="147" t="s">
        <v>167</v>
      </c>
      <c r="L542" s="34"/>
      <c r="M542" s="152" t="s">
        <v>1</v>
      </c>
      <c r="N542" s="153" t="s">
        <v>38</v>
      </c>
      <c r="O542" s="59"/>
      <c r="P542" s="154">
        <f>O542*H542</f>
        <v>0</v>
      </c>
      <c r="Q542" s="154">
        <v>0</v>
      </c>
      <c r="R542" s="154">
        <f>Q542*H542</f>
        <v>0</v>
      </c>
      <c r="S542" s="154">
        <v>0.044</v>
      </c>
      <c r="T542" s="155">
        <f>S542*H542</f>
        <v>0.420112</v>
      </c>
      <c r="U542" s="33"/>
      <c r="V542" s="33"/>
      <c r="W542" s="33"/>
      <c r="X542" s="33"/>
      <c r="Y542" s="33"/>
      <c r="Z542" s="33"/>
      <c r="AA542" s="33"/>
      <c r="AB542" s="33"/>
      <c r="AC542" s="33"/>
      <c r="AD542" s="33"/>
      <c r="AE542" s="33"/>
      <c r="AR542" s="156" t="s">
        <v>168</v>
      </c>
      <c r="AT542" s="156" t="s">
        <v>163</v>
      </c>
      <c r="AU542" s="156" t="s">
        <v>83</v>
      </c>
      <c r="AY542" s="18" t="s">
        <v>160</v>
      </c>
      <c r="BE542" s="157">
        <f>IF(N542="základní",J542,0)</f>
        <v>0</v>
      </c>
      <c r="BF542" s="157">
        <f>IF(N542="snížená",J542,0)</f>
        <v>0</v>
      </c>
      <c r="BG542" s="157">
        <f>IF(N542="zákl. přenesená",J542,0)</f>
        <v>0</v>
      </c>
      <c r="BH542" s="157">
        <f>IF(N542="sníž. přenesená",J542,0)</f>
        <v>0</v>
      </c>
      <c r="BI542" s="157">
        <f>IF(N542="nulová",J542,0)</f>
        <v>0</v>
      </c>
      <c r="BJ542" s="18" t="s">
        <v>81</v>
      </c>
      <c r="BK542" s="157">
        <f>ROUND(I542*H542,2)</f>
        <v>0</v>
      </c>
      <c r="BL542" s="18" t="s">
        <v>168</v>
      </c>
      <c r="BM542" s="156" t="s">
        <v>614</v>
      </c>
    </row>
    <row r="543" spans="1:47" s="2" customFormat="1" ht="19.5">
      <c r="A543" s="33"/>
      <c r="B543" s="34"/>
      <c r="C543" s="33"/>
      <c r="D543" s="158" t="s">
        <v>170</v>
      </c>
      <c r="E543" s="33"/>
      <c r="F543" s="159" t="s">
        <v>615</v>
      </c>
      <c r="G543" s="33"/>
      <c r="H543" s="33"/>
      <c r="I543" s="160"/>
      <c r="J543" s="33"/>
      <c r="K543" s="33"/>
      <c r="L543" s="34"/>
      <c r="M543" s="161"/>
      <c r="N543" s="162"/>
      <c r="O543" s="59"/>
      <c r="P543" s="59"/>
      <c r="Q543" s="59"/>
      <c r="R543" s="59"/>
      <c r="S543" s="59"/>
      <c r="T543" s="60"/>
      <c r="U543" s="33"/>
      <c r="V543" s="33"/>
      <c r="W543" s="33"/>
      <c r="X543" s="33"/>
      <c r="Y543" s="33"/>
      <c r="Z543" s="33"/>
      <c r="AA543" s="33"/>
      <c r="AB543" s="33"/>
      <c r="AC543" s="33"/>
      <c r="AD543" s="33"/>
      <c r="AE543" s="33"/>
      <c r="AT543" s="18" t="s">
        <v>170</v>
      </c>
      <c r="AU543" s="18" t="s">
        <v>83</v>
      </c>
    </row>
    <row r="544" spans="2:51" s="13" customFormat="1" ht="11.25">
      <c r="B544" s="163"/>
      <c r="D544" s="158" t="s">
        <v>172</v>
      </c>
      <c r="E544" s="164" t="s">
        <v>1</v>
      </c>
      <c r="F544" s="165" t="s">
        <v>173</v>
      </c>
      <c r="H544" s="164" t="s">
        <v>1</v>
      </c>
      <c r="I544" s="166"/>
      <c r="L544" s="163"/>
      <c r="M544" s="167"/>
      <c r="N544" s="168"/>
      <c r="O544" s="168"/>
      <c r="P544" s="168"/>
      <c r="Q544" s="168"/>
      <c r="R544" s="168"/>
      <c r="S544" s="168"/>
      <c r="T544" s="169"/>
      <c r="AT544" s="164" t="s">
        <v>172</v>
      </c>
      <c r="AU544" s="164" t="s">
        <v>83</v>
      </c>
      <c r="AV544" s="13" t="s">
        <v>81</v>
      </c>
      <c r="AW544" s="13" t="s">
        <v>30</v>
      </c>
      <c r="AX544" s="13" t="s">
        <v>73</v>
      </c>
      <c r="AY544" s="164" t="s">
        <v>160</v>
      </c>
    </row>
    <row r="545" spans="2:51" s="14" customFormat="1" ht="11.25">
      <c r="B545" s="170"/>
      <c r="D545" s="158" t="s">
        <v>172</v>
      </c>
      <c r="E545" s="171" t="s">
        <v>1</v>
      </c>
      <c r="F545" s="172" t="s">
        <v>608</v>
      </c>
      <c r="H545" s="173">
        <v>9.548</v>
      </c>
      <c r="I545" s="174"/>
      <c r="L545" s="170"/>
      <c r="M545" s="175"/>
      <c r="N545" s="176"/>
      <c r="O545" s="176"/>
      <c r="P545" s="176"/>
      <c r="Q545" s="176"/>
      <c r="R545" s="176"/>
      <c r="S545" s="176"/>
      <c r="T545" s="177"/>
      <c r="AT545" s="171" t="s">
        <v>172</v>
      </c>
      <c r="AU545" s="171" t="s">
        <v>83</v>
      </c>
      <c r="AV545" s="14" t="s">
        <v>83</v>
      </c>
      <c r="AW545" s="14" t="s">
        <v>30</v>
      </c>
      <c r="AX545" s="14" t="s">
        <v>81</v>
      </c>
      <c r="AY545" s="171" t="s">
        <v>160</v>
      </c>
    </row>
    <row r="546" spans="1:65" s="2" customFormat="1" ht="24.2" customHeight="1">
      <c r="A546" s="33"/>
      <c r="B546" s="144"/>
      <c r="C546" s="145" t="s">
        <v>616</v>
      </c>
      <c r="D546" s="145" t="s">
        <v>163</v>
      </c>
      <c r="E546" s="146" t="s">
        <v>617</v>
      </c>
      <c r="F546" s="147" t="s">
        <v>618</v>
      </c>
      <c r="G546" s="148" t="s">
        <v>166</v>
      </c>
      <c r="H546" s="149">
        <v>26.52</v>
      </c>
      <c r="I546" s="150"/>
      <c r="J546" s="151">
        <f>ROUND(I546*H546,2)</f>
        <v>0</v>
      </c>
      <c r="K546" s="147" t="s">
        <v>167</v>
      </c>
      <c r="L546" s="34"/>
      <c r="M546" s="152" t="s">
        <v>1</v>
      </c>
      <c r="N546" s="153" t="s">
        <v>38</v>
      </c>
      <c r="O546" s="59"/>
      <c r="P546" s="154">
        <f>O546*H546</f>
        <v>0</v>
      </c>
      <c r="Q546" s="154">
        <v>0</v>
      </c>
      <c r="R546" s="154">
        <f>Q546*H546</f>
        <v>0</v>
      </c>
      <c r="S546" s="154">
        <v>0.035</v>
      </c>
      <c r="T546" s="155">
        <f>S546*H546</f>
        <v>0.9282</v>
      </c>
      <c r="U546" s="33"/>
      <c r="V546" s="33"/>
      <c r="W546" s="33"/>
      <c r="X546" s="33"/>
      <c r="Y546" s="33"/>
      <c r="Z546" s="33"/>
      <c r="AA546" s="33"/>
      <c r="AB546" s="33"/>
      <c r="AC546" s="33"/>
      <c r="AD546" s="33"/>
      <c r="AE546" s="33"/>
      <c r="AR546" s="156" t="s">
        <v>168</v>
      </c>
      <c r="AT546" s="156" t="s">
        <v>163</v>
      </c>
      <c r="AU546" s="156" t="s">
        <v>83</v>
      </c>
      <c r="AY546" s="18" t="s">
        <v>160</v>
      </c>
      <c r="BE546" s="157">
        <f>IF(N546="základní",J546,0)</f>
        <v>0</v>
      </c>
      <c r="BF546" s="157">
        <f>IF(N546="snížená",J546,0)</f>
        <v>0</v>
      </c>
      <c r="BG546" s="157">
        <f>IF(N546="zákl. přenesená",J546,0)</f>
        <v>0</v>
      </c>
      <c r="BH546" s="157">
        <f>IF(N546="sníž. přenesená",J546,0)</f>
        <v>0</v>
      </c>
      <c r="BI546" s="157">
        <f>IF(N546="nulová",J546,0)</f>
        <v>0</v>
      </c>
      <c r="BJ546" s="18" t="s">
        <v>81</v>
      </c>
      <c r="BK546" s="157">
        <f>ROUND(I546*H546,2)</f>
        <v>0</v>
      </c>
      <c r="BL546" s="18" t="s">
        <v>168</v>
      </c>
      <c r="BM546" s="156" t="s">
        <v>619</v>
      </c>
    </row>
    <row r="547" spans="1:47" s="2" customFormat="1" ht="29.25">
      <c r="A547" s="33"/>
      <c r="B547" s="34"/>
      <c r="C547" s="33"/>
      <c r="D547" s="158" t="s">
        <v>170</v>
      </c>
      <c r="E547" s="33"/>
      <c r="F547" s="159" t="s">
        <v>620</v>
      </c>
      <c r="G547" s="33"/>
      <c r="H547" s="33"/>
      <c r="I547" s="160"/>
      <c r="J547" s="33"/>
      <c r="K547" s="33"/>
      <c r="L547" s="34"/>
      <c r="M547" s="161"/>
      <c r="N547" s="162"/>
      <c r="O547" s="59"/>
      <c r="P547" s="59"/>
      <c r="Q547" s="59"/>
      <c r="R547" s="59"/>
      <c r="S547" s="59"/>
      <c r="T547" s="60"/>
      <c r="U547" s="33"/>
      <c r="V547" s="33"/>
      <c r="W547" s="33"/>
      <c r="X547" s="33"/>
      <c r="Y547" s="33"/>
      <c r="Z547" s="33"/>
      <c r="AA547" s="33"/>
      <c r="AB547" s="33"/>
      <c r="AC547" s="33"/>
      <c r="AD547" s="33"/>
      <c r="AE547" s="33"/>
      <c r="AT547" s="18" t="s">
        <v>170</v>
      </c>
      <c r="AU547" s="18" t="s">
        <v>83</v>
      </c>
    </row>
    <row r="548" spans="2:51" s="13" customFormat="1" ht="11.25">
      <c r="B548" s="163"/>
      <c r="D548" s="158" t="s">
        <v>172</v>
      </c>
      <c r="E548" s="164" t="s">
        <v>1</v>
      </c>
      <c r="F548" s="165" t="s">
        <v>621</v>
      </c>
      <c r="H548" s="164" t="s">
        <v>1</v>
      </c>
      <c r="I548" s="166"/>
      <c r="L548" s="163"/>
      <c r="M548" s="167"/>
      <c r="N548" s="168"/>
      <c r="O548" s="168"/>
      <c r="P548" s="168"/>
      <c r="Q548" s="168"/>
      <c r="R548" s="168"/>
      <c r="S548" s="168"/>
      <c r="T548" s="169"/>
      <c r="AT548" s="164" t="s">
        <v>172</v>
      </c>
      <c r="AU548" s="164" t="s">
        <v>83</v>
      </c>
      <c r="AV548" s="13" t="s">
        <v>81</v>
      </c>
      <c r="AW548" s="13" t="s">
        <v>30</v>
      </c>
      <c r="AX548" s="13" t="s">
        <v>73</v>
      </c>
      <c r="AY548" s="164" t="s">
        <v>160</v>
      </c>
    </row>
    <row r="549" spans="2:51" s="14" customFormat="1" ht="11.25">
      <c r="B549" s="170"/>
      <c r="D549" s="158" t="s">
        <v>172</v>
      </c>
      <c r="E549" s="171" t="s">
        <v>1</v>
      </c>
      <c r="F549" s="172" t="s">
        <v>622</v>
      </c>
      <c r="H549" s="173">
        <v>17.98</v>
      </c>
      <c r="I549" s="174"/>
      <c r="L549" s="170"/>
      <c r="M549" s="175"/>
      <c r="N549" s="176"/>
      <c r="O549" s="176"/>
      <c r="P549" s="176"/>
      <c r="Q549" s="176"/>
      <c r="R549" s="176"/>
      <c r="S549" s="176"/>
      <c r="T549" s="177"/>
      <c r="AT549" s="171" t="s">
        <v>172</v>
      </c>
      <c r="AU549" s="171" t="s">
        <v>83</v>
      </c>
      <c r="AV549" s="14" t="s">
        <v>83</v>
      </c>
      <c r="AW549" s="14" t="s">
        <v>30</v>
      </c>
      <c r="AX549" s="14" t="s">
        <v>73</v>
      </c>
      <c r="AY549" s="171" t="s">
        <v>160</v>
      </c>
    </row>
    <row r="550" spans="2:51" s="13" customFormat="1" ht="11.25">
      <c r="B550" s="163"/>
      <c r="D550" s="158" t="s">
        <v>172</v>
      </c>
      <c r="E550" s="164" t="s">
        <v>1</v>
      </c>
      <c r="F550" s="165" t="s">
        <v>623</v>
      </c>
      <c r="H550" s="164" t="s">
        <v>1</v>
      </c>
      <c r="I550" s="166"/>
      <c r="L550" s="163"/>
      <c r="M550" s="167"/>
      <c r="N550" s="168"/>
      <c r="O550" s="168"/>
      <c r="P550" s="168"/>
      <c r="Q550" s="168"/>
      <c r="R550" s="168"/>
      <c r="S550" s="168"/>
      <c r="T550" s="169"/>
      <c r="AT550" s="164" t="s">
        <v>172</v>
      </c>
      <c r="AU550" s="164" t="s">
        <v>83</v>
      </c>
      <c r="AV550" s="13" t="s">
        <v>81</v>
      </c>
      <c r="AW550" s="13" t="s">
        <v>30</v>
      </c>
      <c r="AX550" s="13" t="s">
        <v>73</v>
      </c>
      <c r="AY550" s="164" t="s">
        <v>160</v>
      </c>
    </row>
    <row r="551" spans="2:51" s="14" customFormat="1" ht="11.25">
      <c r="B551" s="170"/>
      <c r="D551" s="158" t="s">
        <v>172</v>
      </c>
      <c r="E551" s="171" t="s">
        <v>1</v>
      </c>
      <c r="F551" s="172" t="s">
        <v>624</v>
      </c>
      <c r="H551" s="173">
        <v>2.24</v>
      </c>
      <c r="I551" s="174"/>
      <c r="L551" s="170"/>
      <c r="M551" s="175"/>
      <c r="N551" s="176"/>
      <c r="O551" s="176"/>
      <c r="P551" s="176"/>
      <c r="Q551" s="176"/>
      <c r="R551" s="176"/>
      <c r="S551" s="176"/>
      <c r="T551" s="177"/>
      <c r="AT551" s="171" t="s">
        <v>172</v>
      </c>
      <c r="AU551" s="171" t="s">
        <v>83</v>
      </c>
      <c r="AV551" s="14" t="s">
        <v>83</v>
      </c>
      <c r="AW551" s="14" t="s">
        <v>30</v>
      </c>
      <c r="AX551" s="14" t="s">
        <v>73</v>
      </c>
      <c r="AY551" s="171" t="s">
        <v>160</v>
      </c>
    </row>
    <row r="552" spans="2:51" s="13" customFormat="1" ht="11.25">
      <c r="B552" s="163"/>
      <c r="D552" s="158" t="s">
        <v>172</v>
      </c>
      <c r="E552" s="164" t="s">
        <v>1</v>
      </c>
      <c r="F552" s="165" t="s">
        <v>625</v>
      </c>
      <c r="H552" s="164" t="s">
        <v>1</v>
      </c>
      <c r="I552" s="166"/>
      <c r="L552" s="163"/>
      <c r="M552" s="167"/>
      <c r="N552" s="168"/>
      <c r="O552" s="168"/>
      <c r="P552" s="168"/>
      <c r="Q552" s="168"/>
      <c r="R552" s="168"/>
      <c r="S552" s="168"/>
      <c r="T552" s="169"/>
      <c r="AT552" s="164" t="s">
        <v>172</v>
      </c>
      <c r="AU552" s="164" t="s">
        <v>83</v>
      </c>
      <c r="AV552" s="13" t="s">
        <v>81</v>
      </c>
      <c r="AW552" s="13" t="s">
        <v>30</v>
      </c>
      <c r="AX552" s="13" t="s">
        <v>73</v>
      </c>
      <c r="AY552" s="164" t="s">
        <v>160</v>
      </c>
    </row>
    <row r="553" spans="2:51" s="14" customFormat="1" ht="11.25">
      <c r="B553" s="170"/>
      <c r="D553" s="158" t="s">
        <v>172</v>
      </c>
      <c r="E553" s="171" t="s">
        <v>1</v>
      </c>
      <c r="F553" s="172" t="s">
        <v>626</v>
      </c>
      <c r="H553" s="173">
        <v>1.98</v>
      </c>
      <c r="I553" s="174"/>
      <c r="L553" s="170"/>
      <c r="M553" s="175"/>
      <c r="N553" s="176"/>
      <c r="O553" s="176"/>
      <c r="P553" s="176"/>
      <c r="Q553" s="176"/>
      <c r="R553" s="176"/>
      <c r="S553" s="176"/>
      <c r="T553" s="177"/>
      <c r="AT553" s="171" t="s">
        <v>172</v>
      </c>
      <c r="AU553" s="171" t="s">
        <v>83</v>
      </c>
      <c r="AV553" s="14" t="s">
        <v>83</v>
      </c>
      <c r="AW553" s="14" t="s">
        <v>30</v>
      </c>
      <c r="AX553" s="14" t="s">
        <v>73</v>
      </c>
      <c r="AY553" s="171" t="s">
        <v>160</v>
      </c>
    </row>
    <row r="554" spans="2:51" s="13" customFormat="1" ht="11.25">
      <c r="B554" s="163"/>
      <c r="D554" s="158" t="s">
        <v>172</v>
      </c>
      <c r="E554" s="164" t="s">
        <v>1</v>
      </c>
      <c r="F554" s="165" t="s">
        <v>627</v>
      </c>
      <c r="H554" s="164" t="s">
        <v>1</v>
      </c>
      <c r="I554" s="166"/>
      <c r="L554" s="163"/>
      <c r="M554" s="167"/>
      <c r="N554" s="168"/>
      <c r="O554" s="168"/>
      <c r="P554" s="168"/>
      <c r="Q554" s="168"/>
      <c r="R554" s="168"/>
      <c r="S554" s="168"/>
      <c r="T554" s="169"/>
      <c r="AT554" s="164" t="s">
        <v>172</v>
      </c>
      <c r="AU554" s="164" t="s">
        <v>83</v>
      </c>
      <c r="AV554" s="13" t="s">
        <v>81</v>
      </c>
      <c r="AW554" s="13" t="s">
        <v>30</v>
      </c>
      <c r="AX554" s="13" t="s">
        <v>73</v>
      </c>
      <c r="AY554" s="164" t="s">
        <v>160</v>
      </c>
    </row>
    <row r="555" spans="2:51" s="14" customFormat="1" ht="11.25">
      <c r="B555" s="170"/>
      <c r="D555" s="158" t="s">
        <v>172</v>
      </c>
      <c r="E555" s="171" t="s">
        <v>1</v>
      </c>
      <c r="F555" s="172" t="s">
        <v>628</v>
      </c>
      <c r="H555" s="173">
        <v>1.17</v>
      </c>
      <c r="I555" s="174"/>
      <c r="L555" s="170"/>
      <c r="M555" s="175"/>
      <c r="N555" s="176"/>
      <c r="O555" s="176"/>
      <c r="P555" s="176"/>
      <c r="Q555" s="176"/>
      <c r="R555" s="176"/>
      <c r="S555" s="176"/>
      <c r="T555" s="177"/>
      <c r="AT555" s="171" t="s">
        <v>172</v>
      </c>
      <c r="AU555" s="171" t="s">
        <v>83</v>
      </c>
      <c r="AV555" s="14" t="s">
        <v>83</v>
      </c>
      <c r="AW555" s="14" t="s">
        <v>30</v>
      </c>
      <c r="AX555" s="14" t="s">
        <v>73</v>
      </c>
      <c r="AY555" s="171" t="s">
        <v>160</v>
      </c>
    </row>
    <row r="556" spans="2:51" s="13" customFormat="1" ht="11.25">
      <c r="B556" s="163"/>
      <c r="D556" s="158" t="s">
        <v>172</v>
      </c>
      <c r="E556" s="164" t="s">
        <v>1</v>
      </c>
      <c r="F556" s="165" t="s">
        <v>629</v>
      </c>
      <c r="H556" s="164" t="s">
        <v>1</v>
      </c>
      <c r="I556" s="166"/>
      <c r="L556" s="163"/>
      <c r="M556" s="167"/>
      <c r="N556" s="168"/>
      <c r="O556" s="168"/>
      <c r="P556" s="168"/>
      <c r="Q556" s="168"/>
      <c r="R556" s="168"/>
      <c r="S556" s="168"/>
      <c r="T556" s="169"/>
      <c r="AT556" s="164" t="s">
        <v>172</v>
      </c>
      <c r="AU556" s="164" t="s">
        <v>83</v>
      </c>
      <c r="AV556" s="13" t="s">
        <v>81</v>
      </c>
      <c r="AW556" s="13" t="s">
        <v>30</v>
      </c>
      <c r="AX556" s="13" t="s">
        <v>73</v>
      </c>
      <c r="AY556" s="164" t="s">
        <v>160</v>
      </c>
    </row>
    <row r="557" spans="2:51" s="14" customFormat="1" ht="11.25">
      <c r="B557" s="170"/>
      <c r="D557" s="158" t="s">
        <v>172</v>
      </c>
      <c r="E557" s="171" t="s">
        <v>1</v>
      </c>
      <c r="F557" s="172" t="s">
        <v>626</v>
      </c>
      <c r="H557" s="173">
        <v>1.98</v>
      </c>
      <c r="I557" s="174"/>
      <c r="L557" s="170"/>
      <c r="M557" s="175"/>
      <c r="N557" s="176"/>
      <c r="O557" s="176"/>
      <c r="P557" s="176"/>
      <c r="Q557" s="176"/>
      <c r="R557" s="176"/>
      <c r="S557" s="176"/>
      <c r="T557" s="177"/>
      <c r="AT557" s="171" t="s">
        <v>172</v>
      </c>
      <c r="AU557" s="171" t="s">
        <v>83</v>
      </c>
      <c r="AV557" s="14" t="s">
        <v>83</v>
      </c>
      <c r="AW557" s="14" t="s">
        <v>30</v>
      </c>
      <c r="AX557" s="14" t="s">
        <v>73</v>
      </c>
      <c r="AY557" s="171" t="s">
        <v>160</v>
      </c>
    </row>
    <row r="558" spans="2:51" s="13" customFormat="1" ht="11.25">
      <c r="B558" s="163"/>
      <c r="D558" s="158" t="s">
        <v>172</v>
      </c>
      <c r="E558" s="164" t="s">
        <v>1</v>
      </c>
      <c r="F558" s="165" t="s">
        <v>630</v>
      </c>
      <c r="H558" s="164" t="s">
        <v>1</v>
      </c>
      <c r="I558" s="166"/>
      <c r="L558" s="163"/>
      <c r="M558" s="167"/>
      <c r="N558" s="168"/>
      <c r="O558" s="168"/>
      <c r="P558" s="168"/>
      <c r="Q558" s="168"/>
      <c r="R558" s="168"/>
      <c r="S558" s="168"/>
      <c r="T558" s="169"/>
      <c r="AT558" s="164" t="s">
        <v>172</v>
      </c>
      <c r="AU558" s="164" t="s">
        <v>83</v>
      </c>
      <c r="AV558" s="13" t="s">
        <v>81</v>
      </c>
      <c r="AW558" s="13" t="s">
        <v>30</v>
      </c>
      <c r="AX558" s="13" t="s">
        <v>73</v>
      </c>
      <c r="AY558" s="164" t="s">
        <v>160</v>
      </c>
    </row>
    <row r="559" spans="2:51" s="14" customFormat="1" ht="11.25">
      <c r="B559" s="170"/>
      <c r="D559" s="158" t="s">
        <v>172</v>
      </c>
      <c r="E559" s="171" t="s">
        <v>1</v>
      </c>
      <c r="F559" s="172" t="s">
        <v>628</v>
      </c>
      <c r="H559" s="173">
        <v>1.17</v>
      </c>
      <c r="I559" s="174"/>
      <c r="L559" s="170"/>
      <c r="M559" s="175"/>
      <c r="N559" s="176"/>
      <c r="O559" s="176"/>
      <c r="P559" s="176"/>
      <c r="Q559" s="176"/>
      <c r="R559" s="176"/>
      <c r="S559" s="176"/>
      <c r="T559" s="177"/>
      <c r="AT559" s="171" t="s">
        <v>172</v>
      </c>
      <c r="AU559" s="171" t="s">
        <v>83</v>
      </c>
      <c r="AV559" s="14" t="s">
        <v>83</v>
      </c>
      <c r="AW559" s="14" t="s">
        <v>30</v>
      </c>
      <c r="AX559" s="14" t="s">
        <v>73</v>
      </c>
      <c r="AY559" s="171" t="s">
        <v>160</v>
      </c>
    </row>
    <row r="560" spans="2:51" s="16" customFormat="1" ht="11.25">
      <c r="B560" s="186"/>
      <c r="D560" s="158" t="s">
        <v>172</v>
      </c>
      <c r="E560" s="187" t="s">
        <v>1</v>
      </c>
      <c r="F560" s="188" t="s">
        <v>182</v>
      </c>
      <c r="H560" s="189">
        <v>26.52</v>
      </c>
      <c r="I560" s="190"/>
      <c r="L560" s="186"/>
      <c r="M560" s="191"/>
      <c r="N560" s="192"/>
      <c r="O560" s="192"/>
      <c r="P560" s="192"/>
      <c r="Q560" s="192"/>
      <c r="R560" s="192"/>
      <c r="S560" s="192"/>
      <c r="T560" s="193"/>
      <c r="AT560" s="187" t="s">
        <v>172</v>
      </c>
      <c r="AU560" s="187" t="s">
        <v>83</v>
      </c>
      <c r="AV560" s="16" t="s">
        <v>168</v>
      </c>
      <c r="AW560" s="16" t="s">
        <v>30</v>
      </c>
      <c r="AX560" s="16" t="s">
        <v>81</v>
      </c>
      <c r="AY560" s="187" t="s">
        <v>160</v>
      </c>
    </row>
    <row r="561" spans="1:65" s="2" customFormat="1" ht="24.2" customHeight="1">
      <c r="A561" s="33"/>
      <c r="B561" s="144"/>
      <c r="C561" s="145" t="s">
        <v>631</v>
      </c>
      <c r="D561" s="145" t="s">
        <v>163</v>
      </c>
      <c r="E561" s="146" t="s">
        <v>632</v>
      </c>
      <c r="F561" s="147" t="s">
        <v>633</v>
      </c>
      <c r="G561" s="148" t="s">
        <v>262</v>
      </c>
      <c r="H561" s="149">
        <v>22.967</v>
      </c>
      <c r="I561" s="150"/>
      <c r="J561" s="151">
        <f>ROUND(I561*H561,2)</f>
        <v>0</v>
      </c>
      <c r="K561" s="147" t="s">
        <v>167</v>
      </c>
      <c r="L561" s="34"/>
      <c r="M561" s="152" t="s">
        <v>1</v>
      </c>
      <c r="N561" s="153" t="s">
        <v>38</v>
      </c>
      <c r="O561" s="59"/>
      <c r="P561" s="154">
        <f>O561*H561</f>
        <v>0</v>
      </c>
      <c r="Q561" s="154">
        <v>0</v>
      </c>
      <c r="R561" s="154">
        <f>Q561*H561</f>
        <v>0</v>
      </c>
      <c r="S561" s="154">
        <v>1.4</v>
      </c>
      <c r="T561" s="155">
        <f>S561*H561</f>
        <v>32.1538</v>
      </c>
      <c r="U561" s="33"/>
      <c r="V561" s="33"/>
      <c r="W561" s="33"/>
      <c r="X561" s="33"/>
      <c r="Y561" s="33"/>
      <c r="Z561" s="33"/>
      <c r="AA561" s="33"/>
      <c r="AB561" s="33"/>
      <c r="AC561" s="33"/>
      <c r="AD561" s="33"/>
      <c r="AE561" s="33"/>
      <c r="AR561" s="156" t="s">
        <v>168</v>
      </c>
      <c r="AT561" s="156" t="s">
        <v>163</v>
      </c>
      <c r="AU561" s="156" t="s">
        <v>83</v>
      </c>
      <c r="AY561" s="18" t="s">
        <v>160</v>
      </c>
      <c r="BE561" s="157">
        <f>IF(N561="základní",J561,0)</f>
        <v>0</v>
      </c>
      <c r="BF561" s="157">
        <f>IF(N561="snížená",J561,0)</f>
        <v>0</v>
      </c>
      <c r="BG561" s="157">
        <f>IF(N561="zákl. přenesená",J561,0)</f>
        <v>0</v>
      </c>
      <c r="BH561" s="157">
        <f>IF(N561="sníž. přenesená",J561,0)</f>
        <v>0</v>
      </c>
      <c r="BI561" s="157">
        <f>IF(N561="nulová",J561,0)</f>
        <v>0</v>
      </c>
      <c r="BJ561" s="18" t="s">
        <v>81</v>
      </c>
      <c r="BK561" s="157">
        <f>ROUND(I561*H561,2)</f>
        <v>0</v>
      </c>
      <c r="BL561" s="18" t="s">
        <v>168</v>
      </c>
      <c r="BM561" s="156" t="s">
        <v>634</v>
      </c>
    </row>
    <row r="562" spans="1:47" s="2" customFormat="1" ht="19.5">
      <c r="A562" s="33"/>
      <c r="B562" s="34"/>
      <c r="C562" s="33"/>
      <c r="D562" s="158" t="s">
        <v>170</v>
      </c>
      <c r="E562" s="33"/>
      <c r="F562" s="159" t="s">
        <v>635</v>
      </c>
      <c r="G562" s="33"/>
      <c r="H562" s="33"/>
      <c r="I562" s="160"/>
      <c r="J562" s="33"/>
      <c r="K562" s="33"/>
      <c r="L562" s="34"/>
      <c r="M562" s="161"/>
      <c r="N562" s="162"/>
      <c r="O562" s="59"/>
      <c r="P562" s="59"/>
      <c r="Q562" s="59"/>
      <c r="R562" s="59"/>
      <c r="S562" s="59"/>
      <c r="T562" s="60"/>
      <c r="U562" s="33"/>
      <c r="V562" s="33"/>
      <c r="W562" s="33"/>
      <c r="X562" s="33"/>
      <c r="Y562" s="33"/>
      <c r="Z562" s="33"/>
      <c r="AA562" s="33"/>
      <c r="AB562" s="33"/>
      <c r="AC562" s="33"/>
      <c r="AD562" s="33"/>
      <c r="AE562" s="33"/>
      <c r="AT562" s="18" t="s">
        <v>170</v>
      </c>
      <c r="AU562" s="18" t="s">
        <v>83</v>
      </c>
    </row>
    <row r="563" spans="2:51" s="13" customFormat="1" ht="11.25">
      <c r="B563" s="163"/>
      <c r="D563" s="158" t="s">
        <v>172</v>
      </c>
      <c r="E563" s="164" t="s">
        <v>1</v>
      </c>
      <c r="F563" s="165" t="s">
        <v>636</v>
      </c>
      <c r="H563" s="164" t="s">
        <v>1</v>
      </c>
      <c r="I563" s="166"/>
      <c r="L563" s="163"/>
      <c r="M563" s="167"/>
      <c r="N563" s="168"/>
      <c r="O563" s="168"/>
      <c r="P563" s="168"/>
      <c r="Q563" s="168"/>
      <c r="R563" s="168"/>
      <c r="S563" s="168"/>
      <c r="T563" s="169"/>
      <c r="AT563" s="164" t="s">
        <v>172</v>
      </c>
      <c r="AU563" s="164" t="s">
        <v>83</v>
      </c>
      <c r="AV563" s="13" t="s">
        <v>81</v>
      </c>
      <c r="AW563" s="13" t="s">
        <v>30</v>
      </c>
      <c r="AX563" s="13" t="s">
        <v>73</v>
      </c>
      <c r="AY563" s="164" t="s">
        <v>160</v>
      </c>
    </row>
    <row r="564" spans="2:51" s="14" customFormat="1" ht="11.25">
      <c r="B564" s="170"/>
      <c r="D564" s="158" t="s">
        <v>172</v>
      </c>
      <c r="E564" s="171" t="s">
        <v>1</v>
      </c>
      <c r="F564" s="172" t="s">
        <v>637</v>
      </c>
      <c r="H564" s="173">
        <v>22.967</v>
      </c>
      <c r="I564" s="174"/>
      <c r="L564" s="170"/>
      <c r="M564" s="175"/>
      <c r="N564" s="176"/>
      <c r="O564" s="176"/>
      <c r="P564" s="176"/>
      <c r="Q564" s="176"/>
      <c r="R564" s="176"/>
      <c r="S564" s="176"/>
      <c r="T564" s="177"/>
      <c r="AT564" s="171" t="s">
        <v>172</v>
      </c>
      <c r="AU564" s="171" t="s">
        <v>83</v>
      </c>
      <c r="AV564" s="14" t="s">
        <v>83</v>
      </c>
      <c r="AW564" s="14" t="s">
        <v>30</v>
      </c>
      <c r="AX564" s="14" t="s">
        <v>81</v>
      </c>
      <c r="AY564" s="171" t="s">
        <v>160</v>
      </c>
    </row>
    <row r="565" spans="1:65" s="2" customFormat="1" ht="24.2" customHeight="1">
      <c r="A565" s="33"/>
      <c r="B565" s="144"/>
      <c r="C565" s="145" t="s">
        <v>638</v>
      </c>
      <c r="D565" s="145" t="s">
        <v>163</v>
      </c>
      <c r="E565" s="146" t="s">
        <v>639</v>
      </c>
      <c r="F565" s="147" t="s">
        <v>640</v>
      </c>
      <c r="G565" s="148" t="s">
        <v>166</v>
      </c>
      <c r="H565" s="149">
        <v>459.33</v>
      </c>
      <c r="I565" s="150"/>
      <c r="J565" s="151">
        <f>ROUND(I565*H565,2)</f>
        <v>0</v>
      </c>
      <c r="K565" s="147" t="s">
        <v>167</v>
      </c>
      <c r="L565" s="34"/>
      <c r="M565" s="152" t="s">
        <v>1</v>
      </c>
      <c r="N565" s="153" t="s">
        <v>38</v>
      </c>
      <c r="O565" s="59"/>
      <c r="P565" s="154">
        <f>O565*H565</f>
        <v>0</v>
      </c>
      <c r="Q565" s="154">
        <v>0</v>
      </c>
      <c r="R565" s="154">
        <f>Q565*H565</f>
        <v>0</v>
      </c>
      <c r="S565" s="154">
        <v>0.015</v>
      </c>
      <c r="T565" s="155">
        <f>S565*H565</f>
        <v>6.88995</v>
      </c>
      <c r="U565" s="33"/>
      <c r="V565" s="33"/>
      <c r="W565" s="33"/>
      <c r="X565" s="33"/>
      <c r="Y565" s="33"/>
      <c r="Z565" s="33"/>
      <c r="AA565" s="33"/>
      <c r="AB565" s="33"/>
      <c r="AC565" s="33"/>
      <c r="AD565" s="33"/>
      <c r="AE565" s="33"/>
      <c r="AR565" s="156" t="s">
        <v>251</v>
      </c>
      <c r="AT565" s="156" t="s">
        <v>163</v>
      </c>
      <c r="AU565" s="156" t="s">
        <v>83</v>
      </c>
      <c r="AY565" s="18" t="s">
        <v>160</v>
      </c>
      <c r="BE565" s="157">
        <f>IF(N565="základní",J565,0)</f>
        <v>0</v>
      </c>
      <c r="BF565" s="157">
        <f>IF(N565="snížená",J565,0)</f>
        <v>0</v>
      </c>
      <c r="BG565" s="157">
        <f>IF(N565="zákl. přenesená",J565,0)</f>
        <v>0</v>
      </c>
      <c r="BH565" s="157">
        <f>IF(N565="sníž. přenesená",J565,0)</f>
        <v>0</v>
      </c>
      <c r="BI565" s="157">
        <f>IF(N565="nulová",J565,0)</f>
        <v>0</v>
      </c>
      <c r="BJ565" s="18" t="s">
        <v>81</v>
      </c>
      <c r="BK565" s="157">
        <f>ROUND(I565*H565,2)</f>
        <v>0</v>
      </c>
      <c r="BL565" s="18" t="s">
        <v>251</v>
      </c>
      <c r="BM565" s="156" t="s">
        <v>641</v>
      </c>
    </row>
    <row r="566" spans="1:47" s="2" customFormat="1" ht="29.25">
      <c r="A566" s="33"/>
      <c r="B566" s="34"/>
      <c r="C566" s="33"/>
      <c r="D566" s="158" t="s">
        <v>170</v>
      </c>
      <c r="E566" s="33"/>
      <c r="F566" s="159" t="s">
        <v>642</v>
      </c>
      <c r="G566" s="33"/>
      <c r="H566" s="33"/>
      <c r="I566" s="160"/>
      <c r="J566" s="33"/>
      <c r="K566" s="33"/>
      <c r="L566" s="34"/>
      <c r="M566" s="161"/>
      <c r="N566" s="162"/>
      <c r="O566" s="59"/>
      <c r="P566" s="59"/>
      <c r="Q566" s="59"/>
      <c r="R566" s="59"/>
      <c r="S566" s="59"/>
      <c r="T566" s="60"/>
      <c r="U566" s="33"/>
      <c r="V566" s="33"/>
      <c r="W566" s="33"/>
      <c r="X566" s="33"/>
      <c r="Y566" s="33"/>
      <c r="Z566" s="33"/>
      <c r="AA566" s="33"/>
      <c r="AB566" s="33"/>
      <c r="AC566" s="33"/>
      <c r="AD566" s="33"/>
      <c r="AE566" s="33"/>
      <c r="AT566" s="18" t="s">
        <v>170</v>
      </c>
      <c r="AU566" s="18" t="s">
        <v>83</v>
      </c>
    </row>
    <row r="567" spans="2:51" s="13" customFormat="1" ht="11.25">
      <c r="B567" s="163"/>
      <c r="D567" s="158" t="s">
        <v>172</v>
      </c>
      <c r="E567" s="164" t="s">
        <v>1</v>
      </c>
      <c r="F567" s="165" t="s">
        <v>643</v>
      </c>
      <c r="H567" s="164" t="s">
        <v>1</v>
      </c>
      <c r="I567" s="166"/>
      <c r="L567" s="163"/>
      <c r="M567" s="167"/>
      <c r="N567" s="168"/>
      <c r="O567" s="168"/>
      <c r="P567" s="168"/>
      <c r="Q567" s="168"/>
      <c r="R567" s="168"/>
      <c r="S567" s="168"/>
      <c r="T567" s="169"/>
      <c r="AT567" s="164" t="s">
        <v>172</v>
      </c>
      <c r="AU567" s="164" t="s">
        <v>83</v>
      </c>
      <c r="AV567" s="13" t="s">
        <v>81</v>
      </c>
      <c r="AW567" s="13" t="s">
        <v>30</v>
      </c>
      <c r="AX567" s="13" t="s">
        <v>73</v>
      </c>
      <c r="AY567" s="164" t="s">
        <v>160</v>
      </c>
    </row>
    <row r="568" spans="2:51" s="14" customFormat="1" ht="11.25">
      <c r="B568" s="170"/>
      <c r="D568" s="158" t="s">
        <v>172</v>
      </c>
      <c r="E568" s="171" t="s">
        <v>1</v>
      </c>
      <c r="F568" s="172" t="s">
        <v>644</v>
      </c>
      <c r="H568" s="173">
        <v>459.33</v>
      </c>
      <c r="I568" s="174"/>
      <c r="L568" s="170"/>
      <c r="M568" s="175"/>
      <c r="N568" s="176"/>
      <c r="O568" s="176"/>
      <c r="P568" s="176"/>
      <c r="Q568" s="176"/>
      <c r="R568" s="176"/>
      <c r="S568" s="176"/>
      <c r="T568" s="177"/>
      <c r="AT568" s="171" t="s">
        <v>172</v>
      </c>
      <c r="AU568" s="171" t="s">
        <v>83</v>
      </c>
      <c r="AV568" s="14" t="s">
        <v>83</v>
      </c>
      <c r="AW568" s="14" t="s">
        <v>30</v>
      </c>
      <c r="AX568" s="14" t="s">
        <v>73</v>
      </c>
      <c r="AY568" s="171" t="s">
        <v>160</v>
      </c>
    </row>
    <row r="569" spans="2:51" s="16" customFormat="1" ht="11.25">
      <c r="B569" s="186"/>
      <c r="D569" s="158" t="s">
        <v>172</v>
      </c>
      <c r="E569" s="187" t="s">
        <v>1</v>
      </c>
      <c r="F569" s="188" t="s">
        <v>182</v>
      </c>
      <c r="H569" s="189">
        <v>459.33</v>
      </c>
      <c r="I569" s="190"/>
      <c r="L569" s="186"/>
      <c r="M569" s="191"/>
      <c r="N569" s="192"/>
      <c r="O569" s="192"/>
      <c r="P569" s="192"/>
      <c r="Q569" s="192"/>
      <c r="R569" s="192"/>
      <c r="S569" s="192"/>
      <c r="T569" s="193"/>
      <c r="AT569" s="187" t="s">
        <v>172</v>
      </c>
      <c r="AU569" s="187" t="s">
        <v>83</v>
      </c>
      <c r="AV569" s="16" t="s">
        <v>168</v>
      </c>
      <c r="AW569" s="16" t="s">
        <v>30</v>
      </c>
      <c r="AX569" s="16" t="s">
        <v>81</v>
      </c>
      <c r="AY569" s="187" t="s">
        <v>160</v>
      </c>
    </row>
    <row r="570" spans="1:65" s="2" customFormat="1" ht="21.75" customHeight="1">
      <c r="A570" s="33"/>
      <c r="B570" s="144"/>
      <c r="C570" s="145" t="s">
        <v>645</v>
      </c>
      <c r="D570" s="145" t="s">
        <v>163</v>
      </c>
      <c r="E570" s="146" t="s">
        <v>646</v>
      </c>
      <c r="F570" s="147" t="s">
        <v>647</v>
      </c>
      <c r="G570" s="148" t="s">
        <v>166</v>
      </c>
      <c r="H570" s="149">
        <v>1.616</v>
      </c>
      <c r="I570" s="150"/>
      <c r="J570" s="151">
        <f>ROUND(I570*H570,2)</f>
        <v>0</v>
      </c>
      <c r="K570" s="147" t="s">
        <v>167</v>
      </c>
      <c r="L570" s="34"/>
      <c r="M570" s="152" t="s">
        <v>1</v>
      </c>
      <c r="N570" s="153" t="s">
        <v>38</v>
      </c>
      <c r="O570" s="59"/>
      <c r="P570" s="154">
        <f>O570*H570</f>
        <v>0</v>
      </c>
      <c r="Q570" s="154">
        <v>0</v>
      </c>
      <c r="R570" s="154">
        <f>Q570*H570</f>
        <v>0</v>
      </c>
      <c r="S570" s="154">
        <v>0.076</v>
      </c>
      <c r="T570" s="155">
        <f>S570*H570</f>
        <v>0.12281600000000001</v>
      </c>
      <c r="U570" s="33"/>
      <c r="V570" s="33"/>
      <c r="W570" s="33"/>
      <c r="X570" s="33"/>
      <c r="Y570" s="33"/>
      <c r="Z570" s="33"/>
      <c r="AA570" s="33"/>
      <c r="AB570" s="33"/>
      <c r="AC570" s="33"/>
      <c r="AD570" s="33"/>
      <c r="AE570" s="33"/>
      <c r="AR570" s="156" t="s">
        <v>168</v>
      </c>
      <c r="AT570" s="156" t="s">
        <v>163</v>
      </c>
      <c r="AU570" s="156" t="s">
        <v>83</v>
      </c>
      <c r="AY570" s="18" t="s">
        <v>160</v>
      </c>
      <c r="BE570" s="157">
        <f>IF(N570="základní",J570,0)</f>
        <v>0</v>
      </c>
      <c r="BF570" s="157">
        <f>IF(N570="snížená",J570,0)</f>
        <v>0</v>
      </c>
      <c r="BG570" s="157">
        <f>IF(N570="zákl. přenesená",J570,0)</f>
        <v>0</v>
      </c>
      <c r="BH570" s="157">
        <f>IF(N570="sníž. přenesená",J570,0)</f>
        <v>0</v>
      </c>
      <c r="BI570" s="157">
        <f>IF(N570="nulová",J570,0)</f>
        <v>0</v>
      </c>
      <c r="BJ570" s="18" t="s">
        <v>81</v>
      </c>
      <c r="BK570" s="157">
        <f>ROUND(I570*H570,2)</f>
        <v>0</v>
      </c>
      <c r="BL570" s="18" t="s">
        <v>168</v>
      </c>
      <c r="BM570" s="156" t="s">
        <v>648</v>
      </c>
    </row>
    <row r="571" spans="1:47" s="2" customFormat="1" ht="19.5">
      <c r="A571" s="33"/>
      <c r="B571" s="34"/>
      <c r="C571" s="33"/>
      <c r="D571" s="158" t="s">
        <v>170</v>
      </c>
      <c r="E571" s="33"/>
      <c r="F571" s="159" t="s">
        <v>649</v>
      </c>
      <c r="G571" s="33"/>
      <c r="H571" s="33"/>
      <c r="I571" s="160"/>
      <c r="J571" s="33"/>
      <c r="K571" s="33"/>
      <c r="L571" s="34"/>
      <c r="M571" s="161"/>
      <c r="N571" s="162"/>
      <c r="O571" s="59"/>
      <c r="P571" s="59"/>
      <c r="Q571" s="59"/>
      <c r="R571" s="59"/>
      <c r="S571" s="59"/>
      <c r="T571" s="60"/>
      <c r="U571" s="33"/>
      <c r="V571" s="33"/>
      <c r="W571" s="33"/>
      <c r="X571" s="33"/>
      <c r="Y571" s="33"/>
      <c r="Z571" s="33"/>
      <c r="AA571" s="33"/>
      <c r="AB571" s="33"/>
      <c r="AC571" s="33"/>
      <c r="AD571" s="33"/>
      <c r="AE571" s="33"/>
      <c r="AT571" s="18" t="s">
        <v>170</v>
      </c>
      <c r="AU571" s="18" t="s">
        <v>83</v>
      </c>
    </row>
    <row r="572" spans="2:51" s="13" customFormat="1" ht="11.25">
      <c r="B572" s="163"/>
      <c r="D572" s="158" t="s">
        <v>172</v>
      </c>
      <c r="E572" s="164" t="s">
        <v>1</v>
      </c>
      <c r="F572" s="165" t="s">
        <v>173</v>
      </c>
      <c r="H572" s="164" t="s">
        <v>1</v>
      </c>
      <c r="I572" s="166"/>
      <c r="L572" s="163"/>
      <c r="M572" s="167"/>
      <c r="N572" s="168"/>
      <c r="O572" s="168"/>
      <c r="P572" s="168"/>
      <c r="Q572" s="168"/>
      <c r="R572" s="168"/>
      <c r="S572" s="168"/>
      <c r="T572" s="169"/>
      <c r="AT572" s="164" t="s">
        <v>172</v>
      </c>
      <c r="AU572" s="164" t="s">
        <v>83</v>
      </c>
      <c r="AV572" s="13" t="s">
        <v>81</v>
      </c>
      <c r="AW572" s="13" t="s">
        <v>30</v>
      </c>
      <c r="AX572" s="13" t="s">
        <v>73</v>
      </c>
      <c r="AY572" s="164" t="s">
        <v>160</v>
      </c>
    </row>
    <row r="573" spans="2:51" s="14" customFormat="1" ht="11.25">
      <c r="B573" s="170"/>
      <c r="D573" s="158" t="s">
        <v>172</v>
      </c>
      <c r="E573" s="171" t="s">
        <v>1</v>
      </c>
      <c r="F573" s="172" t="s">
        <v>650</v>
      </c>
      <c r="H573" s="173">
        <v>1.616</v>
      </c>
      <c r="I573" s="174"/>
      <c r="L573" s="170"/>
      <c r="M573" s="175"/>
      <c r="N573" s="176"/>
      <c r="O573" s="176"/>
      <c r="P573" s="176"/>
      <c r="Q573" s="176"/>
      <c r="R573" s="176"/>
      <c r="S573" s="176"/>
      <c r="T573" s="177"/>
      <c r="AT573" s="171" t="s">
        <v>172</v>
      </c>
      <c r="AU573" s="171" t="s">
        <v>83</v>
      </c>
      <c r="AV573" s="14" t="s">
        <v>83</v>
      </c>
      <c r="AW573" s="14" t="s">
        <v>30</v>
      </c>
      <c r="AX573" s="14" t="s">
        <v>81</v>
      </c>
      <c r="AY573" s="171" t="s">
        <v>160</v>
      </c>
    </row>
    <row r="574" spans="1:65" s="2" customFormat="1" ht="21.75" customHeight="1">
      <c r="A574" s="33"/>
      <c r="B574" s="144"/>
      <c r="C574" s="145" t="s">
        <v>651</v>
      </c>
      <c r="D574" s="145" t="s">
        <v>163</v>
      </c>
      <c r="E574" s="146" t="s">
        <v>652</v>
      </c>
      <c r="F574" s="147" t="s">
        <v>653</v>
      </c>
      <c r="G574" s="148" t="s">
        <v>166</v>
      </c>
      <c r="H574" s="149">
        <v>9.191</v>
      </c>
      <c r="I574" s="150"/>
      <c r="J574" s="151">
        <f>ROUND(I574*H574,2)</f>
        <v>0</v>
      </c>
      <c r="K574" s="147" t="s">
        <v>167</v>
      </c>
      <c r="L574" s="34"/>
      <c r="M574" s="152" t="s">
        <v>1</v>
      </c>
      <c r="N574" s="153" t="s">
        <v>38</v>
      </c>
      <c r="O574" s="59"/>
      <c r="P574" s="154">
        <f>O574*H574</f>
        <v>0</v>
      </c>
      <c r="Q574" s="154">
        <v>0</v>
      </c>
      <c r="R574" s="154">
        <f>Q574*H574</f>
        <v>0</v>
      </c>
      <c r="S574" s="154">
        <v>0.063</v>
      </c>
      <c r="T574" s="155">
        <f>S574*H574</f>
        <v>0.579033</v>
      </c>
      <c r="U574" s="33"/>
      <c r="V574" s="33"/>
      <c r="W574" s="33"/>
      <c r="X574" s="33"/>
      <c r="Y574" s="33"/>
      <c r="Z574" s="33"/>
      <c r="AA574" s="33"/>
      <c r="AB574" s="33"/>
      <c r="AC574" s="33"/>
      <c r="AD574" s="33"/>
      <c r="AE574" s="33"/>
      <c r="AR574" s="156" t="s">
        <v>168</v>
      </c>
      <c r="AT574" s="156" t="s">
        <v>163</v>
      </c>
      <c r="AU574" s="156" t="s">
        <v>83</v>
      </c>
      <c r="AY574" s="18" t="s">
        <v>160</v>
      </c>
      <c r="BE574" s="157">
        <f>IF(N574="základní",J574,0)</f>
        <v>0</v>
      </c>
      <c r="BF574" s="157">
        <f>IF(N574="snížená",J574,0)</f>
        <v>0</v>
      </c>
      <c r="BG574" s="157">
        <f>IF(N574="zákl. přenesená",J574,0)</f>
        <v>0</v>
      </c>
      <c r="BH574" s="157">
        <f>IF(N574="sníž. přenesená",J574,0)</f>
        <v>0</v>
      </c>
      <c r="BI574" s="157">
        <f>IF(N574="nulová",J574,0)</f>
        <v>0</v>
      </c>
      <c r="BJ574" s="18" t="s">
        <v>81</v>
      </c>
      <c r="BK574" s="157">
        <f>ROUND(I574*H574,2)</f>
        <v>0</v>
      </c>
      <c r="BL574" s="18" t="s">
        <v>168</v>
      </c>
      <c r="BM574" s="156" t="s">
        <v>654</v>
      </c>
    </row>
    <row r="575" spans="1:47" s="2" customFormat="1" ht="19.5">
      <c r="A575" s="33"/>
      <c r="B575" s="34"/>
      <c r="C575" s="33"/>
      <c r="D575" s="158" t="s">
        <v>170</v>
      </c>
      <c r="E575" s="33"/>
      <c r="F575" s="159" t="s">
        <v>655</v>
      </c>
      <c r="G575" s="33"/>
      <c r="H575" s="33"/>
      <c r="I575" s="160"/>
      <c r="J575" s="33"/>
      <c r="K575" s="33"/>
      <c r="L575" s="34"/>
      <c r="M575" s="161"/>
      <c r="N575" s="162"/>
      <c r="O575" s="59"/>
      <c r="P575" s="59"/>
      <c r="Q575" s="59"/>
      <c r="R575" s="59"/>
      <c r="S575" s="59"/>
      <c r="T575" s="60"/>
      <c r="U575" s="33"/>
      <c r="V575" s="33"/>
      <c r="W575" s="33"/>
      <c r="X575" s="33"/>
      <c r="Y575" s="33"/>
      <c r="Z575" s="33"/>
      <c r="AA575" s="33"/>
      <c r="AB575" s="33"/>
      <c r="AC575" s="33"/>
      <c r="AD575" s="33"/>
      <c r="AE575" s="33"/>
      <c r="AT575" s="18" t="s">
        <v>170</v>
      </c>
      <c r="AU575" s="18" t="s">
        <v>83</v>
      </c>
    </row>
    <row r="576" spans="2:51" s="13" customFormat="1" ht="11.25">
      <c r="B576" s="163"/>
      <c r="D576" s="158" t="s">
        <v>172</v>
      </c>
      <c r="E576" s="164" t="s">
        <v>1</v>
      </c>
      <c r="F576" s="165" t="s">
        <v>173</v>
      </c>
      <c r="H576" s="164" t="s">
        <v>1</v>
      </c>
      <c r="I576" s="166"/>
      <c r="L576" s="163"/>
      <c r="M576" s="167"/>
      <c r="N576" s="168"/>
      <c r="O576" s="168"/>
      <c r="P576" s="168"/>
      <c r="Q576" s="168"/>
      <c r="R576" s="168"/>
      <c r="S576" s="168"/>
      <c r="T576" s="169"/>
      <c r="AT576" s="164" t="s">
        <v>172</v>
      </c>
      <c r="AU576" s="164" t="s">
        <v>83</v>
      </c>
      <c r="AV576" s="13" t="s">
        <v>81</v>
      </c>
      <c r="AW576" s="13" t="s">
        <v>30</v>
      </c>
      <c r="AX576" s="13" t="s">
        <v>73</v>
      </c>
      <c r="AY576" s="164" t="s">
        <v>160</v>
      </c>
    </row>
    <row r="577" spans="2:51" s="14" customFormat="1" ht="11.25">
      <c r="B577" s="170"/>
      <c r="D577" s="158" t="s">
        <v>172</v>
      </c>
      <c r="E577" s="171" t="s">
        <v>1</v>
      </c>
      <c r="F577" s="172" t="s">
        <v>656</v>
      </c>
      <c r="H577" s="173">
        <v>7.171</v>
      </c>
      <c r="I577" s="174"/>
      <c r="L577" s="170"/>
      <c r="M577" s="175"/>
      <c r="N577" s="176"/>
      <c r="O577" s="176"/>
      <c r="P577" s="176"/>
      <c r="Q577" s="176"/>
      <c r="R577" s="176"/>
      <c r="S577" s="176"/>
      <c r="T577" s="177"/>
      <c r="AT577" s="171" t="s">
        <v>172</v>
      </c>
      <c r="AU577" s="171" t="s">
        <v>83</v>
      </c>
      <c r="AV577" s="14" t="s">
        <v>83</v>
      </c>
      <c r="AW577" s="14" t="s">
        <v>30</v>
      </c>
      <c r="AX577" s="14" t="s">
        <v>73</v>
      </c>
      <c r="AY577" s="171" t="s">
        <v>160</v>
      </c>
    </row>
    <row r="578" spans="2:51" s="13" customFormat="1" ht="11.25">
      <c r="B578" s="163"/>
      <c r="D578" s="158" t="s">
        <v>172</v>
      </c>
      <c r="E578" s="164" t="s">
        <v>1</v>
      </c>
      <c r="F578" s="165" t="s">
        <v>178</v>
      </c>
      <c r="H578" s="164" t="s">
        <v>1</v>
      </c>
      <c r="I578" s="166"/>
      <c r="L578" s="163"/>
      <c r="M578" s="167"/>
      <c r="N578" s="168"/>
      <c r="O578" s="168"/>
      <c r="P578" s="168"/>
      <c r="Q578" s="168"/>
      <c r="R578" s="168"/>
      <c r="S578" s="168"/>
      <c r="T578" s="169"/>
      <c r="AT578" s="164" t="s">
        <v>172</v>
      </c>
      <c r="AU578" s="164" t="s">
        <v>83</v>
      </c>
      <c r="AV578" s="13" t="s">
        <v>81</v>
      </c>
      <c r="AW578" s="13" t="s">
        <v>30</v>
      </c>
      <c r="AX578" s="13" t="s">
        <v>73</v>
      </c>
      <c r="AY578" s="164" t="s">
        <v>160</v>
      </c>
    </row>
    <row r="579" spans="2:51" s="14" customFormat="1" ht="11.25">
      <c r="B579" s="170"/>
      <c r="D579" s="158" t="s">
        <v>172</v>
      </c>
      <c r="E579" s="171" t="s">
        <v>1</v>
      </c>
      <c r="F579" s="172" t="s">
        <v>657</v>
      </c>
      <c r="H579" s="173">
        <v>2.02</v>
      </c>
      <c r="I579" s="174"/>
      <c r="L579" s="170"/>
      <c r="M579" s="175"/>
      <c r="N579" s="176"/>
      <c r="O579" s="176"/>
      <c r="P579" s="176"/>
      <c r="Q579" s="176"/>
      <c r="R579" s="176"/>
      <c r="S579" s="176"/>
      <c r="T579" s="177"/>
      <c r="AT579" s="171" t="s">
        <v>172</v>
      </c>
      <c r="AU579" s="171" t="s">
        <v>83</v>
      </c>
      <c r="AV579" s="14" t="s">
        <v>83</v>
      </c>
      <c r="AW579" s="14" t="s">
        <v>30</v>
      </c>
      <c r="AX579" s="14" t="s">
        <v>73</v>
      </c>
      <c r="AY579" s="171" t="s">
        <v>160</v>
      </c>
    </row>
    <row r="580" spans="2:51" s="16" customFormat="1" ht="11.25">
      <c r="B580" s="186"/>
      <c r="D580" s="158" t="s">
        <v>172</v>
      </c>
      <c r="E580" s="187" t="s">
        <v>1</v>
      </c>
      <c r="F580" s="188" t="s">
        <v>182</v>
      </c>
      <c r="H580" s="189">
        <v>9.191</v>
      </c>
      <c r="I580" s="190"/>
      <c r="L580" s="186"/>
      <c r="M580" s="191"/>
      <c r="N580" s="192"/>
      <c r="O580" s="192"/>
      <c r="P580" s="192"/>
      <c r="Q580" s="192"/>
      <c r="R580" s="192"/>
      <c r="S580" s="192"/>
      <c r="T580" s="193"/>
      <c r="AT580" s="187" t="s">
        <v>172</v>
      </c>
      <c r="AU580" s="187" t="s">
        <v>83</v>
      </c>
      <c r="AV580" s="16" t="s">
        <v>168</v>
      </c>
      <c r="AW580" s="16" t="s">
        <v>30</v>
      </c>
      <c r="AX580" s="16" t="s">
        <v>81</v>
      </c>
      <c r="AY580" s="187" t="s">
        <v>160</v>
      </c>
    </row>
    <row r="581" spans="1:65" s="2" customFormat="1" ht="24.2" customHeight="1">
      <c r="A581" s="33"/>
      <c r="B581" s="144"/>
      <c r="C581" s="145" t="s">
        <v>658</v>
      </c>
      <c r="D581" s="145" t="s">
        <v>163</v>
      </c>
      <c r="E581" s="146" t="s">
        <v>659</v>
      </c>
      <c r="F581" s="147" t="s">
        <v>660</v>
      </c>
      <c r="G581" s="148" t="s">
        <v>262</v>
      </c>
      <c r="H581" s="149">
        <v>8.876</v>
      </c>
      <c r="I581" s="150"/>
      <c r="J581" s="151">
        <f>ROUND(I581*H581,2)</f>
        <v>0</v>
      </c>
      <c r="K581" s="147" t="s">
        <v>167</v>
      </c>
      <c r="L581" s="34"/>
      <c r="M581" s="152" t="s">
        <v>1</v>
      </c>
      <c r="N581" s="153" t="s">
        <v>38</v>
      </c>
      <c r="O581" s="59"/>
      <c r="P581" s="154">
        <f>O581*H581</f>
        <v>0</v>
      </c>
      <c r="Q581" s="154">
        <v>0</v>
      </c>
      <c r="R581" s="154">
        <f>Q581*H581</f>
        <v>0</v>
      </c>
      <c r="S581" s="154">
        <v>1.95</v>
      </c>
      <c r="T581" s="155">
        <f>S581*H581</f>
        <v>17.3082</v>
      </c>
      <c r="U581" s="33"/>
      <c r="V581" s="33"/>
      <c r="W581" s="33"/>
      <c r="X581" s="33"/>
      <c r="Y581" s="33"/>
      <c r="Z581" s="33"/>
      <c r="AA581" s="33"/>
      <c r="AB581" s="33"/>
      <c r="AC581" s="33"/>
      <c r="AD581" s="33"/>
      <c r="AE581" s="33"/>
      <c r="AR581" s="156" t="s">
        <v>168</v>
      </c>
      <c r="AT581" s="156" t="s">
        <v>163</v>
      </c>
      <c r="AU581" s="156" t="s">
        <v>83</v>
      </c>
      <c r="AY581" s="18" t="s">
        <v>160</v>
      </c>
      <c r="BE581" s="157">
        <f>IF(N581="základní",J581,0)</f>
        <v>0</v>
      </c>
      <c r="BF581" s="157">
        <f>IF(N581="snížená",J581,0)</f>
        <v>0</v>
      </c>
      <c r="BG581" s="157">
        <f>IF(N581="zákl. přenesená",J581,0)</f>
        <v>0</v>
      </c>
      <c r="BH581" s="157">
        <f>IF(N581="sníž. přenesená",J581,0)</f>
        <v>0</v>
      </c>
      <c r="BI581" s="157">
        <f>IF(N581="nulová",J581,0)</f>
        <v>0</v>
      </c>
      <c r="BJ581" s="18" t="s">
        <v>81</v>
      </c>
      <c r="BK581" s="157">
        <f>ROUND(I581*H581,2)</f>
        <v>0</v>
      </c>
      <c r="BL581" s="18" t="s">
        <v>168</v>
      </c>
      <c r="BM581" s="156" t="s">
        <v>661</v>
      </c>
    </row>
    <row r="582" spans="1:47" s="2" customFormat="1" ht="29.25">
      <c r="A582" s="33"/>
      <c r="B582" s="34"/>
      <c r="C582" s="33"/>
      <c r="D582" s="158" t="s">
        <v>170</v>
      </c>
      <c r="E582" s="33"/>
      <c r="F582" s="159" t="s">
        <v>662</v>
      </c>
      <c r="G582" s="33"/>
      <c r="H582" s="33"/>
      <c r="I582" s="160"/>
      <c r="J582" s="33"/>
      <c r="K582" s="33"/>
      <c r="L582" s="34"/>
      <c r="M582" s="161"/>
      <c r="N582" s="162"/>
      <c r="O582" s="59"/>
      <c r="P582" s="59"/>
      <c r="Q582" s="59"/>
      <c r="R582" s="59"/>
      <c r="S582" s="59"/>
      <c r="T582" s="60"/>
      <c r="U582" s="33"/>
      <c r="V582" s="33"/>
      <c r="W582" s="33"/>
      <c r="X582" s="33"/>
      <c r="Y582" s="33"/>
      <c r="Z582" s="33"/>
      <c r="AA582" s="33"/>
      <c r="AB582" s="33"/>
      <c r="AC582" s="33"/>
      <c r="AD582" s="33"/>
      <c r="AE582" s="33"/>
      <c r="AT582" s="18" t="s">
        <v>170</v>
      </c>
      <c r="AU582" s="18" t="s">
        <v>83</v>
      </c>
    </row>
    <row r="583" spans="2:51" s="13" customFormat="1" ht="11.25">
      <c r="B583" s="163"/>
      <c r="D583" s="158" t="s">
        <v>172</v>
      </c>
      <c r="E583" s="164" t="s">
        <v>1</v>
      </c>
      <c r="F583" s="165" t="s">
        <v>173</v>
      </c>
      <c r="H583" s="164" t="s">
        <v>1</v>
      </c>
      <c r="I583" s="166"/>
      <c r="L583" s="163"/>
      <c r="M583" s="167"/>
      <c r="N583" s="168"/>
      <c r="O583" s="168"/>
      <c r="P583" s="168"/>
      <c r="Q583" s="168"/>
      <c r="R583" s="168"/>
      <c r="S583" s="168"/>
      <c r="T583" s="169"/>
      <c r="AT583" s="164" t="s">
        <v>172</v>
      </c>
      <c r="AU583" s="164" t="s">
        <v>83</v>
      </c>
      <c r="AV583" s="13" t="s">
        <v>81</v>
      </c>
      <c r="AW583" s="13" t="s">
        <v>30</v>
      </c>
      <c r="AX583" s="13" t="s">
        <v>73</v>
      </c>
      <c r="AY583" s="164" t="s">
        <v>160</v>
      </c>
    </row>
    <row r="584" spans="2:51" s="14" customFormat="1" ht="11.25">
      <c r="B584" s="170"/>
      <c r="D584" s="158" t="s">
        <v>172</v>
      </c>
      <c r="E584" s="171" t="s">
        <v>1</v>
      </c>
      <c r="F584" s="172" t="s">
        <v>663</v>
      </c>
      <c r="H584" s="173">
        <v>5.927</v>
      </c>
      <c r="I584" s="174"/>
      <c r="L584" s="170"/>
      <c r="M584" s="175"/>
      <c r="N584" s="176"/>
      <c r="O584" s="176"/>
      <c r="P584" s="176"/>
      <c r="Q584" s="176"/>
      <c r="R584" s="176"/>
      <c r="S584" s="176"/>
      <c r="T584" s="177"/>
      <c r="AT584" s="171" t="s">
        <v>172</v>
      </c>
      <c r="AU584" s="171" t="s">
        <v>83</v>
      </c>
      <c r="AV584" s="14" t="s">
        <v>83</v>
      </c>
      <c r="AW584" s="14" t="s">
        <v>30</v>
      </c>
      <c r="AX584" s="14" t="s">
        <v>73</v>
      </c>
      <c r="AY584" s="171" t="s">
        <v>160</v>
      </c>
    </row>
    <row r="585" spans="2:51" s="13" customFormat="1" ht="11.25">
      <c r="B585" s="163"/>
      <c r="D585" s="158" t="s">
        <v>172</v>
      </c>
      <c r="E585" s="164" t="s">
        <v>1</v>
      </c>
      <c r="F585" s="165" t="s">
        <v>178</v>
      </c>
      <c r="H585" s="164" t="s">
        <v>1</v>
      </c>
      <c r="I585" s="166"/>
      <c r="L585" s="163"/>
      <c r="M585" s="167"/>
      <c r="N585" s="168"/>
      <c r="O585" s="168"/>
      <c r="P585" s="168"/>
      <c r="Q585" s="168"/>
      <c r="R585" s="168"/>
      <c r="S585" s="168"/>
      <c r="T585" s="169"/>
      <c r="AT585" s="164" t="s">
        <v>172</v>
      </c>
      <c r="AU585" s="164" t="s">
        <v>83</v>
      </c>
      <c r="AV585" s="13" t="s">
        <v>81</v>
      </c>
      <c r="AW585" s="13" t="s">
        <v>30</v>
      </c>
      <c r="AX585" s="13" t="s">
        <v>73</v>
      </c>
      <c r="AY585" s="164" t="s">
        <v>160</v>
      </c>
    </row>
    <row r="586" spans="2:51" s="14" customFormat="1" ht="11.25">
      <c r="B586" s="170"/>
      <c r="D586" s="158" t="s">
        <v>172</v>
      </c>
      <c r="E586" s="171" t="s">
        <v>1</v>
      </c>
      <c r="F586" s="172" t="s">
        <v>664</v>
      </c>
      <c r="H586" s="173">
        <v>1.497</v>
      </c>
      <c r="I586" s="174"/>
      <c r="L586" s="170"/>
      <c r="M586" s="175"/>
      <c r="N586" s="176"/>
      <c r="O586" s="176"/>
      <c r="P586" s="176"/>
      <c r="Q586" s="176"/>
      <c r="R586" s="176"/>
      <c r="S586" s="176"/>
      <c r="T586" s="177"/>
      <c r="AT586" s="171" t="s">
        <v>172</v>
      </c>
      <c r="AU586" s="171" t="s">
        <v>83</v>
      </c>
      <c r="AV586" s="14" t="s">
        <v>83</v>
      </c>
      <c r="AW586" s="14" t="s">
        <v>30</v>
      </c>
      <c r="AX586" s="14" t="s">
        <v>73</v>
      </c>
      <c r="AY586" s="171" t="s">
        <v>160</v>
      </c>
    </row>
    <row r="587" spans="2:51" s="14" customFormat="1" ht="11.25">
      <c r="B587" s="170"/>
      <c r="D587" s="158" t="s">
        <v>172</v>
      </c>
      <c r="E587" s="171" t="s">
        <v>1</v>
      </c>
      <c r="F587" s="172" t="s">
        <v>665</v>
      </c>
      <c r="H587" s="173">
        <v>1.452</v>
      </c>
      <c r="I587" s="174"/>
      <c r="L587" s="170"/>
      <c r="M587" s="175"/>
      <c r="N587" s="176"/>
      <c r="O587" s="176"/>
      <c r="P587" s="176"/>
      <c r="Q587" s="176"/>
      <c r="R587" s="176"/>
      <c r="S587" s="176"/>
      <c r="T587" s="177"/>
      <c r="AT587" s="171" t="s">
        <v>172</v>
      </c>
      <c r="AU587" s="171" t="s">
        <v>83</v>
      </c>
      <c r="AV587" s="14" t="s">
        <v>83</v>
      </c>
      <c r="AW587" s="14" t="s">
        <v>30</v>
      </c>
      <c r="AX587" s="14" t="s">
        <v>73</v>
      </c>
      <c r="AY587" s="171" t="s">
        <v>160</v>
      </c>
    </row>
    <row r="588" spans="2:51" s="16" customFormat="1" ht="11.25">
      <c r="B588" s="186"/>
      <c r="D588" s="158" t="s">
        <v>172</v>
      </c>
      <c r="E588" s="187" t="s">
        <v>1</v>
      </c>
      <c r="F588" s="188" t="s">
        <v>182</v>
      </c>
      <c r="H588" s="189">
        <v>8.876</v>
      </c>
      <c r="I588" s="190"/>
      <c r="L588" s="186"/>
      <c r="M588" s="191"/>
      <c r="N588" s="192"/>
      <c r="O588" s="192"/>
      <c r="P588" s="192"/>
      <c r="Q588" s="192"/>
      <c r="R588" s="192"/>
      <c r="S588" s="192"/>
      <c r="T588" s="193"/>
      <c r="AT588" s="187" t="s">
        <v>172</v>
      </c>
      <c r="AU588" s="187" t="s">
        <v>83</v>
      </c>
      <c r="AV588" s="16" t="s">
        <v>168</v>
      </c>
      <c r="AW588" s="16" t="s">
        <v>30</v>
      </c>
      <c r="AX588" s="16" t="s">
        <v>81</v>
      </c>
      <c r="AY588" s="187" t="s">
        <v>160</v>
      </c>
    </row>
    <row r="589" spans="1:65" s="2" customFormat="1" ht="24.2" customHeight="1">
      <c r="A589" s="33"/>
      <c r="B589" s="144"/>
      <c r="C589" s="145" t="s">
        <v>666</v>
      </c>
      <c r="D589" s="145" t="s">
        <v>163</v>
      </c>
      <c r="E589" s="146" t="s">
        <v>667</v>
      </c>
      <c r="F589" s="147" t="s">
        <v>668</v>
      </c>
      <c r="G589" s="148" t="s">
        <v>262</v>
      </c>
      <c r="H589" s="149">
        <v>1.175</v>
      </c>
      <c r="I589" s="150"/>
      <c r="J589" s="151">
        <f>ROUND(I589*H589,2)</f>
        <v>0</v>
      </c>
      <c r="K589" s="147" t="s">
        <v>167</v>
      </c>
      <c r="L589" s="34"/>
      <c r="M589" s="152" t="s">
        <v>1</v>
      </c>
      <c r="N589" s="153" t="s">
        <v>38</v>
      </c>
      <c r="O589" s="59"/>
      <c r="P589" s="154">
        <f>O589*H589</f>
        <v>0</v>
      </c>
      <c r="Q589" s="154">
        <v>0</v>
      </c>
      <c r="R589" s="154">
        <f>Q589*H589</f>
        <v>0</v>
      </c>
      <c r="S589" s="154">
        <v>1.95</v>
      </c>
      <c r="T589" s="155">
        <f>S589*H589</f>
        <v>2.2912500000000002</v>
      </c>
      <c r="U589" s="33"/>
      <c r="V589" s="33"/>
      <c r="W589" s="33"/>
      <c r="X589" s="33"/>
      <c r="Y589" s="33"/>
      <c r="Z589" s="33"/>
      <c r="AA589" s="33"/>
      <c r="AB589" s="33"/>
      <c r="AC589" s="33"/>
      <c r="AD589" s="33"/>
      <c r="AE589" s="33"/>
      <c r="AR589" s="156" t="s">
        <v>168</v>
      </c>
      <c r="AT589" s="156" t="s">
        <v>163</v>
      </c>
      <c r="AU589" s="156" t="s">
        <v>83</v>
      </c>
      <c r="AY589" s="18" t="s">
        <v>160</v>
      </c>
      <c r="BE589" s="157">
        <f>IF(N589="základní",J589,0)</f>
        <v>0</v>
      </c>
      <c r="BF589" s="157">
        <f>IF(N589="snížená",J589,0)</f>
        <v>0</v>
      </c>
      <c r="BG589" s="157">
        <f>IF(N589="zákl. přenesená",J589,0)</f>
        <v>0</v>
      </c>
      <c r="BH589" s="157">
        <f>IF(N589="sníž. přenesená",J589,0)</f>
        <v>0</v>
      </c>
      <c r="BI589" s="157">
        <f>IF(N589="nulová",J589,0)</f>
        <v>0</v>
      </c>
      <c r="BJ589" s="18" t="s">
        <v>81</v>
      </c>
      <c r="BK589" s="157">
        <f>ROUND(I589*H589,2)</f>
        <v>0</v>
      </c>
      <c r="BL589" s="18" t="s">
        <v>168</v>
      </c>
      <c r="BM589" s="156" t="s">
        <v>669</v>
      </c>
    </row>
    <row r="590" spans="1:47" s="2" customFormat="1" ht="29.25">
      <c r="A590" s="33"/>
      <c r="B590" s="34"/>
      <c r="C590" s="33"/>
      <c r="D590" s="158" t="s">
        <v>170</v>
      </c>
      <c r="E590" s="33"/>
      <c r="F590" s="159" t="s">
        <v>670</v>
      </c>
      <c r="G590" s="33"/>
      <c r="H590" s="33"/>
      <c r="I590" s="160"/>
      <c r="J590" s="33"/>
      <c r="K590" s="33"/>
      <c r="L590" s="34"/>
      <c r="M590" s="161"/>
      <c r="N590" s="162"/>
      <c r="O590" s="59"/>
      <c r="P590" s="59"/>
      <c r="Q590" s="59"/>
      <c r="R590" s="59"/>
      <c r="S590" s="59"/>
      <c r="T590" s="60"/>
      <c r="U590" s="33"/>
      <c r="V590" s="33"/>
      <c r="W590" s="33"/>
      <c r="X590" s="33"/>
      <c r="Y590" s="33"/>
      <c r="Z590" s="33"/>
      <c r="AA590" s="33"/>
      <c r="AB590" s="33"/>
      <c r="AC590" s="33"/>
      <c r="AD590" s="33"/>
      <c r="AE590" s="33"/>
      <c r="AT590" s="18" t="s">
        <v>170</v>
      </c>
      <c r="AU590" s="18" t="s">
        <v>83</v>
      </c>
    </row>
    <row r="591" spans="2:51" s="13" customFormat="1" ht="11.25">
      <c r="B591" s="163"/>
      <c r="D591" s="158" t="s">
        <v>172</v>
      </c>
      <c r="E591" s="164" t="s">
        <v>1</v>
      </c>
      <c r="F591" s="165" t="s">
        <v>173</v>
      </c>
      <c r="H591" s="164" t="s">
        <v>1</v>
      </c>
      <c r="I591" s="166"/>
      <c r="L591" s="163"/>
      <c r="M591" s="167"/>
      <c r="N591" s="168"/>
      <c r="O591" s="168"/>
      <c r="P591" s="168"/>
      <c r="Q591" s="168"/>
      <c r="R591" s="168"/>
      <c r="S591" s="168"/>
      <c r="T591" s="169"/>
      <c r="AT591" s="164" t="s">
        <v>172</v>
      </c>
      <c r="AU591" s="164" t="s">
        <v>83</v>
      </c>
      <c r="AV591" s="13" t="s">
        <v>81</v>
      </c>
      <c r="AW591" s="13" t="s">
        <v>30</v>
      </c>
      <c r="AX591" s="13" t="s">
        <v>73</v>
      </c>
      <c r="AY591" s="164" t="s">
        <v>160</v>
      </c>
    </row>
    <row r="592" spans="2:51" s="13" customFormat="1" ht="11.25">
      <c r="B592" s="163"/>
      <c r="D592" s="158" t="s">
        <v>172</v>
      </c>
      <c r="E592" s="164" t="s">
        <v>1</v>
      </c>
      <c r="F592" s="165" t="s">
        <v>671</v>
      </c>
      <c r="H592" s="164" t="s">
        <v>1</v>
      </c>
      <c r="I592" s="166"/>
      <c r="L592" s="163"/>
      <c r="M592" s="167"/>
      <c r="N592" s="168"/>
      <c r="O592" s="168"/>
      <c r="P592" s="168"/>
      <c r="Q592" s="168"/>
      <c r="R592" s="168"/>
      <c r="S592" s="168"/>
      <c r="T592" s="169"/>
      <c r="AT592" s="164" t="s">
        <v>172</v>
      </c>
      <c r="AU592" s="164" t="s">
        <v>83</v>
      </c>
      <c r="AV592" s="13" t="s">
        <v>81</v>
      </c>
      <c r="AW592" s="13" t="s">
        <v>30</v>
      </c>
      <c r="AX592" s="13" t="s">
        <v>73</v>
      </c>
      <c r="AY592" s="164" t="s">
        <v>160</v>
      </c>
    </row>
    <row r="593" spans="2:51" s="14" customFormat="1" ht="11.25">
      <c r="B593" s="170"/>
      <c r="D593" s="158" t="s">
        <v>172</v>
      </c>
      <c r="E593" s="171" t="s">
        <v>1</v>
      </c>
      <c r="F593" s="172" t="s">
        <v>672</v>
      </c>
      <c r="H593" s="173">
        <v>0.735</v>
      </c>
      <c r="I593" s="174"/>
      <c r="L593" s="170"/>
      <c r="M593" s="175"/>
      <c r="N593" s="176"/>
      <c r="O593" s="176"/>
      <c r="P593" s="176"/>
      <c r="Q593" s="176"/>
      <c r="R593" s="176"/>
      <c r="S593" s="176"/>
      <c r="T593" s="177"/>
      <c r="AT593" s="171" t="s">
        <v>172</v>
      </c>
      <c r="AU593" s="171" t="s">
        <v>83</v>
      </c>
      <c r="AV593" s="14" t="s">
        <v>83</v>
      </c>
      <c r="AW593" s="14" t="s">
        <v>30</v>
      </c>
      <c r="AX593" s="14" t="s">
        <v>73</v>
      </c>
      <c r="AY593" s="171" t="s">
        <v>160</v>
      </c>
    </row>
    <row r="594" spans="2:51" s="13" customFormat="1" ht="11.25">
      <c r="B594" s="163"/>
      <c r="D594" s="158" t="s">
        <v>172</v>
      </c>
      <c r="E594" s="164" t="s">
        <v>1</v>
      </c>
      <c r="F594" s="165" t="s">
        <v>178</v>
      </c>
      <c r="H594" s="164" t="s">
        <v>1</v>
      </c>
      <c r="I594" s="166"/>
      <c r="L594" s="163"/>
      <c r="M594" s="167"/>
      <c r="N594" s="168"/>
      <c r="O594" s="168"/>
      <c r="P594" s="168"/>
      <c r="Q594" s="168"/>
      <c r="R594" s="168"/>
      <c r="S594" s="168"/>
      <c r="T594" s="169"/>
      <c r="AT594" s="164" t="s">
        <v>172</v>
      </c>
      <c r="AU594" s="164" t="s">
        <v>83</v>
      </c>
      <c r="AV594" s="13" t="s">
        <v>81</v>
      </c>
      <c r="AW594" s="13" t="s">
        <v>30</v>
      </c>
      <c r="AX594" s="13" t="s">
        <v>73</v>
      </c>
      <c r="AY594" s="164" t="s">
        <v>160</v>
      </c>
    </row>
    <row r="595" spans="2:51" s="14" customFormat="1" ht="11.25">
      <c r="B595" s="170"/>
      <c r="D595" s="158" t="s">
        <v>172</v>
      </c>
      <c r="E595" s="171" t="s">
        <v>1</v>
      </c>
      <c r="F595" s="172" t="s">
        <v>673</v>
      </c>
      <c r="H595" s="173">
        <v>0.44</v>
      </c>
      <c r="I595" s="174"/>
      <c r="L595" s="170"/>
      <c r="M595" s="175"/>
      <c r="N595" s="176"/>
      <c r="O595" s="176"/>
      <c r="P595" s="176"/>
      <c r="Q595" s="176"/>
      <c r="R595" s="176"/>
      <c r="S595" s="176"/>
      <c r="T595" s="177"/>
      <c r="AT595" s="171" t="s">
        <v>172</v>
      </c>
      <c r="AU595" s="171" t="s">
        <v>83</v>
      </c>
      <c r="AV595" s="14" t="s">
        <v>83</v>
      </c>
      <c r="AW595" s="14" t="s">
        <v>30</v>
      </c>
      <c r="AX595" s="14" t="s">
        <v>73</v>
      </c>
      <c r="AY595" s="171" t="s">
        <v>160</v>
      </c>
    </row>
    <row r="596" spans="2:51" s="16" customFormat="1" ht="11.25">
      <c r="B596" s="186"/>
      <c r="D596" s="158" t="s">
        <v>172</v>
      </c>
      <c r="E596" s="187" t="s">
        <v>1</v>
      </c>
      <c r="F596" s="188" t="s">
        <v>182</v>
      </c>
      <c r="H596" s="189">
        <v>1.175</v>
      </c>
      <c r="I596" s="190"/>
      <c r="L596" s="186"/>
      <c r="M596" s="191"/>
      <c r="N596" s="192"/>
      <c r="O596" s="192"/>
      <c r="P596" s="192"/>
      <c r="Q596" s="192"/>
      <c r="R596" s="192"/>
      <c r="S596" s="192"/>
      <c r="T596" s="193"/>
      <c r="AT596" s="187" t="s">
        <v>172</v>
      </c>
      <c r="AU596" s="187" t="s">
        <v>83</v>
      </c>
      <c r="AV596" s="16" t="s">
        <v>168</v>
      </c>
      <c r="AW596" s="16" t="s">
        <v>30</v>
      </c>
      <c r="AX596" s="16" t="s">
        <v>81</v>
      </c>
      <c r="AY596" s="187" t="s">
        <v>160</v>
      </c>
    </row>
    <row r="597" spans="1:65" s="2" customFormat="1" ht="24.2" customHeight="1">
      <c r="A597" s="33"/>
      <c r="B597" s="144"/>
      <c r="C597" s="145" t="s">
        <v>674</v>
      </c>
      <c r="D597" s="145" t="s">
        <v>163</v>
      </c>
      <c r="E597" s="146" t="s">
        <v>675</v>
      </c>
      <c r="F597" s="147" t="s">
        <v>676</v>
      </c>
      <c r="G597" s="148" t="s">
        <v>166</v>
      </c>
      <c r="H597" s="149">
        <v>9.416</v>
      </c>
      <c r="I597" s="150"/>
      <c r="J597" s="151">
        <f>ROUND(I597*H597,2)</f>
        <v>0</v>
      </c>
      <c r="K597" s="147" t="s">
        <v>167</v>
      </c>
      <c r="L597" s="34"/>
      <c r="M597" s="152" t="s">
        <v>1</v>
      </c>
      <c r="N597" s="153" t="s">
        <v>38</v>
      </c>
      <c r="O597" s="59"/>
      <c r="P597" s="154">
        <f>O597*H597</f>
        <v>0</v>
      </c>
      <c r="Q597" s="154">
        <v>0</v>
      </c>
      <c r="R597" s="154">
        <f>Q597*H597</f>
        <v>0</v>
      </c>
      <c r="S597" s="154">
        <v>0.055</v>
      </c>
      <c r="T597" s="155">
        <f>S597*H597</f>
        <v>0.51788</v>
      </c>
      <c r="U597" s="33"/>
      <c r="V597" s="33"/>
      <c r="W597" s="33"/>
      <c r="X597" s="33"/>
      <c r="Y597" s="33"/>
      <c r="Z597" s="33"/>
      <c r="AA597" s="33"/>
      <c r="AB597" s="33"/>
      <c r="AC597" s="33"/>
      <c r="AD597" s="33"/>
      <c r="AE597" s="33"/>
      <c r="AR597" s="156" t="s">
        <v>168</v>
      </c>
      <c r="AT597" s="156" t="s">
        <v>163</v>
      </c>
      <c r="AU597" s="156" t="s">
        <v>83</v>
      </c>
      <c r="AY597" s="18" t="s">
        <v>160</v>
      </c>
      <c r="BE597" s="157">
        <f>IF(N597="základní",J597,0)</f>
        <v>0</v>
      </c>
      <c r="BF597" s="157">
        <f>IF(N597="snížená",J597,0)</f>
        <v>0</v>
      </c>
      <c r="BG597" s="157">
        <f>IF(N597="zákl. přenesená",J597,0)</f>
        <v>0</v>
      </c>
      <c r="BH597" s="157">
        <f>IF(N597="sníž. přenesená",J597,0)</f>
        <v>0</v>
      </c>
      <c r="BI597" s="157">
        <f>IF(N597="nulová",J597,0)</f>
        <v>0</v>
      </c>
      <c r="BJ597" s="18" t="s">
        <v>81</v>
      </c>
      <c r="BK597" s="157">
        <f>ROUND(I597*H597,2)</f>
        <v>0</v>
      </c>
      <c r="BL597" s="18" t="s">
        <v>168</v>
      </c>
      <c r="BM597" s="156" t="s">
        <v>677</v>
      </c>
    </row>
    <row r="598" spans="1:47" s="2" customFormat="1" ht="29.25">
      <c r="A598" s="33"/>
      <c r="B598" s="34"/>
      <c r="C598" s="33"/>
      <c r="D598" s="158" t="s">
        <v>170</v>
      </c>
      <c r="E598" s="33"/>
      <c r="F598" s="159" t="s">
        <v>678</v>
      </c>
      <c r="G598" s="33"/>
      <c r="H598" s="33"/>
      <c r="I598" s="160"/>
      <c r="J598" s="33"/>
      <c r="K598" s="33"/>
      <c r="L598" s="34"/>
      <c r="M598" s="161"/>
      <c r="N598" s="162"/>
      <c r="O598" s="59"/>
      <c r="P598" s="59"/>
      <c r="Q598" s="59"/>
      <c r="R598" s="59"/>
      <c r="S598" s="59"/>
      <c r="T598" s="60"/>
      <c r="U598" s="33"/>
      <c r="V598" s="33"/>
      <c r="W598" s="33"/>
      <c r="X598" s="33"/>
      <c r="Y598" s="33"/>
      <c r="Z598" s="33"/>
      <c r="AA598" s="33"/>
      <c r="AB598" s="33"/>
      <c r="AC598" s="33"/>
      <c r="AD598" s="33"/>
      <c r="AE598" s="33"/>
      <c r="AT598" s="18" t="s">
        <v>170</v>
      </c>
      <c r="AU598" s="18" t="s">
        <v>83</v>
      </c>
    </row>
    <row r="599" spans="2:51" s="13" customFormat="1" ht="11.25">
      <c r="B599" s="163"/>
      <c r="D599" s="158" t="s">
        <v>172</v>
      </c>
      <c r="E599" s="164" t="s">
        <v>1</v>
      </c>
      <c r="F599" s="165" t="s">
        <v>173</v>
      </c>
      <c r="H599" s="164" t="s">
        <v>1</v>
      </c>
      <c r="I599" s="166"/>
      <c r="L599" s="163"/>
      <c r="M599" s="167"/>
      <c r="N599" s="168"/>
      <c r="O599" s="168"/>
      <c r="P599" s="168"/>
      <c r="Q599" s="168"/>
      <c r="R599" s="168"/>
      <c r="S599" s="168"/>
      <c r="T599" s="169"/>
      <c r="AT599" s="164" t="s">
        <v>172</v>
      </c>
      <c r="AU599" s="164" t="s">
        <v>83</v>
      </c>
      <c r="AV599" s="13" t="s">
        <v>81</v>
      </c>
      <c r="AW599" s="13" t="s">
        <v>30</v>
      </c>
      <c r="AX599" s="13" t="s">
        <v>73</v>
      </c>
      <c r="AY599" s="164" t="s">
        <v>160</v>
      </c>
    </row>
    <row r="600" spans="2:51" s="13" customFormat="1" ht="11.25">
      <c r="B600" s="163"/>
      <c r="D600" s="158" t="s">
        <v>172</v>
      </c>
      <c r="E600" s="164" t="s">
        <v>1</v>
      </c>
      <c r="F600" s="165" t="s">
        <v>671</v>
      </c>
      <c r="H600" s="164" t="s">
        <v>1</v>
      </c>
      <c r="I600" s="166"/>
      <c r="L600" s="163"/>
      <c r="M600" s="167"/>
      <c r="N600" s="168"/>
      <c r="O600" s="168"/>
      <c r="P600" s="168"/>
      <c r="Q600" s="168"/>
      <c r="R600" s="168"/>
      <c r="S600" s="168"/>
      <c r="T600" s="169"/>
      <c r="AT600" s="164" t="s">
        <v>172</v>
      </c>
      <c r="AU600" s="164" t="s">
        <v>83</v>
      </c>
      <c r="AV600" s="13" t="s">
        <v>81</v>
      </c>
      <c r="AW600" s="13" t="s">
        <v>30</v>
      </c>
      <c r="AX600" s="13" t="s">
        <v>73</v>
      </c>
      <c r="AY600" s="164" t="s">
        <v>160</v>
      </c>
    </row>
    <row r="601" spans="2:51" s="14" customFormat="1" ht="11.25">
      <c r="B601" s="170"/>
      <c r="D601" s="158" t="s">
        <v>172</v>
      </c>
      <c r="E601" s="171" t="s">
        <v>1</v>
      </c>
      <c r="F601" s="172" t="s">
        <v>679</v>
      </c>
      <c r="H601" s="173">
        <v>5.544</v>
      </c>
      <c r="I601" s="174"/>
      <c r="L601" s="170"/>
      <c r="M601" s="175"/>
      <c r="N601" s="176"/>
      <c r="O601" s="176"/>
      <c r="P601" s="176"/>
      <c r="Q601" s="176"/>
      <c r="R601" s="176"/>
      <c r="S601" s="176"/>
      <c r="T601" s="177"/>
      <c r="AT601" s="171" t="s">
        <v>172</v>
      </c>
      <c r="AU601" s="171" t="s">
        <v>83</v>
      </c>
      <c r="AV601" s="14" t="s">
        <v>83</v>
      </c>
      <c r="AW601" s="14" t="s">
        <v>30</v>
      </c>
      <c r="AX601" s="14" t="s">
        <v>73</v>
      </c>
      <c r="AY601" s="171" t="s">
        <v>160</v>
      </c>
    </row>
    <row r="602" spans="2:51" s="13" customFormat="1" ht="11.25">
      <c r="B602" s="163"/>
      <c r="D602" s="158" t="s">
        <v>172</v>
      </c>
      <c r="E602" s="164" t="s">
        <v>1</v>
      </c>
      <c r="F602" s="165" t="s">
        <v>178</v>
      </c>
      <c r="H602" s="164" t="s">
        <v>1</v>
      </c>
      <c r="I602" s="166"/>
      <c r="L602" s="163"/>
      <c r="M602" s="167"/>
      <c r="N602" s="168"/>
      <c r="O602" s="168"/>
      <c r="P602" s="168"/>
      <c r="Q602" s="168"/>
      <c r="R602" s="168"/>
      <c r="S602" s="168"/>
      <c r="T602" s="169"/>
      <c r="AT602" s="164" t="s">
        <v>172</v>
      </c>
      <c r="AU602" s="164" t="s">
        <v>83</v>
      </c>
      <c r="AV602" s="13" t="s">
        <v>81</v>
      </c>
      <c r="AW602" s="13" t="s">
        <v>30</v>
      </c>
      <c r="AX602" s="13" t="s">
        <v>73</v>
      </c>
      <c r="AY602" s="164" t="s">
        <v>160</v>
      </c>
    </row>
    <row r="603" spans="2:51" s="14" customFormat="1" ht="11.25">
      <c r="B603" s="170"/>
      <c r="D603" s="158" t="s">
        <v>172</v>
      </c>
      <c r="E603" s="171" t="s">
        <v>1</v>
      </c>
      <c r="F603" s="172" t="s">
        <v>680</v>
      </c>
      <c r="H603" s="173">
        <v>3.872</v>
      </c>
      <c r="I603" s="174"/>
      <c r="L603" s="170"/>
      <c r="M603" s="175"/>
      <c r="N603" s="176"/>
      <c r="O603" s="176"/>
      <c r="P603" s="176"/>
      <c r="Q603" s="176"/>
      <c r="R603" s="176"/>
      <c r="S603" s="176"/>
      <c r="T603" s="177"/>
      <c r="AT603" s="171" t="s">
        <v>172</v>
      </c>
      <c r="AU603" s="171" t="s">
        <v>83</v>
      </c>
      <c r="AV603" s="14" t="s">
        <v>83</v>
      </c>
      <c r="AW603" s="14" t="s">
        <v>30</v>
      </c>
      <c r="AX603" s="14" t="s">
        <v>73</v>
      </c>
      <c r="AY603" s="171" t="s">
        <v>160</v>
      </c>
    </row>
    <row r="604" spans="2:51" s="16" customFormat="1" ht="11.25">
      <c r="B604" s="186"/>
      <c r="D604" s="158" t="s">
        <v>172</v>
      </c>
      <c r="E604" s="187" t="s">
        <v>1</v>
      </c>
      <c r="F604" s="188" t="s">
        <v>182</v>
      </c>
      <c r="H604" s="189">
        <v>9.416</v>
      </c>
      <c r="I604" s="190"/>
      <c r="L604" s="186"/>
      <c r="M604" s="191"/>
      <c r="N604" s="192"/>
      <c r="O604" s="192"/>
      <c r="P604" s="192"/>
      <c r="Q604" s="192"/>
      <c r="R604" s="192"/>
      <c r="S604" s="192"/>
      <c r="T604" s="193"/>
      <c r="AT604" s="187" t="s">
        <v>172</v>
      </c>
      <c r="AU604" s="187" t="s">
        <v>83</v>
      </c>
      <c r="AV604" s="16" t="s">
        <v>168</v>
      </c>
      <c r="AW604" s="16" t="s">
        <v>30</v>
      </c>
      <c r="AX604" s="16" t="s">
        <v>81</v>
      </c>
      <c r="AY604" s="187" t="s">
        <v>160</v>
      </c>
    </row>
    <row r="605" spans="1:65" s="2" customFormat="1" ht="24.2" customHeight="1">
      <c r="A605" s="33"/>
      <c r="B605" s="144"/>
      <c r="C605" s="145" t="s">
        <v>681</v>
      </c>
      <c r="D605" s="145" t="s">
        <v>163</v>
      </c>
      <c r="E605" s="146" t="s">
        <v>682</v>
      </c>
      <c r="F605" s="147" t="s">
        <v>683</v>
      </c>
      <c r="G605" s="148" t="s">
        <v>185</v>
      </c>
      <c r="H605" s="149">
        <v>9</v>
      </c>
      <c r="I605" s="150"/>
      <c r="J605" s="151">
        <f>ROUND(I605*H605,2)</f>
        <v>0</v>
      </c>
      <c r="K605" s="147" t="s">
        <v>167</v>
      </c>
      <c r="L605" s="34"/>
      <c r="M605" s="152" t="s">
        <v>1</v>
      </c>
      <c r="N605" s="153" t="s">
        <v>38</v>
      </c>
      <c r="O605" s="59"/>
      <c r="P605" s="154">
        <f>O605*H605</f>
        <v>0</v>
      </c>
      <c r="Q605" s="154">
        <v>0</v>
      </c>
      <c r="R605" s="154">
        <f>Q605*H605</f>
        <v>0</v>
      </c>
      <c r="S605" s="154">
        <v>0.031</v>
      </c>
      <c r="T605" s="155">
        <f>S605*H605</f>
        <v>0.279</v>
      </c>
      <c r="U605" s="33"/>
      <c r="V605" s="33"/>
      <c r="W605" s="33"/>
      <c r="X605" s="33"/>
      <c r="Y605" s="33"/>
      <c r="Z605" s="33"/>
      <c r="AA605" s="33"/>
      <c r="AB605" s="33"/>
      <c r="AC605" s="33"/>
      <c r="AD605" s="33"/>
      <c r="AE605" s="33"/>
      <c r="AR605" s="156" t="s">
        <v>168</v>
      </c>
      <c r="AT605" s="156" t="s">
        <v>163</v>
      </c>
      <c r="AU605" s="156" t="s">
        <v>83</v>
      </c>
      <c r="AY605" s="18" t="s">
        <v>160</v>
      </c>
      <c r="BE605" s="157">
        <f>IF(N605="základní",J605,0)</f>
        <v>0</v>
      </c>
      <c r="BF605" s="157">
        <f>IF(N605="snížená",J605,0)</f>
        <v>0</v>
      </c>
      <c r="BG605" s="157">
        <f>IF(N605="zákl. přenesená",J605,0)</f>
        <v>0</v>
      </c>
      <c r="BH605" s="157">
        <f>IF(N605="sníž. přenesená",J605,0)</f>
        <v>0</v>
      </c>
      <c r="BI605" s="157">
        <f>IF(N605="nulová",J605,0)</f>
        <v>0</v>
      </c>
      <c r="BJ605" s="18" t="s">
        <v>81</v>
      </c>
      <c r="BK605" s="157">
        <f>ROUND(I605*H605,2)</f>
        <v>0</v>
      </c>
      <c r="BL605" s="18" t="s">
        <v>168</v>
      </c>
      <c r="BM605" s="156" t="s">
        <v>684</v>
      </c>
    </row>
    <row r="606" spans="1:47" s="2" customFormat="1" ht="19.5">
      <c r="A606" s="33"/>
      <c r="B606" s="34"/>
      <c r="C606" s="33"/>
      <c r="D606" s="158" t="s">
        <v>170</v>
      </c>
      <c r="E606" s="33"/>
      <c r="F606" s="159" t="s">
        <v>685</v>
      </c>
      <c r="G606" s="33"/>
      <c r="H606" s="33"/>
      <c r="I606" s="160"/>
      <c r="J606" s="33"/>
      <c r="K606" s="33"/>
      <c r="L606" s="34"/>
      <c r="M606" s="161"/>
      <c r="N606" s="162"/>
      <c r="O606" s="59"/>
      <c r="P606" s="59"/>
      <c r="Q606" s="59"/>
      <c r="R606" s="59"/>
      <c r="S606" s="59"/>
      <c r="T606" s="60"/>
      <c r="U606" s="33"/>
      <c r="V606" s="33"/>
      <c r="W606" s="33"/>
      <c r="X606" s="33"/>
      <c r="Y606" s="33"/>
      <c r="Z606" s="33"/>
      <c r="AA606" s="33"/>
      <c r="AB606" s="33"/>
      <c r="AC606" s="33"/>
      <c r="AD606" s="33"/>
      <c r="AE606" s="33"/>
      <c r="AT606" s="18" t="s">
        <v>170</v>
      </c>
      <c r="AU606" s="18" t="s">
        <v>83</v>
      </c>
    </row>
    <row r="607" spans="2:51" s="13" customFormat="1" ht="11.25">
      <c r="B607" s="163"/>
      <c r="D607" s="158" t="s">
        <v>172</v>
      </c>
      <c r="E607" s="164" t="s">
        <v>1</v>
      </c>
      <c r="F607" s="165" t="s">
        <v>686</v>
      </c>
      <c r="H607" s="164" t="s">
        <v>1</v>
      </c>
      <c r="I607" s="166"/>
      <c r="L607" s="163"/>
      <c r="M607" s="167"/>
      <c r="N607" s="168"/>
      <c r="O607" s="168"/>
      <c r="P607" s="168"/>
      <c r="Q607" s="168"/>
      <c r="R607" s="168"/>
      <c r="S607" s="168"/>
      <c r="T607" s="169"/>
      <c r="AT607" s="164" t="s">
        <v>172</v>
      </c>
      <c r="AU607" s="164" t="s">
        <v>83</v>
      </c>
      <c r="AV607" s="13" t="s">
        <v>81</v>
      </c>
      <c r="AW607" s="13" t="s">
        <v>30</v>
      </c>
      <c r="AX607" s="13" t="s">
        <v>73</v>
      </c>
      <c r="AY607" s="164" t="s">
        <v>160</v>
      </c>
    </row>
    <row r="608" spans="2:51" s="14" customFormat="1" ht="11.25">
      <c r="B608" s="170"/>
      <c r="D608" s="158" t="s">
        <v>172</v>
      </c>
      <c r="E608" s="171" t="s">
        <v>1</v>
      </c>
      <c r="F608" s="172" t="s">
        <v>83</v>
      </c>
      <c r="H608" s="173">
        <v>2</v>
      </c>
      <c r="I608" s="174"/>
      <c r="L608" s="170"/>
      <c r="M608" s="175"/>
      <c r="N608" s="176"/>
      <c r="O608" s="176"/>
      <c r="P608" s="176"/>
      <c r="Q608" s="176"/>
      <c r="R608" s="176"/>
      <c r="S608" s="176"/>
      <c r="T608" s="177"/>
      <c r="AT608" s="171" t="s">
        <v>172</v>
      </c>
      <c r="AU608" s="171" t="s">
        <v>83</v>
      </c>
      <c r="AV608" s="14" t="s">
        <v>83</v>
      </c>
      <c r="AW608" s="14" t="s">
        <v>30</v>
      </c>
      <c r="AX608" s="14" t="s">
        <v>73</v>
      </c>
      <c r="AY608" s="171" t="s">
        <v>160</v>
      </c>
    </row>
    <row r="609" spans="2:51" s="13" customFormat="1" ht="11.25">
      <c r="B609" s="163"/>
      <c r="D609" s="158" t="s">
        <v>172</v>
      </c>
      <c r="E609" s="164" t="s">
        <v>1</v>
      </c>
      <c r="F609" s="165" t="s">
        <v>230</v>
      </c>
      <c r="H609" s="164" t="s">
        <v>1</v>
      </c>
      <c r="I609" s="166"/>
      <c r="L609" s="163"/>
      <c r="M609" s="167"/>
      <c r="N609" s="168"/>
      <c r="O609" s="168"/>
      <c r="P609" s="168"/>
      <c r="Q609" s="168"/>
      <c r="R609" s="168"/>
      <c r="S609" s="168"/>
      <c r="T609" s="169"/>
      <c r="AT609" s="164" t="s">
        <v>172</v>
      </c>
      <c r="AU609" s="164" t="s">
        <v>83</v>
      </c>
      <c r="AV609" s="13" t="s">
        <v>81</v>
      </c>
      <c r="AW609" s="13" t="s">
        <v>30</v>
      </c>
      <c r="AX609" s="13" t="s">
        <v>73</v>
      </c>
      <c r="AY609" s="164" t="s">
        <v>160</v>
      </c>
    </row>
    <row r="610" spans="2:51" s="14" customFormat="1" ht="11.25">
      <c r="B610" s="170"/>
      <c r="D610" s="158" t="s">
        <v>172</v>
      </c>
      <c r="E610" s="171" t="s">
        <v>1</v>
      </c>
      <c r="F610" s="172" t="s">
        <v>83</v>
      </c>
      <c r="H610" s="173">
        <v>2</v>
      </c>
      <c r="I610" s="174"/>
      <c r="L610" s="170"/>
      <c r="M610" s="175"/>
      <c r="N610" s="176"/>
      <c r="O610" s="176"/>
      <c r="P610" s="176"/>
      <c r="Q610" s="176"/>
      <c r="R610" s="176"/>
      <c r="S610" s="176"/>
      <c r="T610" s="177"/>
      <c r="AT610" s="171" t="s">
        <v>172</v>
      </c>
      <c r="AU610" s="171" t="s">
        <v>83</v>
      </c>
      <c r="AV610" s="14" t="s">
        <v>83</v>
      </c>
      <c r="AW610" s="14" t="s">
        <v>30</v>
      </c>
      <c r="AX610" s="14" t="s">
        <v>73</v>
      </c>
      <c r="AY610" s="171" t="s">
        <v>160</v>
      </c>
    </row>
    <row r="611" spans="2:51" s="13" customFormat="1" ht="11.25">
      <c r="B611" s="163"/>
      <c r="D611" s="158" t="s">
        <v>172</v>
      </c>
      <c r="E611" s="164" t="s">
        <v>1</v>
      </c>
      <c r="F611" s="165" t="s">
        <v>687</v>
      </c>
      <c r="H611" s="164" t="s">
        <v>1</v>
      </c>
      <c r="I611" s="166"/>
      <c r="L611" s="163"/>
      <c r="M611" s="167"/>
      <c r="N611" s="168"/>
      <c r="O611" s="168"/>
      <c r="P611" s="168"/>
      <c r="Q611" s="168"/>
      <c r="R611" s="168"/>
      <c r="S611" s="168"/>
      <c r="T611" s="169"/>
      <c r="AT611" s="164" t="s">
        <v>172</v>
      </c>
      <c r="AU611" s="164" t="s">
        <v>83</v>
      </c>
      <c r="AV611" s="13" t="s">
        <v>81</v>
      </c>
      <c r="AW611" s="13" t="s">
        <v>30</v>
      </c>
      <c r="AX611" s="13" t="s">
        <v>73</v>
      </c>
      <c r="AY611" s="164" t="s">
        <v>160</v>
      </c>
    </row>
    <row r="612" spans="2:51" s="14" customFormat="1" ht="11.25">
      <c r="B612" s="170"/>
      <c r="D612" s="158" t="s">
        <v>172</v>
      </c>
      <c r="E612" s="171" t="s">
        <v>1</v>
      </c>
      <c r="F612" s="172" t="s">
        <v>83</v>
      </c>
      <c r="H612" s="173">
        <v>2</v>
      </c>
      <c r="I612" s="174"/>
      <c r="L612" s="170"/>
      <c r="M612" s="175"/>
      <c r="N612" s="176"/>
      <c r="O612" s="176"/>
      <c r="P612" s="176"/>
      <c r="Q612" s="176"/>
      <c r="R612" s="176"/>
      <c r="S612" s="176"/>
      <c r="T612" s="177"/>
      <c r="AT612" s="171" t="s">
        <v>172</v>
      </c>
      <c r="AU612" s="171" t="s">
        <v>83</v>
      </c>
      <c r="AV612" s="14" t="s">
        <v>83</v>
      </c>
      <c r="AW612" s="14" t="s">
        <v>30</v>
      </c>
      <c r="AX612" s="14" t="s">
        <v>73</v>
      </c>
      <c r="AY612" s="171" t="s">
        <v>160</v>
      </c>
    </row>
    <row r="613" spans="2:51" s="13" customFormat="1" ht="11.25">
      <c r="B613" s="163"/>
      <c r="D613" s="158" t="s">
        <v>172</v>
      </c>
      <c r="E613" s="164" t="s">
        <v>1</v>
      </c>
      <c r="F613" s="165" t="s">
        <v>688</v>
      </c>
      <c r="H613" s="164" t="s">
        <v>1</v>
      </c>
      <c r="I613" s="166"/>
      <c r="L613" s="163"/>
      <c r="M613" s="167"/>
      <c r="N613" s="168"/>
      <c r="O613" s="168"/>
      <c r="P613" s="168"/>
      <c r="Q613" s="168"/>
      <c r="R613" s="168"/>
      <c r="S613" s="168"/>
      <c r="T613" s="169"/>
      <c r="AT613" s="164" t="s">
        <v>172</v>
      </c>
      <c r="AU613" s="164" t="s">
        <v>83</v>
      </c>
      <c r="AV613" s="13" t="s">
        <v>81</v>
      </c>
      <c r="AW613" s="13" t="s">
        <v>30</v>
      </c>
      <c r="AX613" s="13" t="s">
        <v>73</v>
      </c>
      <c r="AY613" s="164" t="s">
        <v>160</v>
      </c>
    </row>
    <row r="614" spans="2:51" s="14" customFormat="1" ht="11.25">
      <c r="B614" s="170"/>
      <c r="D614" s="158" t="s">
        <v>172</v>
      </c>
      <c r="E614" s="171" t="s">
        <v>1</v>
      </c>
      <c r="F614" s="172" t="s">
        <v>83</v>
      </c>
      <c r="H614" s="173">
        <v>2</v>
      </c>
      <c r="I614" s="174"/>
      <c r="L614" s="170"/>
      <c r="M614" s="175"/>
      <c r="N614" s="176"/>
      <c r="O614" s="176"/>
      <c r="P614" s="176"/>
      <c r="Q614" s="176"/>
      <c r="R614" s="176"/>
      <c r="S614" s="176"/>
      <c r="T614" s="177"/>
      <c r="AT614" s="171" t="s">
        <v>172</v>
      </c>
      <c r="AU614" s="171" t="s">
        <v>83</v>
      </c>
      <c r="AV614" s="14" t="s">
        <v>83</v>
      </c>
      <c r="AW614" s="14" t="s">
        <v>30</v>
      </c>
      <c r="AX614" s="14" t="s">
        <v>73</v>
      </c>
      <c r="AY614" s="171" t="s">
        <v>160</v>
      </c>
    </row>
    <row r="615" spans="2:51" s="13" customFormat="1" ht="11.25">
      <c r="B615" s="163"/>
      <c r="D615" s="158" t="s">
        <v>172</v>
      </c>
      <c r="E615" s="164" t="s">
        <v>1</v>
      </c>
      <c r="F615" s="165" t="s">
        <v>689</v>
      </c>
      <c r="H615" s="164" t="s">
        <v>1</v>
      </c>
      <c r="I615" s="166"/>
      <c r="L615" s="163"/>
      <c r="M615" s="167"/>
      <c r="N615" s="168"/>
      <c r="O615" s="168"/>
      <c r="P615" s="168"/>
      <c r="Q615" s="168"/>
      <c r="R615" s="168"/>
      <c r="S615" s="168"/>
      <c r="T615" s="169"/>
      <c r="AT615" s="164" t="s">
        <v>172</v>
      </c>
      <c r="AU615" s="164" t="s">
        <v>83</v>
      </c>
      <c r="AV615" s="13" t="s">
        <v>81</v>
      </c>
      <c r="AW615" s="13" t="s">
        <v>30</v>
      </c>
      <c r="AX615" s="13" t="s">
        <v>73</v>
      </c>
      <c r="AY615" s="164" t="s">
        <v>160</v>
      </c>
    </row>
    <row r="616" spans="2:51" s="14" customFormat="1" ht="11.25">
      <c r="B616" s="170"/>
      <c r="D616" s="158" t="s">
        <v>172</v>
      </c>
      <c r="E616" s="171" t="s">
        <v>1</v>
      </c>
      <c r="F616" s="172" t="s">
        <v>81</v>
      </c>
      <c r="H616" s="173">
        <v>1</v>
      </c>
      <c r="I616" s="174"/>
      <c r="L616" s="170"/>
      <c r="M616" s="175"/>
      <c r="N616" s="176"/>
      <c r="O616" s="176"/>
      <c r="P616" s="176"/>
      <c r="Q616" s="176"/>
      <c r="R616" s="176"/>
      <c r="S616" s="176"/>
      <c r="T616" s="177"/>
      <c r="AT616" s="171" t="s">
        <v>172</v>
      </c>
      <c r="AU616" s="171" t="s">
        <v>83</v>
      </c>
      <c r="AV616" s="14" t="s">
        <v>83</v>
      </c>
      <c r="AW616" s="14" t="s">
        <v>30</v>
      </c>
      <c r="AX616" s="14" t="s">
        <v>73</v>
      </c>
      <c r="AY616" s="171" t="s">
        <v>160</v>
      </c>
    </row>
    <row r="617" spans="2:51" s="16" customFormat="1" ht="11.25">
      <c r="B617" s="186"/>
      <c r="D617" s="158" t="s">
        <v>172</v>
      </c>
      <c r="E617" s="187" t="s">
        <v>1</v>
      </c>
      <c r="F617" s="188" t="s">
        <v>182</v>
      </c>
      <c r="H617" s="189">
        <v>9</v>
      </c>
      <c r="I617" s="190"/>
      <c r="L617" s="186"/>
      <c r="M617" s="191"/>
      <c r="N617" s="192"/>
      <c r="O617" s="192"/>
      <c r="P617" s="192"/>
      <c r="Q617" s="192"/>
      <c r="R617" s="192"/>
      <c r="S617" s="192"/>
      <c r="T617" s="193"/>
      <c r="AT617" s="187" t="s">
        <v>172</v>
      </c>
      <c r="AU617" s="187" t="s">
        <v>83</v>
      </c>
      <c r="AV617" s="16" t="s">
        <v>168</v>
      </c>
      <c r="AW617" s="16" t="s">
        <v>30</v>
      </c>
      <c r="AX617" s="16" t="s">
        <v>81</v>
      </c>
      <c r="AY617" s="187" t="s">
        <v>160</v>
      </c>
    </row>
    <row r="618" spans="1:65" s="2" customFormat="1" ht="24.2" customHeight="1">
      <c r="A618" s="33"/>
      <c r="B618" s="144"/>
      <c r="C618" s="145" t="s">
        <v>690</v>
      </c>
      <c r="D618" s="145" t="s">
        <v>163</v>
      </c>
      <c r="E618" s="146" t="s">
        <v>691</v>
      </c>
      <c r="F618" s="147" t="s">
        <v>692</v>
      </c>
      <c r="G618" s="148" t="s">
        <v>693</v>
      </c>
      <c r="H618" s="149">
        <v>9</v>
      </c>
      <c r="I618" s="150"/>
      <c r="J618" s="151">
        <f>ROUND(I618*H618,2)</f>
        <v>0</v>
      </c>
      <c r="K618" s="147" t="s">
        <v>1</v>
      </c>
      <c r="L618" s="34"/>
      <c r="M618" s="152" t="s">
        <v>1</v>
      </c>
      <c r="N618" s="153" t="s">
        <v>38</v>
      </c>
      <c r="O618" s="59"/>
      <c r="P618" s="154">
        <f>O618*H618</f>
        <v>0</v>
      </c>
      <c r="Q618" s="154">
        <v>0</v>
      </c>
      <c r="R618" s="154">
        <f>Q618*H618</f>
        <v>0</v>
      </c>
      <c r="S618" s="154">
        <v>0</v>
      </c>
      <c r="T618" s="155">
        <f>S618*H618</f>
        <v>0</v>
      </c>
      <c r="U618" s="33"/>
      <c r="V618" s="33"/>
      <c r="W618" s="33"/>
      <c r="X618" s="33"/>
      <c r="Y618" s="33"/>
      <c r="Z618" s="33"/>
      <c r="AA618" s="33"/>
      <c r="AB618" s="33"/>
      <c r="AC618" s="33"/>
      <c r="AD618" s="33"/>
      <c r="AE618" s="33"/>
      <c r="AR618" s="156" t="s">
        <v>168</v>
      </c>
      <c r="AT618" s="156" t="s">
        <v>163</v>
      </c>
      <c r="AU618" s="156" t="s">
        <v>83</v>
      </c>
      <c r="AY618" s="18" t="s">
        <v>160</v>
      </c>
      <c r="BE618" s="157">
        <f>IF(N618="základní",J618,0)</f>
        <v>0</v>
      </c>
      <c r="BF618" s="157">
        <f>IF(N618="snížená",J618,0)</f>
        <v>0</v>
      </c>
      <c r="BG618" s="157">
        <f>IF(N618="zákl. přenesená",J618,0)</f>
        <v>0</v>
      </c>
      <c r="BH618" s="157">
        <f>IF(N618="sníž. přenesená",J618,0)</f>
        <v>0</v>
      </c>
      <c r="BI618" s="157">
        <f>IF(N618="nulová",J618,0)</f>
        <v>0</v>
      </c>
      <c r="BJ618" s="18" t="s">
        <v>81</v>
      </c>
      <c r="BK618" s="157">
        <f>ROUND(I618*H618,2)</f>
        <v>0</v>
      </c>
      <c r="BL618" s="18" t="s">
        <v>168</v>
      </c>
      <c r="BM618" s="156" t="s">
        <v>694</v>
      </c>
    </row>
    <row r="619" spans="1:47" s="2" customFormat="1" ht="19.5">
      <c r="A619" s="33"/>
      <c r="B619" s="34"/>
      <c r="C619" s="33"/>
      <c r="D619" s="158" t="s">
        <v>170</v>
      </c>
      <c r="E619" s="33"/>
      <c r="F619" s="159" t="s">
        <v>692</v>
      </c>
      <c r="G619" s="33"/>
      <c r="H619" s="33"/>
      <c r="I619" s="160"/>
      <c r="J619" s="33"/>
      <c r="K619" s="33"/>
      <c r="L619" s="34"/>
      <c r="M619" s="161"/>
      <c r="N619" s="162"/>
      <c r="O619" s="59"/>
      <c r="P619" s="59"/>
      <c r="Q619" s="59"/>
      <c r="R619" s="59"/>
      <c r="S619" s="59"/>
      <c r="T619" s="60"/>
      <c r="U619" s="33"/>
      <c r="V619" s="33"/>
      <c r="W619" s="33"/>
      <c r="X619" s="33"/>
      <c r="Y619" s="33"/>
      <c r="Z619" s="33"/>
      <c r="AA619" s="33"/>
      <c r="AB619" s="33"/>
      <c r="AC619" s="33"/>
      <c r="AD619" s="33"/>
      <c r="AE619" s="33"/>
      <c r="AT619" s="18" t="s">
        <v>170</v>
      </c>
      <c r="AU619" s="18" t="s">
        <v>83</v>
      </c>
    </row>
    <row r="620" spans="1:65" s="2" customFormat="1" ht="24.2" customHeight="1">
      <c r="A620" s="33"/>
      <c r="B620" s="144"/>
      <c r="C620" s="145" t="s">
        <v>695</v>
      </c>
      <c r="D620" s="145" t="s">
        <v>163</v>
      </c>
      <c r="E620" s="146" t="s">
        <v>696</v>
      </c>
      <c r="F620" s="147" t="s">
        <v>697</v>
      </c>
      <c r="G620" s="148" t="s">
        <v>698</v>
      </c>
      <c r="H620" s="149">
        <v>1</v>
      </c>
      <c r="I620" s="150"/>
      <c r="J620" s="151">
        <f>ROUND(I620*H620,2)</f>
        <v>0</v>
      </c>
      <c r="K620" s="147" t="s">
        <v>1</v>
      </c>
      <c r="L620" s="34"/>
      <c r="M620" s="152" t="s">
        <v>1</v>
      </c>
      <c r="N620" s="153" t="s">
        <v>38</v>
      </c>
      <c r="O620" s="59"/>
      <c r="P620" s="154">
        <f>O620*H620</f>
        <v>0</v>
      </c>
      <c r="Q620" s="154">
        <v>0</v>
      </c>
      <c r="R620" s="154">
        <f>Q620*H620</f>
        <v>0</v>
      </c>
      <c r="S620" s="154">
        <v>0</v>
      </c>
      <c r="T620" s="155">
        <f>S620*H620</f>
        <v>0</v>
      </c>
      <c r="U620" s="33"/>
      <c r="V620" s="33"/>
      <c r="W620" s="33"/>
      <c r="X620" s="33"/>
      <c r="Y620" s="33"/>
      <c r="Z620" s="33"/>
      <c r="AA620" s="33"/>
      <c r="AB620" s="33"/>
      <c r="AC620" s="33"/>
      <c r="AD620" s="33"/>
      <c r="AE620" s="33"/>
      <c r="AR620" s="156" t="s">
        <v>168</v>
      </c>
      <c r="AT620" s="156" t="s">
        <v>163</v>
      </c>
      <c r="AU620" s="156" t="s">
        <v>83</v>
      </c>
      <c r="AY620" s="18" t="s">
        <v>160</v>
      </c>
      <c r="BE620" s="157">
        <f>IF(N620="základní",J620,0)</f>
        <v>0</v>
      </c>
      <c r="BF620" s="157">
        <f>IF(N620="snížená",J620,0)</f>
        <v>0</v>
      </c>
      <c r="BG620" s="157">
        <f>IF(N620="zákl. přenesená",J620,0)</f>
        <v>0</v>
      </c>
      <c r="BH620" s="157">
        <f>IF(N620="sníž. přenesená",J620,0)</f>
        <v>0</v>
      </c>
      <c r="BI620" s="157">
        <f>IF(N620="nulová",J620,0)</f>
        <v>0</v>
      </c>
      <c r="BJ620" s="18" t="s">
        <v>81</v>
      </c>
      <c r="BK620" s="157">
        <f>ROUND(I620*H620,2)</f>
        <v>0</v>
      </c>
      <c r="BL620" s="18" t="s">
        <v>168</v>
      </c>
      <c r="BM620" s="156" t="s">
        <v>699</v>
      </c>
    </row>
    <row r="621" spans="1:47" s="2" customFormat="1" ht="29.25">
      <c r="A621" s="33"/>
      <c r="B621" s="34"/>
      <c r="C621" s="33"/>
      <c r="D621" s="158" t="s">
        <v>170</v>
      </c>
      <c r="E621" s="33"/>
      <c r="F621" s="159" t="s">
        <v>700</v>
      </c>
      <c r="G621" s="33"/>
      <c r="H621" s="33"/>
      <c r="I621" s="160"/>
      <c r="J621" s="33"/>
      <c r="K621" s="33"/>
      <c r="L621" s="34"/>
      <c r="M621" s="161"/>
      <c r="N621" s="162"/>
      <c r="O621" s="59"/>
      <c r="P621" s="59"/>
      <c r="Q621" s="59"/>
      <c r="R621" s="59"/>
      <c r="S621" s="59"/>
      <c r="T621" s="60"/>
      <c r="U621" s="33"/>
      <c r="V621" s="33"/>
      <c r="W621" s="33"/>
      <c r="X621" s="33"/>
      <c r="Y621" s="33"/>
      <c r="Z621" s="33"/>
      <c r="AA621" s="33"/>
      <c r="AB621" s="33"/>
      <c r="AC621" s="33"/>
      <c r="AD621" s="33"/>
      <c r="AE621" s="33"/>
      <c r="AT621" s="18" t="s">
        <v>170</v>
      </c>
      <c r="AU621" s="18" t="s">
        <v>83</v>
      </c>
    </row>
    <row r="622" spans="1:65" s="2" customFormat="1" ht="16.5" customHeight="1">
      <c r="A622" s="33"/>
      <c r="B622" s="144"/>
      <c r="C622" s="145" t="s">
        <v>701</v>
      </c>
      <c r="D622" s="145" t="s">
        <v>163</v>
      </c>
      <c r="E622" s="146" t="s">
        <v>702</v>
      </c>
      <c r="F622" s="147" t="s">
        <v>703</v>
      </c>
      <c r="G622" s="148" t="s">
        <v>698</v>
      </c>
      <c r="H622" s="149">
        <v>2</v>
      </c>
      <c r="I622" s="150"/>
      <c r="J622" s="151">
        <f>ROUND(I622*H622,2)</f>
        <v>0</v>
      </c>
      <c r="K622" s="147" t="s">
        <v>1</v>
      </c>
      <c r="L622" s="34"/>
      <c r="M622" s="152" t="s">
        <v>1</v>
      </c>
      <c r="N622" s="153" t="s">
        <v>38</v>
      </c>
      <c r="O622" s="59"/>
      <c r="P622" s="154">
        <f>O622*H622</f>
        <v>0</v>
      </c>
      <c r="Q622" s="154">
        <v>0</v>
      </c>
      <c r="R622" s="154">
        <f>Q622*H622</f>
        <v>0</v>
      </c>
      <c r="S622" s="154">
        <v>0</v>
      </c>
      <c r="T622" s="155">
        <f>S622*H622</f>
        <v>0</v>
      </c>
      <c r="U622" s="33"/>
      <c r="V622" s="33"/>
      <c r="W622" s="33"/>
      <c r="X622" s="33"/>
      <c r="Y622" s="33"/>
      <c r="Z622" s="33"/>
      <c r="AA622" s="33"/>
      <c r="AB622" s="33"/>
      <c r="AC622" s="33"/>
      <c r="AD622" s="33"/>
      <c r="AE622" s="33"/>
      <c r="AR622" s="156" t="s">
        <v>168</v>
      </c>
      <c r="AT622" s="156" t="s">
        <v>163</v>
      </c>
      <c r="AU622" s="156" t="s">
        <v>83</v>
      </c>
      <c r="AY622" s="18" t="s">
        <v>160</v>
      </c>
      <c r="BE622" s="157">
        <f>IF(N622="základní",J622,0)</f>
        <v>0</v>
      </c>
      <c r="BF622" s="157">
        <f>IF(N622="snížená",J622,0)</f>
        <v>0</v>
      </c>
      <c r="BG622" s="157">
        <f>IF(N622="zákl. přenesená",J622,0)</f>
        <v>0</v>
      </c>
      <c r="BH622" s="157">
        <f>IF(N622="sníž. přenesená",J622,0)</f>
        <v>0</v>
      </c>
      <c r="BI622" s="157">
        <f>IF(N622="nulová",J622,0)</f>
        <v>0</v>
      </c>
      <c r="BJ622" s="18" t="s">
        <v>81</v>
      </c>
      <c r="BK622" s="157">
        <f>ROUND(I622*H622,2)</f>
        <v>0</v>
      </c>
      <c r="BL622" s="18" t="s">
        <v>168</v>
      </c>
      <c r="BM622" s="156" t="s">
        <v>704</v>
      </c>
    </row>
    <row r="623" spans="1:47" s="2" customFormat="1" ht="29.25">
      <c r="A623" s="33"/>
      <c r="B623" s="34"/>
      <c r="C623" s="33"/>
      <c r="D623" s="158" t="s">
        <v>170</v>
      </c>
      <c r="E623" s="33"/>
      <c r="F623" s="159" t="s">
        <v>705</v>
      </c>
      <c r="G623" s="33"/>
      <c r="H623" s="33"/>
      <c r="I623" s="160"/>
      <c r="J623" s="33"/>
      <c r="K623" s="33"/>
      <c r="L623" s="34"/>
      <c r="M623" s="161"/>
      <c r="N623" s="162"/>
      <c r="O623" s="59"/>
      <c r="P623" s="59"/>
      <c r="Q623" s="59"/>
      <c r="R623" s="59"/>
      <c r="S623" s="59"/>
      <c r="T623" s="60"/>
      <c r="U623" s="33"/>
      <c r="V623" s="33"/>
      <c r="W623" s="33"/>
      <c r="X623" s="33"/>
      <c r="Y623" s="33"/>
      <c r="Z623" s="33"/>
      <c r="AA623" s="33"/>
      <c r="AB623" s="33"/>
      <c r="AC623" s="33"/>
      <c r="AD623" s="33"/>
      <c r="AE623" s="33"/>
      <c r="AT623" s="18" t="s">
        <v>170</v>
      </c>
      <c r="AU623" s="18" t="s">
        <v>83</v>
      </c>
    </row>
    <row r="624" spans="1:65" s="2" customFormat="1" ht="24.2" customHeight="1">
      <c r="A624" s="33"/>
      <c r="B624" s="144"/>
      <c r="C624" s="145" t="s">
        <v>706</v>
      </c>
      <c r="D624" s="145" t="s">
        <v>163</v>
      </c>
      <c r="E624" s="146" t="s">
        <v>707</v>
      </c>
      <c r="F624" s="147" t="s">
        <v>708</v>
      </c>
      <c r="G624" s="148" t="s">
        <v>698</v>
      </c>
      <c r="H624" s="149">
        <v>1</v>
      </c>
      <c r="I624" s="150"/>
      <c r="J624" s="151">
        <f>ROUND(I624*H624,2)</f>
        <v>0</v>
      </c>
      <c r="K624" s="147" t="s">
        <v>1</v>
      </c>
      <c r="L624" s="34"/>
      <c r="M624" s="152" t="s">
        <v>1</v>
      </c>
      <c r="N624" s="153" t="s">
        <v>38</v>
      </c>
      <c r="O624" s="59"/>
      <c r="P624" s="154">
        <f>O624*H624</f>
        <v>0</v>
      </c>
      <c r="Q624" s="154">
        <v>0</v>
      </c>
      <c r="R624" s="154">
        <f>Q624*H624</f>
        <v>0</v>
      </c>
      <c r="S624" s="154">
        <v>0</v>
      </c>
      <c r="T624" s="155">
        <f>S624*H624</f>
        <v>0</v>
      </c>
      <c r="U624" s="33"/>
      <c r="V624" s="33"/>
      <c r="W624" s="33"/>
      <c r="X624" s="33"/>
      <c r="Y624" s="33"/>
      <c r="Z624" s="33"/>
      <c r="AA624" s="33"/>
      <c r="AB624" s="33"/>
      <c r="AC624" s="33"/>
      <c r="AD624" s="33"/>
      <c r="AE624" s="33"/>
      <c r="AR624" s="156" t="s">
        <v>168</v>
      </c>
      <c r="AT624" s="156" t="s">
        <v>163</v>
      </c>
      <c r="AU624" s="156" t="s">
        <v>83</v>
      </c>
      <c r="AY624" s="18" t="s">
        <v>160</v>
      </c>
      <c r="BE624" s="157">
        <f>IF(N624="základní",J624,0)</f>
        <v>0</v>
      </c>
      <c r="BF624" s="157">
        <f>IF(N624="snížená",J624,0)</f>
        <v>0</v>
      </c>
      <c r="BG624" s="157">
        <f>IF(N624="zákl. přenesená",J624,0)</f>
        <v>0</v>
      </c>
      <c r="BH624" s="157">
        <f>IF(N624="sníž. přenesená",J624,0)</f>
        <v>0</v>
      </c>
      <c r="BI624" s="157">
        <f>IF(N624="nulová",J624,0)</f>
        <v>0</v>
      </c>
      <c r="BJ624" s="18" t="s">
        <v>81</v>
      </c>
      <c r="BK624" s="157">
        <f>ROUND(I624*H624,2)</f>
        <v>0</v>
      </c>
      <c r="BL624" s="18" t="s">
        <v>168</v>
      </c>
      <c r="BM624" s="156" t="s">
        <v>709</v>
      </c>
    </row>
    <row r="625" spans="1:47" s="2" customFormat="1" ht="29.25">
      <c r="A625" s="33"/>
      <c r="B625" s="34"/>
      <c r="C625" s="33"/>
      <c r="D625" s="158" t="s">
        <v>170</v>
      </c>
      <c r="E625" s="33"/>
      <c r="F625" s="159" t="s">
        <v>710</v>
      </c>
      <c r="G625" s="33"/>
      <c r="H625" s="33"/>
      <c r="I625" s="160"/>
      <c r="J625" s="33"/>
      <c r="K625" s="33"/>
      <c r="L625" s="34"/>
      <c r="M625" s="161"/>
      <c r="N625" s="162"/>
      <c r="O625" s="59"/>
      <c r="P625" s="59"/>
      <c r="Q625" s="59"/>
      <c r="R625" s="59"/>
      <c r="S625" s="59"/>
      <c r="T625" s="60"/>
      <c r="U625" s="33"/>
      <c r="V625" s="33"/>
      <c r="W625" s="33"/>
      <c r="X625" s="33"/>
      <c r="Y625" s="33"/>
      <c r="Z625" s="33"/>
      <c r="AA625" s="33"/>
      <c r="AB625" s="33"/>
      <c r="AC625" s="33"/>
      <c r="AD625" s="33"/>
      <c r="AE625" s="33"/>
      <c r="AT625" s="18" t="s">
        <v>170</v>
      </c>
      <c r="AU625" s="18" t="s">
        <v>83</v>
      </c>
    </row>
    <row r="626" spans="1:65" s="2" customFormat="1" ht="24.2" customHeight="1">
      <c r="A626" s="33"/>
      <c r="B626" s="144"/>
      <c r="C626" s="145" t="s">
        <v>711</v>
      </c>
      <c r="D626" s="145" t="s">
        <v>163</v>
      </c>
      <c r="E626" s="146" t="s">
        <v>712</v>
      </c>
      <c r="F626" s="147" t="s">
        <v>713</v>
      </c>
      <c r="G626" s="148" t="s">
        <v>698</v>
      </c>
      <c r="H626" s="149">
        <v>1</v>
      </c>
      <c r="I626" s="150"/>
      <c r="J626" s="151">
        <f>ROUND(I626*H626,2)</f>
        <v>0</v>
      </c>
      <c r="K626" s="147" t="s">
        <v>1</v>
      </c>
      <c r="L626" s="34"/>
      <c r="M626" s="152" t="s">
        <v>1</v>
      </c>
      <c r="N626" s="153" t="s">
        <v>38</v>
      </c>
      <c r="O626" s="59"/>
      <c r="P626" s="154">
        <f>O626*H626</f>
        <v>0</v>
      </c>
      <c r="Q626" s="154">
        <v>0</v>
      </c>
      <c r="R626" s="154">
        <f>Q626*H626</f>
        <v>0</v>
      </c>
      <c r="S626" s="154">
        <v>0</v>
      </c>
      <c r="T626" s="155">
        <f>S626*H626</f>
        <v>0</v>
      </c>
      <c r="U626" s="33"/>
      <c r="V626" s="33"/>
      <c r="W626" s="33"/>
      <c r="X626" s="33"/>
      <c r="Y626" s="33"/>
      <c r="Z626" s="33"/>
      <c r="AA626" s="33"/>
      <c r="AB626" s="33"/>
      <c r="AC626" s="33"/>
      <c r="AD626" s="33"/>
      <c r="AE626" s="33"/>
      <c r="AR626" s="156" t="s">
        <v>168</v>
      </c>
      <c r="AT626" s="156" t="s">
        <v>163</v>
      </c>
      <c r="AU626" s="156" t="s">
        <v>83</v>
      </c>
      <c r="AY626" s="18" t="s">
        <v>160</v>
      </c>
      <c r="BE626" s="157">
        <f>IF(N626="základní",J626,0)</f>
        <v>0</v>
      </c>
      <c r="BF626" s="157">
        <f>IF(N626="snížená",J626,0)</f>
        <v>0</v>
      </c>
      <c r="BG626" s="157">
        <f>IF(N626="zákl. přenesená",J626,0)</f>
        <v>0</v>
      </c>
      <c r="BH626" s="157">
        <f>IF(N626="sníž. přenesená",J626,0)</f>
        <v>0</v>
      </c>
      <c r="BI626" s="157">
        <f>IF(N626="nulová",J626,0)</f>
        <v>0</v>
      </c>
      <c r="BJ626" s="18" t="s">
        <v>81</v>
      </c>
      <c r="BK626" s="157">
        <f>ROUND(I626*H626,2)</f>
        <v>0</v>
      </c>
      <c r="BL626" s="18" t="s">
        <v>168</v>
      </c>
      <c r="BM626" s="156" t="s">
        <v>714</v>
      </c>
    </row>
    <row r="627" spans="1:47" s="2" customFormat="1" ht="11.25">
      <c r="A627" s="33"/>
      <c r="B627" s="34"/>
      <c r="C627" s="33"/>
      <c r="D627" s="158" t="s">
        <v>170</v>
      </c>
      <c r="E627" s="33"/>
      <c r="F627" s="159" t="s">
        <v>713</v>
      </c>
      <c r="G627" s="33"/>
      <c r="H627" s="33"/>
      <c r="I627" s="160"/>
      <c r="J627" s="33"/>
      <c r="K627" s="33"/>
      <c r="L627" s="34"/>
      <c r="M627" s="161"/>
      <c r="N627" s="162"/>
      <c r="O627" s="59"/>
      <c r="P627" s="59"/>
      <c r="Q627" s="59"/>
      <c r="R627" s="59"/>
      <c r="S627" s="59"/>
      <c r="T627" s="60"/>
      <c r="U627" s="33"/>
      <c r="V627" s="33"/>
      <c r="W627" s="33"/>
      <c r="X627" s="33"/>
      <c r="Y627" s="33"/>
      <c r="Z627" s="33"/>
      <c r="AA627" s="33"/>
      <c r="AB627" s="33"/>
      <c r="AC627" s="33"/>
      <c r="AD627" s="33"/>
      <c r="AE627" s="33"/>
      <c r="AT627" s="18" t="s">
        <v>170</v>
      </c>
      <c r="AU627" s="18" t="s">
        <v>83</v>
      </c>
    </row>
    <row r="628" spans="1:65" s="2" customFormat="1" ht="24.2" customHeight="1">
      <c r="A628" s="33"/>
      <c r="B628" s="144"/>
      <c r="C628" s="145" t="s">
        <v>715</v>
      </c>
      <c r="D628" s="145" t="s">
        <v>163</v>
      </c>
      <c r="E628" s="146" t="s">
        <v>716</v>
      </c>
      <c r="F628" s="147" t="s">
        <v>717</v>
      </c>
      <c r="G628" s="148" t="s">
        <v>227</v>
      </c>
      <c r="H628" s="149">
        <v>0.692</v>
      </c>
      <c r="I628" s="150"/>
      <c r="J628" s="151">
        <f>ROUND(I628*H628,2)</f>
        <v>0</v>
      </c>
      <c r="K628" s="147" t="s">
        <v>167</v>
      </c>
      <c r="L628" s="34"/>
      <c r="M628" s="152" t="s">
        <v>1</v>
      </c>
      <c r="N628" s="153" t="s">
        <v>38</v>
      </c>
      <c r="O628" s="59"/>
      <c r="P628" s="154">
        <f>O628*H628</f>
        <v>0</v>
      </c>
      <c r="Q628" s="154">
        <v>1.09</v>
      </c>
      <c r="R628" s="154">
        <f>Q628*H628</f>
        <v>0.75428</v>
      </c>
      <c r="S628" s="154">
        <v>0</v>
      </c>
      <c r="T628" s="155">
        <f>S628*H628</f>
        <v>0</v>
      </c>
      <c r="U628" s="33"/>
      <c r="V628" s="33"/>
      <c r="W628" s="33"/>
      <c r="X628" s="33"/>
      <c r="Y628" s="33"/>
      <c r="Z628" s="33"/>
      <c r="AA628" s="33"/>
      <c r="AB628" s="33"/>
      <c r="AC628" s="33"/>
      <c r="AD628" s="33"/>
      <c r="AE628" s="33"/>
      <c r="AR628" s="156" t="s">
        <v>168</v>
      </c>
      <c r="AT628" s="156" t="s">
        <v>163</v>
      </c>
      <c r="AU628" s="156" t="s">
        <v>83</v>
      </c>
      <c r="AY628" s="18" t="s">
        <v>160</v>
      </c>
      <c r="BE628" s="157">
        <f>IF(N628="základní",J628,0)</f>
        <v>0</v>
      </c>
      <c r="BF628" s="157">
        <f>IF(N628="snížená",J628,0)</f>
        <v>0</v>
      </c>
      <c r="BG628" s="157">
        <f>IF(N628="zákl. přenesená",J628,0)</f>
        <v>0</v>
      </c>
      <c r="BH628" s="157">
        <f>IF(N628="sníž. přenesená",J628,0)</f>
        <v>0</v>
      </c>
      <c r="BI628" s="157">
        <f>IF(N628="nulová",J628,0)</f>
        <v>0</v>
      </c>
      <c r="BJ628" s="18" t="s">
        <v>81</v>
      </c>
      <c r="BK628" s="157">
        <f>ROUND(I628*H628,2)</f>
        <v>0</v>
      </c>
      <c r="BL628" s="18" t="s">
        <v>168</v>
      </c>
      <c r="BM628" s="156" t="s">
        <v>718</v>
      </c>
    </row>
    <row r="629" spans="1:47" s="2" customFormat="1" ht="19.5">
      <c r="A629" s="33"/>
      <c r="B629" s="34"/>
      <c r="C629" s="33"/>
      <c r="D629" s="158" t="s">
        <v>170</v>
      </c>
      <c r="E629" s="33"/>
      <c r="F629" s="159" t="s">
        <v>719</v>
      </c>
      <c r="G629" s="33"/>
      <c r="H629" s="33"/>
      <c r="I629" s="160"/>
      <c r="J629" s="33"/>
      <c r="K629" s="33"/>
      <c r="L629" s="34"/>
      <c r="M629" s="161"/>
      <c r="N629" s="162"/>
      <c r="O629" s="59"/>
      <c r="P629" s="59"/>
      <c r="Q629" s="59"/>
      <c r="R629" s="59"/>
      <c r="S629" s="59"/>
      <c r="T629" s="60"/>
      <c r="U629" s="33"/>
      <c r="V629" s="33"/>
      <c r="W629" s="33"/>
      <c r="X629" s="33"/>
      <c r="Y629" s="33"/>
      <c r="Z629" s="33"/>
      <c r="AA629" s="33"/>
      <c r="AB629" s="33"/>
      <c r="AC629" s="33"/>
      <c r="AD629" s="33"/>
      <c r="AE629" s="33"/>
      <c r="AT629" s="18" t="s">
        <v>170</v>
      </c>
      <c r="AU629" s="18" t="s">
        <v>83</v>
      </c>
    </row>
    <row r="630" spans="2:51" s="13" customFormat="1" ht="11.25">
      <c r="B630" s="163"/>
      <c r="D630" s="158" t="s">
        <v>172</v>
      </c>
      <c r="E630" s="164" t="s">
        <v>1</v>
      </c>
      <c r="F630" s="165" t="s">
        <v>720</v>
      </c>
      <c r="H630" s="164" t="s">
        <v>1</v>
      </c>
      <c r="I630" s="166"/>
      <c r="L630" s="163"/>
      <c r="M630" s="167"/>
      <c r="N630" s="168"/>
      <c r="O630" s="168"/>
      <c r="P630" s="168"/>
      <c r="Q630" s="168"/>
      <c r="R630" s="168"/>
      <c r="S630" s="168"/>
      <c r="T630" s="169"/>
      <c r="AT630" s="164" t="s">
        <v>172</v>
      </c>
      <c r="AU630" s="164" t="s">
        <v>83</v>
      </c>
      <c r="AV630" s="13" t="s">
        <v>81</v>
      </c>
      <c r="AW630" s="13" t="s">
        <v>30</v>
      </c>
      <c r="AX630" s="13" t="s">
        <v>73</v>
      </c>
      <c r="AY630" s="164" t="s">
        <v>160</v>
      </c>
    </row>
    <row r="631" spans="2:51" s="13" customFormat="1" ht="11.25">
      <c r="B631" s="163"/>
      <c r="D631" s="158" t="s">
        <v>172</v>
      </c>
      <c r="E631" s="164" t="s">
        <v>1</v>
      </c>
      <c r="F631" s="165" t="s">
        <v>721</v>
      </c>
      <c r="H631" s="164" t="s">
        <v>1</v>
      </c>
      <c r="I631" s="166"/>
      <c r="L631" s="163"/>
      <c r="M631" s="167"/>
      <c r="N631" s="168"/>
      <c r="O631" s="168"/>
      <c r="P631" s="168"/>
      <c r="Q631" s="168"/>
      <c r="R631" s="168"/>
      <c r="S631" s="168"/>
      <c r="T631" s="169"/>
      <c r="AT631" s="164" t="s">
        <v>172</v>
      </c>
      <c r="AU631" s="164" t="s">
        <v>83</v>
      </c>
      <c r="AV631" s="13" t="s">
        <v>81</v>
      </c>
      <c r="AW631" s="13" t="s">
        <v>30</v>
      </c>
      <c r="AX631" s="13" t="s">
        <v>73</v>
      </c>
      <c r="AY631" s="164" t="s">
        <v>160</v>
      </c>
    </row>
    <row r="632" spans="2:51" s="14" customFormat="1" ht="11.25">
      <c r="B632" s="170"/>
      <c r="D632" s="158" t="s">
        <v>172</v>
      </c>
      <c r="E632" s="171" t="s">
        <v>1</v>
      </c>
      <c r="F632" s="172" t="s">
        <v>722</v>
      </c>
      <c r="H632" s="173">
        <v>0.237</v>
      </c>
      <c r="I632" s="174"/>
      <c r="L632" s="170"/>
      <c r="M632" s="175"/>
      <c r="N632" s="176"/>
      <c r="O632" s="176"/>
      <c r="P632" s="176"/>
      <c r="Q632" s="176"/>
      <c r="R632" s="176"/>
      <c r="S632" s="176"/>
      <c r="T632" s="177"/>
      <c r="AT632" s="171" t="s">
        <v>172</v>
      </c>
      <c r="AU632" s="171" t="s">
        <v>83</v>
      </c>
      <c r="AV632" s="14" t="s">
        <v>83</v>
      </c>
      <c r="AW632" s="14" t="s">
        <v>30</v>
      </c>
      <c r="AX632" s="14" t="s">
        <v>73</v>
      </c>
      <c r="AY632" s="171" t="s">
        <v>160</v>
      </c>
    </row>
    <row r="633" spans="2:51" s="13" customFormat="1" ht="11.25">
      <c r="B633" s="163"/>
      <c r="D633" s="158" t="s">
        <v>172</v>
      </c>
      <c r="E633" s="164" t="s">
        <v>1</v>
      </c>
      <c r="F633" s="165" t="s">
        <v>723</v>
      </c>
      <c r="H633" s="164" t="s">
        <v>1</v>
      </c>
      <c r="I633" s="166"/>
      <c r="L633" s="163"/>
      <c r="M633" s="167"/>
      <c r="N633" s="168"/>
      <c r="O633" s="168"/>
      <c r="P633" s="168"/>
      <c r="Q633" s="168"/>
      <c r="R633" s="168"/>
      <c r="S633" s="168"/>
      <c r="T633" s="169"/>
      <c r="AT633" s="164" t="s">
        <v>172</v>
      </c>
      <c r="AU633" s="164" t="s">
        <v>83</v>
      </c>
      <c r="AV633" s="13" t="s">
        <v>81</v>
      </c>
      <c r="AW633" s="13" t="s">
        <v>30</v>
      </c>
      <c r="AX633" s="13" t="s">
        <v>73</v>
      </c>
      <c r="AY633" s="164" t="s">
        <v>160</v>
      </c>
    </row>
    <row r="634" spans="2:51" s="14" customFormat="1" ht="11.25">
      <c r="B634" s="170"/>
      <c r="D634" s="158" t="s">
        <v>172</v>
      </c>
      <c r="E634" s="171" t="s">
        <v>1</v>
      </c>
      <c r="F634" s="172" t="s">
        <v>724</v>
      </c>
      <c r="H634" s="173">
        <v>0.217</v>
      </c>
      <c r="I634" s="174"/>
      <c r="L634" s="170"/>
      <c r="M634" s="175"/>
      <c r="N634" s="176"/>
      <c r="O634" s="176"/>
      <c r="P634" s="176"/>
      <c r="Q634" s="176"/>
      <c r="R634" s="176"/>
      <c r="S634" s="176"/>
      <c r="T634" s="177"/>
      <c r="AT634" s="171" t="s">
        <v>172</v>
      </c>
      <c r="AU634" s="171" t="s">
        <v>83</v>
      </c>
      <c r="AV634" s="14" t="s">
        <v>83</v>
      </c>
      <c r="AW634" s="14" t="s">
        <v>30</v>
      </c>
      <c r="AX634" s="14" t="s">
        <v>73</v>
      </c>
      <c r="AY634" s="171" t="s">
        <v>160</v>
      </c>
    </row>
    <row r="635" spans="2:51" s="13" customFormat="1" ht="11.25">
      <c r="B635" s="163"/>
      <c r="D635" s="158" t="s">
        <v>172</v>
      </c>
      <c r="E635" s="164" t="s">
        <v>1</v>
      </c>
      <c r="F635" s="165" t="s">
        <v>725</v>
      </c>
      <c r="H635" s="164" t="s">
        <v>1</v>
      </c>
      <c r="I635" s="166"/>
      <c r="L635" s="163"/>
      <c r="M635" s="167"/>
      <c r="N635" s="168"/>
      <c r="O635" s="168"/>
      <c r="P635" s="168"/>
      <c r="Q635" s="168"/>
      <c r="R635" s="168"/>
      <c r="S635" s="168"/>
      <c r="T635" s="169"/>
      <c r="AT635" s="164" t="s">
        <v>172</v>
      </c>
      <c r="AU635" s="164" t="s">
        <v>83</v>
      </c>
      <c r="AV635" s="13" t="s">
        <v>81</v>
      </c>
      <c r="AW635" s="13" t="s">
        <v>30</v>
      </c>
      <c r="AX635" s="13" t="s">
        <v>73</v>
      </c>
      <c r="AY635" s="164" t="s">
        <v>160</v>
      </c>
    </row>
    <row r="636" spans="2:51" s="14" customFormat="1" ht="11.25">
      <c r="B636" s="170"/>
      <c r="D636" s="158" t="s">
        <v>172</v>
      </c>
      <c r="E636" s="171" t="s">
        <v>1</v>
      </c>
      <c r="F636" s="172" t="s">
        <v>726</v>
      </c>
      <c r="H636" s="173">
        <v>0.205</v>
      </c>
      <c r="I636" s="174"/>
      <c r="L636" s="170"/>
      <c r="M636" s="175"/>
      <c r="N636" s="176"/>
      <c r="O636" s="176"/>
      <c r="P636" s="176"/>
      <c r="Q636" s="176"/>
      <c r="R636" s="176"/>
      <c r="S636" s="176"/>
      <c r="T636" s="177"/>
      <c r="AT636" s="171" t="s">
        <v>172</v>
      </c>
      <c r="AU636" s="171" t="s">
        <v>83</v>
      </c>
      <c r="AV636" s="14" t="s">
        <v>83</v>
      </c>
      <c r="AW636" s="14" t="s">
        <v>30</v>
      </c>
      <c r="AX636" s="14" t="s">
        <v>73</v>
      </c>
      <c r="AY636" s="171" t="s">
        <v>160</v>
      </c>
    </row>
    <row r="637" spans="2:51" s="16" customFormat="1" ht="11.25">
      <c r="B637" s="186"/>
      <c r="D637" s="158" t="s">
        <v>172</v>
      </c>
      <c r="E637" s="187" t="s">
        <v>1</v>
      </c>
      <c r="F637" s="188" t="s">
        <v>182</v>
      </c>
      <c r="H637" s="189">
        <v>0.659</v>
      </c>
      <c r="I637" s="190"/>
      <c r="L637" s="186"/>
      <c r="M637" s="191"/>
      <c r="N637" s="192"/>
      <c r="O637" s="192"/>
      <c r="P637" s="192"/>
      <c r="Q637" s="192"/>
      <c r="R637" s="192"/>
      <c r="S637" s="192"/>
      <c r="T637" s="193"/>
      <c r="AT637" s="187" t="s">
        <v>172</v>
      </c>
      <c r="AU637" s="187" t="s">
        <v>83</v>
      </c>
      <c r="AV637" s="16" t="s">
        <v>168</v>
      </c>
      <c r="AW637" s="16" t="s">
        <v>30</v>
      </c>
      <c r="AX637" s="16" t="s">
        <v>81</v>
      </c>
      <c r="AY637" s="187" t="s">
        <v>160</v>
      </c>
    </row>
    <row r="638" spans="2:51" s="14" customFormat="1" ht="11.25">
      <c r="B638" s="170"/>
      <c r="D638" s="158" t="s">
        <v>172</v>
      </c>
      <c r="F638" s="172" t="s">
        <v>727</v>
      </c>
      <c r="H638" s="173">
        <v>0.692</v>
      </c>
      <c r="I638" s="174"/>
      <c r="L638" s="170"/>
      <c r="M638" s="175"/>
      <c r="N638" s="176"/>
      <c r="O638" s="176"/>
      <c r="P638" s="176"/>
      <c r="Q638" s="176"/>
      <c r="R638" s="176"/>
      <c r="S638" s="176"/>
      <c r="T638" s="177"/>
      <c r="AT638" s="171" t="s">
        <v>172</v>
      </c>
      <c r="AU638" s="171" t="s">
        <v>83</v>
      </c>
      <c r="AV638" s="14" t="s">
        <v>83</v>
      </c>
      <c r="AW638" s="14" t="s">
        <v>3</v>
      </c>
      <c r="AX638" s="14" t="s">
        <v>81</v>
      </c>
      <c r="AY638" s="171" t="s">
        <v>160</v>
      </c>
    </row>
    <row r="639" spans="1:65" s="2" customFormat="1" ht="24.2" customHeight="1">
      <c r="A639" s="33"/>
      <c r="B639" s="144"/>
      <c r="C639" s="145" t="s">
        <v>728</v>
      </c>
      <c r="D639" s="145" t="s">
        <v>163</v>
      </c>
      <c r="E639" s="146" t="s">
        <v>729</v>
      </c>
      <c r="F639" s="147" t="s">
        <v>730</v>
      </c>
      <c r="G639" s="148" t="s">
        <v>166</v>
      </c>
      <c r="H639" s="149">
        <v>6.064</v>
      </c>
      <c r="I639" s="150"/>
      <c r="J639" s="151">
        <f>ROUND(I639*H639,2)</f>
        <v>0</v>
      </c>
      <c r="K639" s="147" t="s">
        <v>167</v>
      </c>
      <c r="L639" s="34"/>
      <c r="M639" s="152" t="s">
        <v>1</v>
      </c>
      <c r="N639" s="153" t="s">
        <v>38</v>
      </c>
      <c r="O639" s="59"/>
      <c r="P639" s="154">
        <f>O639*H639</f>
        <v>0</v>
      </c>
      <c r="Q639" s="154">
        <v>0.178184</v>
      </c>
      <c r="R639" s="154">
        <f>Q639*H639</f>
        <v>1.0805077760000001</v>
      </c>
      <c r="S639" s="154">
        <v>0</v>
      </c>
      <c r="T639" s="155">
        <f>S639*H639</f>
        <v>0</v>
      </c>
      <c r="U639" s="33"/>
      <c r="V639" s="33"/>
      <c r="W639" s="33"/>
      <c r="X639" s="33"/>
      <c r="Y639" s="33"/>
      <c r="Z639" s="33"/>
      <c r="AA639" s="33"/>
      <c r="AB639" s="33"/>
      <c r="AC639" s="33"/>
      <c r="AD639" s="33"/>
      <c r="AE639" s="33"/>
      <c r="AR639" s="156" t="s">
        <v>168</v>
      </c>
      <c r="AT639" s="156" t="s">
        <v>163</v>
      </c>
      <c r="AU639" s="156" t="s">
        <v>83</v>
      </c>
      <c r="AY639" s="18" t="s">
        <v>160</v>
      </c>
      <c r="BE639" s="157">
        <f>IF(N639="základní",J639,0)</f>
        <v>0</v>
      </c>
      <c r="BF639" s="157">
        <f>IF(N639="snížená",J639,0)</f>
        <v>0</v>
      </c>
      <c r="BG639" s="157">
        <f>IF(N639="zákl. přenesená",J639,0)</f>
        <v>0</v>
      </c>
      <c r="BH639" s="157">
        <f>IF(N639="sníž. přenesená",J639,0)</f>
        <v>0</v>
      </c>
      <c r="BI639" s="157">
        <f>IF(N639="nulová",J639,0)</f>
        <v>0</v>
      </c>
      <c r="BJ639" s="18" t="s">
        <v>81</v>
      </c>
      <c r="BK639" s="157">
        <f>ROUND(I639*H639,2)</f>
        <v>0</v>
      </c>
      <c r="BL639" s="18" t="s">
        <v>168</v>
      </c>
      <c r="BM639" s="156" t="s">
        <v>731</v>
      </c>
    </row>
    <row r="640" spans="1:47" s="2" customFormat="1" ht="19.5">
      <c r="A640" s="33"/>
      <c r="B640" s="34"/>
      <c r="C640" s="33"/>
      <c r="D640" s="158" t="s">
        <v>170</v>
      </c>
      <c r="E640" s="33"/>
      <c r="F640" s="159" t="s">
        <v>732</v>
      </c>
      <c r="G640" s="33"/>
      <c r="H640" s="33"/>
      <c r="I640" s="160"/>
      <c r="J640" s="33"/>
      <c r="K640" s="33"/>
      <c r="L640" s="34"/>
      <c r="M640" s="161"/>
      <c r="N640" s="162"/>
      <c r="O640" s="59"/>
      <c r="P640" s="59"/>
      <c r="Q640" s="59"/>
      <c r="R640" s="59"/>
      <c r="S640" s="59"/>
      <c r="T640" s="60"/>
      <c r="U640" s="33"/>
      <c r="V640" s="33"/>
      <c r="W640" s="33"/>
      <c r="X640" s="33"/>
      <c r="Y640" s="33"/>
      <c r="Z640" s="33"/>
      <c r="AA640" s="33"/>
      <c r="AB640" s="33"/>
      <c r="AC640" s="33"/>
      <c r="AD640" s="33"/>
      <c r="AE640" s="33"/>
      <c r="AT640" s="18" t="s">
        <v>170</v>
      </c>
      <c r="AU640" s="18" t="s">
        <v>83</v>
      </c>
    </row>
    <row r="641" spans="2:51" s="13" customFormat="1" ht="11.25">
      <c r="B641" s="163"/>
      <c r="D641" s="158" t="s">
        <v>172</v>
      </c>
      <c r="E641" s="164" t="s">
        <v>1</v>
      </c>
      <c r="F641" s="165" t="s">
        <v>230</v>
      </c>
      <c r="H641" s="164" t="s">
        <v>1</v>
      </c>
      <c r="I641" s="166"/>
      <c r="L641" s="163"/>
      <c r="M641" s="167"/>
      <c r="N641" s="168"/>
      <c r="O641" s="168"/>
      <c r="P641" s="168"/>
      <c r="Q641" s="168"/>
      <c r="R641" s="168"/>
      <c r="S641" s="168"/>
      <c r="T641" s="169"/>
      <c r="AT641" s="164" t="s">
        <v>172</v>
      </c>
      <c r="AU641" s="164" t="s">
        <v>83</v>
      </c>
      <c r="AV641" s="13" t="s">
        <v>81</v>
      </c>
      <c r="AW641" s="13" t="s">
        <v>30</v>
      </c>
      <c r="AX641" s="13" t="s">
        <v>73</v>
      </c>
      <c r="AY641" s="164" t="s">
        <v>160</v>
      </c>
    </row>
    <row r="642" spans="2:51" s="14" customFormat="1" ht="11.25">
      <c r="B642" s="170"/>
      <c r="D642" s="158" t="s">
        <v>172</v>
      </c>
      <c r="E642" s="171" t="s">
        <v>1</v>
      </c>
      <c r="F642" s="172" t="s">
        <v>733</v>
      </c>
      <c r="H642" s="173">
        <v>0.72</v>
      </c>
      <c r="I642" s="174"/>
      <c r="L642" s="170"/>
      <c r="M642" s="175"/>
      <c r="N642" s="176"/>
      <c r="O642" s="176"/>
      <c r="P642" s="176"/>
      <c r="Q642" s="176"/>
      <c r="R642" s="176"/>
      <c r="S642" s="176"/>
      <c r="T642" s="177"/>
      <c r="AT642" s="171" t="s">
        <v>172</v>
      </c>
      <c r="AU642" s="171" t="s">
        <v>83</v>
      </c>
      <c r="AV642" s="14" t="s">
        <v>83</v>
      </c>
      <c r="AW642" s="14" t="s">
        <v>30</v>
      </c>
      <c r="AX642" s="14" t="s">
        <v>73</v>
      </c>
      <c r="AY642" s="171" t="s">
        <v>160</v>
      </c>
    </row>
    <row r="643" spans="2:51" s="13" customFormat="1" ht="11.25">
      <c r="B643" s="163"/>
      <c r="D643" s="158" t="s">
        <v>172</v>
      </c>
      <c r="E643" s="164" t="s">
        <v>1</v>
      </c>
      <c r="F643" s="165" t="s">
        <v>671</v>
      </c>
      <c r="H643" s="164" t="s">
        <v>1</v>
      </c>
      <c r="I643" s="166"/>
      <c r="L643" s="163"/>
      <c r="M643" s="167"/>
      <c r="N643" s="168"/>
      <c r="O643" s="168"/>
      <c r="P643" s="168"/>
      <c r="Q643" s="168"/>
      <c r="R643" s="168"/>
      <c r="S643" s="168"/>
      <c r="T643" s="169"/>
      <c r="AT643" s="164" t="s">
        <v>172</v>
      </c>
      <c r="AU643" s="164" t="s">
        <v>83</v>
      </c>
      <c r="AV643" s="13" t="s">
        <v>81</v>
      </c>
      <c r="AW643" s="13" t="s">
        <v>30</v>
      </c>
      <c r="AX643" s="13" t="s">
        <v>73</v>
      </c>
      <c r="AY643" s="164" t="s">
        <v>160</v>
      </c>
    </row>
    <row r="644" spans="2:51" s="14" customFormat="1" ht="11.25">
      <c r="B644" s="170"/>
      <c r="D644" s="158" t="s">
        <v>172</v>
      </c>
      <c r="E644" s="171" t="s">
        <v>1</v>
      </c>
      <c r="F644" s="172" t="s">
        <v>734</v>
      </c>
      <c r="H644" s="173">
        <v>5.344</v>
      </c>
      <c r="I644" s="174"/>
      <c r="L644" s="170"/>
      <c r="M644" s="175"/>
      <c r="N644" s="176"/>
      <c r="O644" s="176"/>
      <c r="P644" s="176"/>
      <c r="Q644" s="176"/>
      <c r="R644" s="176"/>
      <c r="S644" s="176"/>
      <c r="T644" s="177"/>
      <c r="AT644" s="171" t="s">
        <v>172</v>
      </c>
      <c r="AU644" s="171" t="s">
        <v>83</v>
      </c>
      <c r="AV644" s="14" t="s">
        <v>83</v>
      </c>
      <c r="AW644" s="14" t="s">
        <v>30</v>
      </c>
      <c r="AX644" s="14" t="s">
        <v>73</v>
      </c>
      <c r="AY644" s="171" t="s">
        <v>160</v>
      </c>
    </row>
    <row r="645" spans="2:51" s="16" customFormat="1" ht="11.25">
      <c r="B645" s="186"/>
      <c r="D645" s="158" t="s">
        <v>172</v>
      </c>
      <c r="E645" s="187" t="s">
        <v>1</v>
      </c>
      <c r="F645" s="188" t="s">
        <v>182</v>
      </c>
      <c r="H645" s="189">
        <v>6.064</v>
      </c>
      <c r="I645" s="190"/>
      <c r="L645" s="186"/>
      <c r="M645" s="191"/>
      <c r="N645" s="192"/>
      <c r="O645" s="192"/>
      <c r="P645" s="192"/>
      <c r="Q645" s="192"/>
      <c r="R645" s="192"/>
      <c r="S645" s="192"/>
      <c r="T645" s="193"/>
      <c r="AT645" s="187" t="s">
        <v>172</v>
      </c>
      <c r="AU645" s="187" t="s">
        <v>83</v>
      </c>
      <c r="AV645" s="16" t="s">
        <v>168</v>
      </c>
      <c r="AW645" s="16" t="s">
        <v>30</v>
      </c>
      <c r="AX645" s="16" t="s">
        <v>81</v>
      </c>
      <c r="AY645" s="187" t="s">
        <v>160</v>
      </c>
    </row>
    <row r="646" spans="1:65" s="2" customFormat="1" ht="16.5" customHeight="1">
      <c r="A646" s="33"/>
      <c r="B646" s="144"/>
      <c r="C646" s="145" t="s">
        <v>735</v>
      </c>
      <c r="D646" s="145" t="s">
        <v>163</v>
      </c>
      <c r="E646" s="146" t="s">
        <v>736</v>
      </c>
      <c r="F646" s="147" t="s">
        <v>737</v>
      </c>
      <c r="G646" s="148" t="s">
        <v>166</v>
      </c>
      <c r="H646" s="149">
        <v>9.534</v>
      </c>
      <c r="I646" s="150"/>
      <c r="J646" s="151">
        <f>ROUND(I646*H646,2)</f>
        <v>0</v>
      </c>
      <c r="K646" s="147" t="s">
        <v>167</v>
      </c>
      <c r="L646" s="34"/>
      <c r="M646" s="152" t="s">
        <v>1</v>
      </c>
      <c r="N646" s="153" t="s">
        <v>38</v>
      </c>
      <c r="O646" s="59"/>
      <c r="P646" s="154">
        <f>O646*H646</f>
        <v>0</v>
      </c>
      <c r="Q646" s="154">
        <v>0.000852</v>
      </c>
      <c r="R646" s="154">
        <f>Q646*H646</f>
        <v>0.008122968000000001</v>
      </c>
      <c r="S646" s="154">
        <v>0</v>
      </c>
      <c r="T646" s="155">
        <f>S646*H646</f>
        <v>0</v>
      </c>
      <c r="U646" s="33"/>
      <c r="V646" s="33"/>
      <c r="W646" s="33"/>
      <c r="X646" s="33"/>
      <c r="Y646" s="33"/>
      <c r="Z646" s="33"/>
      <c r="AA646" s="33"/>
      <c r="AB646" s="33"/>
      <c r="AC646" s="33"/>
      <c r="AD646" s="33"/>
      <c r="AE646" s="33"/>
      <c r="AR646" s="156" t="s">
        <v>168</v>
      </c>
      <c r="AT646" s="156" t="s">
        <v>163</v>
      </c>
      <c r="AU646" s="156" t="s">
        <v>83</v>
      </c>
      <c r="AY646" s="18" t="s">
        <v>160</v>
      </c>
      <c r="BE646" s="157">
        <f>IF(N646="základní",J646,0)</f>
        <v>0</v>
      </c>
      <c r="BF646" s="157">
        <f>IF(N646="snížená",J646,0)</f>
        <v>0</v>
      </c>
      <c r="BG646" s="157">
        <f>IF(N646="zákl. přenesená",J646,0)</f>
        <v>0</v>
      </c>
      <c r="BH646" s="157">
        <f>IF(N646="sníž. přenesená",J646,0)</f>
        <v>0</v>
      </c>
      <c r="BI646" s="157">
        <f>IF(N646="nulová",J646,0)</f>
        <v>0</v>
      </c>
      <c r="BJ646" s="18" t="s">
        <v>81</v>
      </c>
      <c r="BK646" s="157">
        <f>ROUND(I646*H646,2)</f>
        <v>0</v>
      </c>
      <c r="BL646" s="18" t="s">
        <v>168</v>
      </c>
      <c r="BM646" s="156" t="s">
        <v>738</v>
      </c>
    </row>
    <row r="647" spans="1:47" s="2" customFormat="1" ht="19.5">
      <c r="A647" s="33"/>
      <c r="B647" s="34"/>
      <c r="C647" s="33"/>
      <c r="D647" s="158" t="s">
        <v>170</v>
      </c>
      <c r="E647" s="33"/>
      <c r="F647" s="159" t="s">
        <v>739</v>
      </c>
      <c r="G647" s="33"/>
      <c r="H647" s="33"/>
      <c r="I647" s="160"/>
      <c r="J647" s="33"/>
      <c r="K647" s="33"/>
      <c r="L647" s="34"/>
      <c r="M647" s="161"/>
      <c r="N647" s="162"/>
      <c r="O647" s="59"/>
      <c r="P647" s="59"/>
      <c r="Q647" s="59"/>
      <c r="R647" s="59"/>
      <c r="S647" s="59"/>
      <c r="T647" s="60"/>
      <c r="U647" s="33"/>
      <c r="V647" s="33"/>
      <c r="W647" s="33"/>
      <c r="X647" s="33"/>
      <c r="Y647" s="33"/>
      <c r="Z647" s="33"/>
      <c r="AA647" s="33"/>
      <c r="AB647" s="33"/>
      <c r="AC647" s="33"/>
      <c r="AD647" s="33"/>
      <c r="AE647" s="33"/>
      <c r="AT647" s="18" t="s">
        <v>170</v>
      </c>
      <c r="AU647" s="18" t="s">
        <v>83</v>
      </c>
    </row>
    <row r="648" spans="2:51" s="13" customFormat="1" ht="11.25">
      <c r="B648" s="163"/>
      <c r="D648" s="158" t="s">
        <v>172</v>
      </c>
      <c r="E648" s="164" t="s">
        <v>1</v>
      </c>
      <c r="F648" s="165" t="s">
        <v>230</v>
      </c>
      <c r="H648" s="164" t="s">
        <v>1</v>
      </c>
      <c r="I648" s="166"/>
      <c r="L648" s="163"/>
      <c r="M648" s="167"/>
      <c r="N648" s="168"/>
      <c r="O648" s="168"/>
      <c r="P648" s="168"/>
      <c r="Q648" s="168"/>
      <c r="R648" s="168"/>
      <c r="S648" s="168"/>
      <c r="T648" s="169"/>
      <c r="AT648" s="164" t="s">
        <v>172</v>
      </c>
      <c r="AU648" s="164" t="s">
        <v>83</v>
      </c>
      <c r="AV648" s="13" t="s">
        <v>81</v>
      </c>
      <c r="AW648" s="13" t="s">
        <v>30</v>
      </c>
      <c r="AX648" s="13" t="s">
        <v>73</v>
      </c>
      <c r="AY648" s="164" t="s">
        <v>160</v>
      </c>
    </row>
    <row r="649" spans="2:51" s="14" customFormat="1" ht="11.25">
      <c r="B649" s="170"/>
      <c r="D649" s="158" t="s">
        <v>172</v>
      </c>
      <c r="E649" s="171" t="s">
        <v>1</v>
      </c>
      <c r="F649" s="172" t="s">
        <v>740</v>
      </c>
      <c r="H649" s="173">
        <v>2.52</v>
      </c>
      <c r="I649" s="174"/>
      <c r="L649" s="170"/>
      <c r="M649" s="175"/>
      <c r="N649" s="176"/>
      <c r="O649" s="176"/>
      <c r="P649" s="176"/>
      <c r="Q649" s="176"/>
      <c r="R649" s="176"/>
      <c r="S649" s="176"/>
      <c r="T649" s="177"/>
      <c r="AT649" s="171" t="s">
        <v>172</v>
      </c>
      <c r="AU649" s="171" t="s">
        <v>83</v>
      </c>
      <c r="AV649" s="14" t="s">
        <v>83</v>
      </c>
      <c r="AW649" s="14" t="s">
        <v>30</v>
      </c>
      <c r="AX649" s="14" t="s">
        <v>73</v>
      </c>
      <c r="AY649" s="171" t="s">
        <v>160</v>
      </c>
    </row>
    <row r="650" spans="2:51" s="13" customFormat="1" ht="11.25">
      <c r="B650" s="163"/>
      <c r="D650" s="158" t="s">
        <v>172</v>
      </c>
      <c r="E650" s="164" t="s">
        <v>1</v>
      </c>
      <c r="F650" s="165" t="s">
        <v>671</v>
      </c>
      <c r="H650" s="164" t="s">
        <v>1</v>
      </c>
      <c r="I650" s="166"/>
      <c r="L650" s="163"/>
      <c r="M650" s="167"/>
      <c r="N650" s="168"/>
      <c r="O650" s="168"/>
      <c r="P650" s="168"/>
      <c r="Q650" s="168"/>
      <c r="R650" s="168"/>
      <c r="S650" s="168"/>
      <c r="T650" s="169"/>
      <c r="AT650" s="164" t="s">
        <v>172</v>
      </c>
      <c r="AU650" s="164" t="s">
        <v>83</v>
      </c>
      <c r="AV650" s="13" t="s">
        <v>81</v>
      </c>
      <c r="AW650" s="13" t="s">
        <v>30</v>
      </c>
      <c r="AX650" s="13" t="s">
        <v>73</v>
      </c>
      <c r="AY650" s="164" t="s">
        <v>160</v>
      </c>
    </row>
    <row r="651" spans="2:51" s="14" customFormat="1" ht="11.25">
      <c r="B651" s="170"/>
      <c r="D651" s="158" t="s">
        <v>172</v>
      </c>
      <c r="E651" s="171" t="s">
        <v>1</v>
      </c>
      <c r="F651" s="172" t="s">
        <v>741</v>
      </c>
      <c r="H651" s="173">
        <v>7.014</v>
      </c>
      <c r="I651" s="174"/>
      <c r="L651" s="170"/>
      <c r="M651" s="175"/>
      <c r="N651" s="176"/>
      <c r="O651" s="176"/>
      <c r="P651" s="176"/>
      <c r="Q651" s="176"/>
      <c r="R651" s="176"/>
      <c r="S651" s="176"/>
      <c r="T651" s="177"/>
      <c r="AT651" s="171" t="s">
        <v>172</v>
      </c>
      <c r="AU651" s="171" t="s">
        <v>83</v>
      </c>
      <c r="AV651" s="14" t="s">
        <v>83</v>
      </c>
      <c r="AW651" s="14" t="s">
        <v>30</v>
      </c>
      <c r="AX651" s="14" t="s">
        <v>73</v>
      </c>
      <c r="AY651" s="171" t="s">
        <v>160</v>
      </c>
    </row>
    <row r="652" spans="2:51" s="16" customFormat="1" ht="11.25">
      <c r="B652" s="186"/>
      <c r="D652" s="158" t="s">
        <v>172</v>
      </c>
      <c r="E652" s="187" t="s">
        <v>1</v>
      </c>
      <c r="F652" s="188" t="s">
        <v>182</v>
      </c>
      <c r="H652" s="189">
        <v>9.534</v>
      </c>
      <c r="I652" s="190"/>
      <c r="L652" s="186"/>
      <c r="M652" s="191"/>
      <c r="N652" s="192"/>
      <c r="O652" s="192"/>
      <c r="P652" s="192"/>
      <c r="Q652" s="192"/>
      <c r="R652" s="192"/>
      <c r="S652" s="192"/>
      <c r="T652" s="193"/>
      <c r="AT652" s="187" t="s">
        <v>172</v>
      </c>
      <c r="AU652" s="187" t="s">
        <v>83</v>
      </c>
      <c r="AV652" s="16" t="s">
        <v>168</v>
      </c>
      <c r="AW652" s="16" t="s">
        <v>30</v>
      </c>
      <c r="AX652" s="16" t="s">
        <v>81</v>
      </c>
      <c r="AY652" s="187" t="s">
        <v>160</v>
      </c>
    </row>
    <row r="653" spans="1:65" s="2" customFormat="1" ht="24.2" customHeight="1">
      <c r="A653" s="33"/>
      <c r="B653" s="144"/>
      <c r="C653" s="145" t="s">
        <v>742</v>
      </c>
      <c r="D653" s="145" t="s">
        <v>163</v>
      </c>
      <c r="E653" s="146" t="s">
        <v>707</v>
      </c>
      <c r="F653" s="147" t="s">
        <v>708</v>
      </c>
      <c r="G653" s="148" t="s">
        <v>698</v>
      </c>
      <c r="H653" s="149">
        <v>1</v>
      </c>
      <c r="I653" s="150"/>
      <c r="J653" s="151">
        <f>ROUND(I653*H653,2)</f>
        <v>0</v>
      </c>
      <c r="K653" s="147" t="s">
        <v>1</v>
      </c>
      <c r="L653" s="34"/>
      <c r="M653" s="152" t="s">
        <v>1</v>
      </c>
      <c r="N653" s="153" t="s">
        <v>38</v>
      </c>
      <c r="O653" s="59"/>
      <c r="P653" s="154">
        <f>O653*H653</f>
        <v>0</v>
      </c>
      <c r="Q653" s="154">
        <v>0</v>
      </c>
      <c r="R653" s="154">
        <f>Q653*H653</f>
        <v>0</v>
      </c>
      <c r="S653" s="154">
        <v>0</v>
      </c>
      <c r="T653" s="155">
        <f>S653*H653</f>
        <v>0</v>
      </c>
      <c r="U653" s="33"/>
      <c r="V653" s="33"/>
      <c r="W653" s="33"/>
      <c r="X653" s="33"/>
      <c r="Y653" s="33"/>
      <c r="Z653" s="33"/>
      <c r="AA653" s="33"/>
      <c r="AB653" s="33"/>
      <c r="AC653" s="33"/>
      <c r="AD653" s="33"/>
      <c r="AE653" s="33"/>
      <c r="AR653" s="156" t="s">
        <v>168</v>
      </c>
      <c r="AT653" s="156" t="s">
        <v>163</v>
      </c>
      <c r="AU653" s="156" t="s">
        <v>83</v>
      </c>
      <c r="AY653" s="18" t="s">
        <v>160</v>
      </c>
      <c r="BE653" s="157">
        <f>IF(N653="základní",J653,0)</f>
        <v>0</v>
      </c>
      <c r="BF653" s="157">
        <f>IF(N653="snížená",J653,0)</f>
        <v>0</v>
      </c>
      <c r="BG653" s="157">
        <f>IF(N653="zákl. přenesená",J653,0)</f>
        <v>0</v>
      </c>
      <c r="BH653" s="157">
        <f>IF(N653="sníž. přenesená",J653,0)</f>
        <v>0</v>
      </c>
      <c r="BI653" s="157">
        <f>IF(N653="nulová",J653,0)</f>
        <v>0</v>
      </c>
      <c r="BJ653" s="18" t="s">
        <v>81</v>
      </c>
      <c r="BK653" s="157">
        <f>ROUND(I653*H653,2)</f>
        <v>0</v>
      </c>
      <c r="BL653" s="18" t="s">
        <v>168</v>
      </c>
      <c r="BM653" s="156" t="s">
        <v>743</v>
      </c>
    </row>
    <row r="654" spans="1:47" s="2" customFormat="1" ht="29.25">
      <c r="A654" s="33"/>
      <c r="B654" s="34"/>
      <c r="C654" s="33"/>
      <c r="D654" s="158" t="s">
        <v>170</v>
      </c>
      <c r="E654" s="33"/>
      <c r="F654" s="159" t="s">
        <v>710</v>
      </c>
      <c r="G654" s="33"/>
      <c r="H654" s="33"/>
      <c r="I654" s="160"/>
      <c r="J654" s="33"/>
      <c r="K654" s="33"/>
      <c r="L654" s="34"/>
      <c r="M654" s="161"/>
      <c r="N654" s="162"/>
      <c r="O654" s="59"/>
      <c r="P654" s="59"/>
      <c r="Q654" s="59"/>
      <c r="R654" s="59"/>
      <c r="S654" s="59"/>
      <c r="T654" s="60"/>
      <c r="U654" s="33"/>
      <c r="V654" s="33"/>
      <c r="W654" s="33"/>
      <c r="X654" s="33"/>
      <c r="Y654" s="33"/>
      <c r="Z654" s="33"/>
      <c r="AA654" s="33"/>
      <c r="AB654" s="33"/>
      <c r="AC654" s="33"/>
      <c r="AD654" s="33"/>
      <c r="AE654" s="33"/>
      <c r="AT654" s="18" t="s">
        <v>170</v>
      </c>
      <c r="AU654" s="18" t="s">
        <v>83</v>
      </c>
    </row>
    <row r="655" spans="1:65" s="2" customFormat="1" ht="24.2" customHeight="1">
      <c r="A655" s="33"/>
      <c r="B655" s="144"/>
      <c r="C655" s="145" t="s">
        <v>744</v>
      </c>
      <c r="D655" s="145" t="s">
        <v>163</v>
      </c>
      <c r="E655" s="146" t="s">
        <v>745</v>
      </c>
      <c r="F655" s="147" t="s">
        <v>746</v>
      </c>
      <c r="G655" s="148" t="s">
        <v>166</v>
      </c>
      <c r="H655" s="149">
        <v>1.818</v>
      </c>
      <c r="I655" s="150"/>
      <c r="J655" s="151">
        <f>ROUND(I655*H655,2)</f>
        <v>0</v>
      </c>
      <c r="K655" s="147" t="s">
        <v>167</v>
      </c>
      <c r="L655" s="34"/>
      <c r="M655" s="152" t="s">
        <v>1</v>
      </c>
      <c r="N655" s="153" t="s">
        <v>38</v>
      </c>
      <c r="O655" s="59"/>
      <c r="P655" s="154">
        <f>O655*H655</f>
        <v>0</v>
      </c>
      <c r="Q655" s="154">
        <v>0</v>
      </c>
      <c r="R655" s="154">
        <f>Q655*H655</f>
        <v>0</v>
      </c>
      <c r="S655" s="154">
        <v>0.165</v>
      </c>
      <c r="T655" s="155">
        <f>S655*H655</f>
        <v>0.29997</v>
      </c>
      <c r="U655" s="33"/>
      <c r="V655" s="33"/>
      <c r="W655" s="33"/>
      <c r="X655" s="33"/>
      <c r="Y655" s="33"/>
      <c r="Z655" s="33"/>
      <c r="AA655" s="33"/>
      <c r="AB655" s="33"/>
      <c r="AC655" s="33"/>
      <c r="AD655" s="33"/>
      <c r="AE655" s="33"/>
      <c r="AR655" s="156" t="s">
        <v>168</v>
      </c>
      <c r="AT655" s="156" t="s">
        <v>163</v>
      </c>
      <c r="AU655" s="156" t="s">
        <v>83</v>
      </c>
      <c r="AY655" s="18" t="s">
        <v>160</v>
      </c>
      <c r="BE655" s="157">
        <f>IF(N655="základní",J655,0)</f>
        <v>0</v>
      </c>
      <c r="BF655" s="157">
        <f>IF(N655="snížená",J655,0)</f>
        <v>0</v>
      </c>
      <c r="BG655" s="157">
        <f>IF(N655="zákl. přenesená",J655,0)</f>
        <v>0</v>
      </c>
      <c r="BH655" s="157">
        <f>IF(N655="sníž. přenesená",J655,0)</f>
        <v>0</v>
      </c>
      <c r="BI655" s="157">
        <f>IF(N655="nulová",J655,0)</f>
        <v>0</v>
      </c>
      <c r="BJ655" s="18" t="s">
        <v>81</v>
      </c>
      <c r="BK655" s="157">
        <f>ROUND(I655*H655,2)</f>
        <v>0</v>
      </c>
      <c r="BL655" s="18" t="s">
        <v>168</v>
      </c>
      <c r="BM655" s="156" t="s">
        <v>747</v>
      </c>
    </row>
    <row r="656" spans="1:47" s="2" customFormat="1" ht="29.25">
      <c r="A656" s="33"/>
      <c r="B656" s="34"/>
      <c r="C656" s="33"/>
      <c r="D656" s="158" t="s">
        <v>170</v>
      </c>
      <c r="E656" s="33"/>
      <c r="F656" s="159" t="s">
        <v>748</v>
      </c>
      <c r="G656" s="33"/>
      <c r="H656" s="33"/>
      <c r="I656" s="160"/>
      <c r="J656" s="33"/>
      <c r="K656" s="33"/>
      <c r="L656" s="34"/>
      <c r="M656" s="161"/>
      <c r="N656" s="162"/>
      <c r="O656" s="59"/>
      <c r="P656" s="59"/>
      <c r="Q656" s="59"/>
      <c r="R656" s="59"/>
      <c r="S656" s="59"/>
      <c r="T656" s="60"/>
      <c r="U656" s="33"/>
      <c r="V656" s="33"/>
      <c r="W656" s="33"/>
      <c r="X656" s="33"/>
      <c r="Y656" s="33"/>
      <c r="Z656" s="33"/>
      <c r="AA656" s="33"/>
      <c r="AB656" s="33"/>
      <c r="AC656" s="33"/>
      <c r="AD656" s="33"/>
      <c r="AE656" s="33"/>
      <c r="AT656" s="18" t="s">
        <v>170</v>
      </c>
      <c r="AU656" s="18" t="s">
        <v>83</v>
      </c>
    </row>
    <row r="657" spans="2:51" s="13" customFormat="1" ht="11.25">
      <c r="B657" s="163"/>
      <c r="D657" s="158" t="s">
        <v>172</v>
      </c>
      <c r="E657" s="164" t="s">
        <v>1</v>
      </c>
      <c r="F657" s="165" t="s">
        <v>173</v>
      </c>
      <c r="H657" s="164" t="s">
        <v>1</v>
      </c>
      <c r="I657" s="166"/>
      <c r="L657" s="163"/>
      <c r="M657" s="167"/>
      <c r="N657" s="168"/>
      <c r="O657" s="168"/>
      <c r="P657" s="168"/>
      <c r="Q657" s="168"/>
      <c r="R657" s="168"/>
      <c r="S657" s="168"/>
      <c r="T657" s="169"/>
      <c r="AT657" s="164" t="s">
        <v>172</v>
      </c>
      <c r="AU657" s="164" t="s">
        <v>83</v>
      </c>
      <c r="AV657" s="13" t="s">
        <v>81</v>
      </c>
      <c r="AW657" s="13" t="s">
        <v>30</v>
      </c>
      <c r="AX657" s="13" t="s">
        <v>73</v>
      </c>
      <c r="AY657" s="164" t="s">
        <v>160</v>
      </c>
    </row>
    <row r="658" spans="2:51" s="14" customFormat="1" ht="11.25">
      <c r="B658" s="170"/>
      <c r="D658" s="158" t="s">
        <v>172</v>
      </c>
      <c r="E658" s="171" t="s">
        <v>1</v>
      </c>
      <c r="F658" s="172" t="s">
        <v>749</v>
      </c>
      <c r="H658" s="173">
        <v>1.818</v>
      </c>
      <c r="I658" s="174"/>
      <c r="L658" s="170"/>
      <c r="M658" s="175"/>
      <c r="N658" s="176"/>
      <c r="O658" s="176"/>
      <c r="P658" s="176"/>
      <c r="Q658" s="176"/>
      <c r="R658" s="176"/>
      <c r="S658" s="176"/>
      <c r="T658" s="177"/>
      <c r="AT658" s="171" t="s">
        <v>172</v>
      </c>
      <c r="AU658" s="171" t="s">
        <v>83</v>
      </c>
      <c r="AV658" s="14" t="s">
        <v>83</v>
      </c>
      <c r="AW658" s="14" t="s">
        <v>30</v>
      </c>
      <c r="AX658" s="14" t="s">
        <v>81</v>
      </c>
      <c r="AY658" s="171" t="s">
        <v>160</v>
      </c>
    </row>
    <row r="659" spans="1:65" s="2" customFormat="1" ht="37.9" customHeight="1">
      <c r="A659" s="33"/>
      <c r="B659" s="144"/>
      <c r="C659" s="145" t="s">
        <v>750</v>
      </c>
      <c r="D659" s="145" t="s">
        <v>163</v>
      </c>
      <c r="E659" s="146" t="s">
        <v>751</v>
      </c>
      <c r="F659" s="147" t="s">
        <v>752</v>
      </c>
      <c r="G659" s="148" t="s">
        <v>166</v>
      </c>
      <c r="H659" s="149">
        <v>596.81</v>
      </c>
      <c r="I659" s="150"/>
      <c r="J659" s="151">
        <f>ROUND(I659*H659,2)</f>
        <v>0</v>
      </c>
      <c r="K659" s="147" t="s">
        <v>167</v>
      </c>
      <c r="L659" s="34"/>
      <c r="M659" s="152" t="s">
        <v>1</v>
      </c>
      <c r="N659" s="153" t="s">
        <v>38</v>
      </c>
      <c r="O659" s="59"/>
      <c r="P659" s="154">
        <f>O659*H659</f>
        <v>0</v>
      </c>
      <c r="Q659" s="154">
        <v>0</v>
      </c>
      <c r="R659" s="154">
        <f>Q659*H659</f>
        <v>0</v>
      </c>
      <c r="S659" s="154">
        <v>0.046</v>
      </c>
      <c r="T659" s="155">
        <f>S659*H659</f>
        <v>27.453259999999997</v>
      </c>
      <c r="U659" s="33"/>
      <c r="V659" s="33"/>
      <c r="W659" s="33"/>
      <c r="X659" s="33"/>
      <c r="Y659" s="33"/>
      <c r="Z659" s="33"/>
      <c r="AA659" s="33"/>
      <c r="AB659" s="33"/>
      <c r="AC659" s="33"/>
      <c r="AD659" s="33"/>
      <c r="AE659" s="33"/>
      <c r="AR659" s="156" t="s">
        <v>168</v>
      </c>
      <c r="AT659" s="156" t="s">
        <v>163</v>
      </c>
      <c r="AU659" s="156" t="s">
        <v>83</v>
      </c>
      <c r="AY659" s="18" t="s">
        <v>160</v>
      </c>
      <c r="BE659" s="157">
        <f>IF(N659="základní",J659,0)</f>
        <v>0</v>
      </c>
      <c r="BF659" s="157">
        <f>IF(N659="snížená",J659,0)</f>
        <v>0</v>
      </c>
      <c r="BG659" s="157">
        <f>IF(N659="zákl. přenesená",J659,0)</f>
        <v>0</v>
      </c>
      <c r="BH659" s="157">
        <f>IF(N659="sníž. přenesená",J659,0)</f>
        <v>0</v>
      </c>
      <c r="BI659" s="157">
        <f>IF(N659="nulová",J659,0)</f>
        <v>0</v>
      </c>
      <c r="BJ659" s="18" t="s">
        <v>81</v>
      </c>
      <c r="BK659" s="157">
        <f>ROUND(I659*H659,2)</f>
        <v>0</v>
      </c>
      <c r="BL659" s="18" t="s">
        <v>168</v>
      </c>
      <c r="BM659" s="156" t="s">
        <v>753</v>
      </c>
    </row>
    <row r="660" spans="1:47" s="2" customFormat="1" ht="29.25">
      <c r="A660" s="33"/>
      <c r="B660" s="34"/>
      <c r="C660" s="33"/>
      <c r="D660" s="158" t="s">
        <v>170</v>
      </c>
      <c r="E660" s="33"/>
      <c r="F660" s="159" t="s">
        <v>754</v>
      </c>
      <c r="G660" s="33"/>
      <c r="H660" s="33"/>
      <c r="I660" s="160"/>
      <c r="J660" s="33"/>
      <c r="K660" s="33"/>
      <c r="L660" s="34"/>
      <c r="M660" s="161"/>
      <c r="N660" s="162"/>
      <c r="O660" s="59"/>
      <c r="P660" s="59"/>
      <c r="Q660" s="59"/>
      <c r="R660" s="59"/>
      <c r="S660" s="59"/>
      <c r="T660" s="60"/>
      <c r="U660" s="33"/>
      <c r="V660" s="33"/>
      <c r="W660" s="33"/>
      <c r="X660" s="33"/>
      <c r="Y660" s="33"/>
      <c r="Z660" s="33"/>
      <c r="AA660" s="33"/>
      <c r="AB660" s="33"/>
      <c r="AC660" s="33"/>
      <c r="AD660" s="33"/>
      <c r="AE660" s="33"/>
      <c r="AT660" s="18" t="s">
        <v>170</v>
      </c>
      <c r="AU660" s="18" t="s">
        <v>83</v>
      </c>
    </row>
    <row r="661" spans="2:51" s="13" customFormat="1" ht="11.25">
      <c r="B661" s="163"/>
      <c r="D661" s="158" t="s">
        <v>172</v>
      </c>
      <c r="E661" s="164" t="s">
        <v>1</v>
      </c>
      <c r="F661" s="165" t="s">
        <v>431</v>
      </c>
      <c r="H661" s="164" t="s">
        <v>1</v>
      </c>
      <c r="I661" s="166"/>
      <c r="L661" s="163"/>
      <c r="M661" s="167"/>
      <c r="N661" s="168"/>
      <c r="O661" s="168"/>
      <c r="P661" s="168"/>
      <c r="Q661" s="168"/>
      <c r="R661" s="168"/>
      <c r="S661" s="168"/>
      <c r="T661" s="169"/>
      <c r="AT661" s="164" t="s">
        <v>172</v>
      </c>
      <c r="AU661" s="164" t="s">
        <v>83</v>
      </c>
      <c r="AV661" s="13" t="s">
        <v>81</v>
      </c>
      <c r="AW661" s="13" t="s">
        <v>30</v>
      </c>
      <c r="AX661" s="13" t="s">
        <v>73</v>
      </c>
      <c r="AY661" s="164" t="s">
        <v>160</v>
      </c>
    </row>
    <row r="662" spans="2:51" s="14" customFormat="1" ht="22.5">
      <c r="B662" s="170"/>
      <c r="D662" s="158" t="s">
        <v>172</v>
      </c>
      <c r="E662" s="171" t="s">
        <v>1</v>
      </c>
      <c r="F662" s="172" t="s">
        <v>755</v>
      </c>
      <c r="H662" s="173">
        <v>62.994</v>
      </c>
      <c r="I662" s="174"/>
      <c r="L662" s="170"/>
      <c r="M662" s="175"/>
      <c r="N662" s="176"/>
      <c r="O662" s="176"/>
      <c r="P662" s="176"/>
      <c r="Q662" s="176"/>
      <c r="R662" s="176"/>
      <c r="S662" s="176"/>
      <c r="T662" s="177"/>
      <c r="AT662" s="171" t="s">
        <v>172</v>
      </c>
      <c r="AU662" s="171" t="s">
        <v>83</v>
      </c>
      <c r="AV662" s="14" t="s">
        <v>83</v>
      </c>
      <c r="AW662" s="14" t="s">
        <v>30</v>
      </c>
      <c r="AX662" s="14" t="s">
        <v>73</v>
      </c>
      <c r="AY662" s="171" t="s">
        <v>160</v>
      </c>
    </row>
    <row r="663" spans="2:51" s="13" customFormat="1" ht="11.25">
      <c r="B663" s="163"/>
      <c r="D663" s="158" t="s">
        <v>172</v>
      </c>
      <c r="E663" s="164" t="s">
        <v>1</v>
      </c>
      <c r="F663" s="165" t="s">
        <v>621</v>
      </c>
      <c r="H663" s="164" t="s">
        <v>1</v>
      </c>
      <c r="I663" s="166"/>
      <c r="L663" s="163"/>
      <c r="M663" s="167"/>
      <c r="N663" s="168"/>
      <c r="O663" s="168"/>
      <c r="P663" s="168"/>
      <c r="Q663" s="168"/>
      <c r="R663" s="168"/>
      <c r="S663" s="168"/>
      <c r="T663" s="169"/>
      <c r="AT663" s="164" t="s">
        <v>172</v>
      </c>
      <c r="AU663" s="164" t="s">
        <v>83</v>
      </c>
      <c r="AV663" s="13" t="s">
        <v>81</v>
      </c>
      <c r="AW663" s="13" t="s">
        <v>30</v>
      </c>
      <c r="AX663" s="13" t="s">
        <v>73</v>
      </c>
      <c r="AY663" s="164" t="s">
        <v>160</v>
      </c>
    </row>
    <row r="664" spans="2:51" s="14" customFormat="1" ht="11.25">
      <c r="B664" s="170"/>
      <c r="D664" s="158" t="s">
        <v>172</v>
      </c>
      <c r="E664" s="171" t="s">
        <v>1</v>
      </c>
      <c r="F664" s="172" t="s">
        <v>756</v>
      </c>
      <c r="H664" s="173">
        <v>40.265</v>
      </c>
      <c r="I664" s="174"/>
      <c r="L664" s="170"/>
      <c r="M664" s="175"/>
      <c r="N664" s="176"/>
      <c r="O664" s="176"/>
      <c r="P664" s="176"/>
      <c r="Q664" s="176"/>
      <c r="R664" s="176"/>
      <c r="S664" s="176"/>
      <c r="T664" s="177"/>
      <c r="AT664" s="171" t="s">
        <v>172</v>
      </c>
      <c r="AU664" s="171" t="s">
        <v>83</v>
      </c>
      <c r="AV664" s="14" t="s">
        <v>83</v>
      </c>
      <c r="AW664" s="14" t="s">
        <v>30</v>
      </c>
      <c r="AX664" s="14" t="s">
        <v>73</v>
      </c>
      <c r="AY664" s="171" t="s">
        <v>160</v>
      </c>
    </row>
    <row r="665" spans="2:51" s="13" customFormat="1" ht="11.25">
      <c r="B665" s="163"/>
      <c r="D665" s="158" t="s">
        <v>172</v>
      </c>
      <c r="E665" s="164" t="s">
        <v>1</v>
      </c>
      <c r="F665" s="165" t="s">
        <v>757</v>
      </c>
      <c r="H665" s="164" t="s">
        <v>1</v>
      </c>
      <c r="I665" s="166"/>
      <c r="L665" s="163"/>
      <c r="M665" s="167"/>
      <c r="N665" s="168"/>
      <c r="O665" s="168"/>
      <c r="P665" s="168"/>
      <c r="Q665" s="168"/>
      <c r="R665" s="168"/>
      <c r="S665" s="168"/>
      <c r="T665" s="169"/>
      <c r="AT665" s="164" t="s">
        <v>172</v>
      </c>
      <c r="AU665" s="164" t="s">
        <v>83</v>
      </c>
      <c r="AV665" s="13" t="s">
        <v>81</v>
      </c>
      <c r="AW665" s="13" t="s">
        <v>30</v>
      </c>
      <c r="AX665" s="13" t="s">
        <v>73</v>
      </c>
      <c r="AY665" s="164" t="s">
        <v>160</v>
      </c>
    </row>
    <row r="666" spans="2:51" s="14" customFormat="1" ht="11.25">
      <c r="B666" s="170"/>
      <c r="D666" s="158" t="s">
        <v>172</v>
      </c>
      <c r="E666" s="171" t="s">
        <v>1</v>
      </c>
      <c r="F666" s="172" t="s">
        <v>758</v>
      </c>
      <c r="H666" s="173">
        <v>90.662</v>
      </c>
      <c r="I666" s="174"/>
      <c r="L666" s="170"/>
      <c r="M666" s="175"/>
      <c r="N666" s="176"/>
      <c r="O666" s="176"/>
      <c r="P666" s="176"/>
      <c r="Q666" s="176"/>
      <c r="R666" s="176"/>
      <c r="S666" s="176"/>
      <c r="T666" s="177"/>
      <c r="AT666" s="171" t="s">
        <v>172</v>
      </c>
      <c r="AU666" s="171" t="s">
        <v>83</v>
      </c>
      <c r="AV666" s="14" t="s">
        <v>83</v>
      </c>
      <c r="AW666" s="14" t="s">
        <v>30</v>
      </c>
      <c r="AX666" s="14" t="s">
        <v>73</v>
      </c>
      <c r="AY666" s="171" t="s">
        <v>160</v>
      </c>
    </row>
    <row r="667" spans="2:51" s="13" customFormat="1" ht="11.25">
      <c r="B667" s="163"/>
      <c r="D667" s="158" t="s">
        <v>172</v>
      </c>
      <c r="E667" s="164" t="s">
        <v>1</v>
      </c>
      <c r="F667" s="165" t="s">
        <v>560</v>
      </c>
      <c r="H667" s="164" t="s">
        <v>1</v>
      </c>
      <c r="I667" s="166"/>
      <c r="L667" s="163"/>
      <c r="M667" s="167"/>
      <c r="N667" s="168"/>
      <c r="O667" s="168"/>
      <c r="P667" s="168"/>
      <c r="Q667" s="168"/>
      <c r="R667" s="168"/>
      <c r="S667" s="168"/>
      <c r="T667" s="169"/>
      <c r="AT667" s="164" t="s">
        <v>172</v>
      </c>
      <c r="AU667" s="164" t="s">
        <v>83</v>
      </c>
      <c r="AV667" s="13" t="s">
        <v>81</v>
      </c>
      <c r="AW667" s="13" t="s">
        <v>30</v>
      </c>
      <c r="AX667" s="13" t="s">
        <v>73</v>
      </c>
      <c r="AY667" s="164" t="s">
        <v>160</v>
      </c>
    </row>
    <row r="668" spans="2:51" s="14" customFormat="1" ht="22.5">
      <c r="B668" s="170"/>
      <c r="D668" s="158" t="s">
        <v>172</v>
      </c>
      <c r="E668" s="171" t="s">
        <v>1</v>
      </c>
      <c r="F668" s="172" t="s">
        <v>759</v>
      </c>
      <c r="H668" s="173">
        <v>61.755</v>
      </c>
      <c r="I668" s="174"/>
      <c r="L668" s="170"/>
      <c r="M668" s="175"/>
      <c r="N668" s="176"/>
      <c r="O668" s="176"/>
      <c r="P668" s="176"/>
      <c r="Q668" s="176"/>
      <c r="R668" s="176"/>
      <c r="S668" s="176"/>
      <c r="T668" s="177"/>
      <c r="AT668" s="171" t="s">
        <v>172</v>
      </c>
      <c r="AU668" s="171" t="s">
        <v>83</v>
      </c>
      <c r="AV668" s="14" t="s">
        <v>83</v>
      </c>
      <c r="AW668" s="14" t="s">
        <v>30</v>
      </c>
      <c r="AX668" s="14" t="s">
        <v>73</v>
      </c>
      <c r="AY668" s="171" t="s">
        <v>160</v>
      </c>
    </row>
    <row r="669" spans="2:51" s="13" customFormat="1" ht="11.25">
      <c r="B669" s="163"/>
      <c r="D669" s="158" t="s">
        <v>172</v>
      </c>
      <c r="E669" s="164" t="s">
        <v>1</v>
      </c>
      <c r="F669" s="165" t="s">
        <v>623</v>
      </c>
      <c r="H669" s="164" t="s">
        <v>1</v>
      </c>
      <c r="I669" s="166"/>
      <c r="L669" s="163"/>
      <c r="M669" s="167"/>
      <c r="N669" s="168"/>
      <c r="O669" s="168"/>
      <c r="P669" s="168"/>
      <c r="Q669" s="168"/>
      <c r="R669" s="168"/>
      <c r="S669" s="168"/>
      <c r="T669" s="169"/>
      <c r="AT669" s="164" t="s">
        <v>172</v>
      </c>
      <c r="AU669" s="164" t="s">
        <v>83</v>
      </c>
      <c r="AV669" s="13" t="s">
        <v>81</v>
      </c>
      <c r="AW669" s="13" t="s">
        <v>30</v>
      </c>
      <c r="AX669" s="13" t="s">
        <v>73</v>
      </c>
      <c r="AY669" s="164" t="s">
        <v>160</v>
      </c>
    </row>
    <row r="670" spans="2:51" s="14" customFormat="1" ht="11.25">
      <c r="B670" s="170"/>
      <c r="D670" s="158" t="s">
        <v>172</v>
      </c>
      <c r="E670" s="171" t="s">
        <v>1</v>
      </c>
      <c r="F670" s="172" t="s">
        <v>760</v>
      </c>
      <c r="H670" s="173">
        <v>13.984</v>
      </c>
      <c r="I670" s="174"/>
      <c r="L670" s="170"/>
      <c r="M670" s="175"/>
      <c r="N670" s="176"/>
      <c r="O670" s="176"/>
      <c r="P670" s="176"/>
      <c r="Q670" s="176"/>
      <c r="R670" s="176"/>
      <c r="S670" s="176"/>
      <c r="T670" s="177"/>
      <c r="AT670" s="171" t="s">
        <v>172</v>
      </c>
      <c r="AU670" s="171" t="s">
        <v>83</v>
      </c>
      <c r="AV670" s="14" t="s">
        <v>83</v>
      </c>
      <c r="AW670" s="14" t="s">
        <v>30</v>
      </c>
      <c r="AX670" s="14" t="s">
        <v>73</v>
      </c>
      <c r="AY670" s="171" t="s">
        <v>160</v>
      </c>
    </row>
    <row r="671" spans="2:51" s="13" customFormat="1" ht="11.25">
      <c r="B671" s="163"/>
      <c r="D671" s="158" t="s">
        <v>172</v>
      </c>
      <c r="E671" s="164" t="s">
        <v>1</v>
      </c>
      <c r="F671" s="165" t="s">
        <v>625</v>
      </c>
      <c r="H671" s="164" t="s">
        <v>1</v>
      </c>
      <c r="I671" s="166"/>
      <c r="L671" s="163"/>
      <c r="M671" s="167"/>
      <c r="N671" s="168"/>
      <c r="O671" s="168"/>
      <c r="P671" s="168"/>
      <c r="Q671" s="168"/>
      <c r="R671" s="168"/>
      <c r="S671" s="168"/>
      <c r="T671" s="169"/>
      <c r="AT671" s="164" t="s">
        <v>172</v>
      </c>
      <c r="AU671" s="164" t="s">
        <v>83</v>
      </c>
      <c r="AV671" s="13" t="s">
        <v>81</v>
      </c>
      <c r="AW671" s="13" t="s">
        <v>30</v>
      </c>
      <c r="AX671" s="13" t="s">
        <v>73</v>
      </c>
      <c r="AY671" s="164" t="s">
        <v>160</v>
      </c>
    </row>
    <row r="672" spans="2:51" s="14" customFormat="1" ht="11.25">
      <c r="B672" s="170"/>
      <c r="D672" s="158" t="s">
        <v>172</v>
      </c>
      <c r="E672" s="171" t="s">
        <v>1</v>
      </c>
      <c r="F672" s="172" t="s">
        <v>761</v>
      </c>
      <c r="H672" s="173">
        <v>11.458</v>
      </c>
      <c r="I672" s="174"/>
      <c r="L672" s="170"/>
      <c r="M672" s="175"/>
      <c r="N672" s="176"/>
      <c r="O672" s="176"/>
      <c r="P672" s="176"/>
      <c r="Q672" s="176"/>
      <c r="R672" s="176"/>
      <c r="S672" s="176"/>
      <c r="T672" s="177"/>
      <c r="AT672" s="171" t="s">
        <v>172</v>
      </c>
      <c r="AU672" s="171" t="s">
        <v>83</v>
      </c>
      <c r="AV672" s="14" t="s">
        <v>83</v>
      </c>
      <c r="AW672" s="14" t="s">
        <v>30</v>
      </c>
      <c r="AX672" s="14" t="s">
        <v>73</v>
      </c>
      <c r="AY672" s="171" t="s">
        <v>160</v>
      </c>
    </row>
    <row r="673" spans="2:51" s="13" customFormat="1" ht="11.25">
      <c r="B673" s="163"/>
      <c r="D673" s="158" t="s">
        <v>172</v>
      </c>
      <c r="E673" s="164" t="s">
        <v>1</v>
      </c>
      <c r="F673" s="165" t="s">
        <v>627</v>
      </c>
      <c r="H673" s="164" t="s">
        <v>1</v>
      </c>
      <c r="I673" s="166"/>
      <c r="L673" s="163"/>
      <c r="M673" s="167"/>
      <c r="N673" s="168"/>
      <c r="O673" s="168"/>
      <c r="P673" s="168"/>
      <c r="Q673" s="168"/>
      <c r="R673" s="168"/>
      <c r="S673" s="168"/>
      <c r="T673" s="169"/>
      <c r="AT673" s="164" t="s">
        <v>172</v>
      </c>
      <c r="AU673" s="164" t="s">
        <v>83</v>
      </c>
      <c r="AV673" s="13" t="s">
        <v>81</v>
      </c>
      <c r="AW673" s="13" t="s">
        <v>30</v>
      </c>
      <c r="AX673" s="13" t="s">
        <v>73</v>
      </c>
      <c r="AY673" s="164" t="s">
        <v>160</v>
      </c>
    </row>
    <row r="674" spans="2:51" s="14" customFormat="1" ht="11.25">
      <c r="B674" s="170"/>
      <c r="D674" s="158" t="s">
        <v>172</v>
      </c>
      <c r="E674" s="171" t="s">
        <v>1</v>
      </c>
      <c r="F674" s="172" t="s">
        <v>762</v>
      </c>
      <c r="H674" s="173">
        <v>9.824</v>
      </c>
      <c r="I674" s="174"/>
      <c r="L674" s="170"/>
      <c r="M674" s="175"/>
      <c r="N674" s="176"/>
      <c r="O674" s="176"/>
      <c r="P674" s="176"/>
      <c r="Q674" s="176"/>
      <c r="R674" s="176"/>
      <c r="S674" s="176"/>
      <c r="T674" s="177"/>
      <c r="AT674" s="171" t="s">
        <v>172</v>
      </c>
      <c r="AU674" s="171" t="s">
        <v>83</v>
      </c>
      <c r="AV674" s="14" t="s">
        <v>83</v>
      </c>
      <c r="AW674" s="14" t="s">
        <v>30</v>
      </c>
      <c r="AX674" s="14" t="s">
        <v>73</v>
      </c>
      <c r="AY674" s="171" t="s">
        <v>160</v>
      </c>
    </row>
    <row r="675" spans="2:51" s="13" customFormat="1" ht="11.25">
      <c r="B675" s="163"/>
      <c r="D675" s="158" t="s">
        <v>172</v>
      </c>
      <c r="E675" s="164" t="s">
        <v>1</v>
      </c>
      <c r="F675" s="165" t="s">
        <v>629</v>
      </c>
      <c r="H675" s="164" t="s">
        <v>1</v>
      </c>
      <c r="I675" s="166"/>
      <c r="L675" s="163"/>
      <c r="M675" s="167"/>
      <c r="N675" s="168"/>
      <c r="O675" s="168"/>
      <c r="P675" s="168"/>
      <c r="Q675" s="168"/>
      <c r="R675" s="168"/>
      <c r="S675" s="168"/>
      <c r="T675" s="169"/>
      <c r="AT675" s="164" t="s">
        <v>172</v>
      </c>
      <c r="AU675" s="164" t="s">
        <v>83</v>
      </c>
      <c r="AV675" s="13" t="s">
        <v>81</v>
      </c>
      <c r="AW675" s="13" t="s">
        <v>30</v>
      </c>
      <c r="AX675" s="13" t="s">
        <v>73</v>
      </c>
      <c r="AY675" s="164" t="s">
        <v>160</v>
      </c>
    </row>
    <row r="676" spans="2:51" s="14" customFormat="1" ht="11.25">
      <c r="B676" s="170"/>
      <c r="D676" s="158" t="s">
        <v>172</v>
      </c>
      <c r="E676" s="171" t="s">
        <v>1</v>
      </c>
      <c r="F676" s="172" t="s">
        <v>761</v>
      </c>
      <c r="H676" s="173">
        <v>11.458</v>
      </c>
      <c r="I676" s="174"/>
      <c r="L676" s="170"/>
      <c r="M676" s="175"/>
      <c r="N676" s="176"/>
      <c r="O676" s="176"/>
      <c r="P676" s="176"/>
      <c r="Q676" s="176"/>
      <c r="R676" s="176"/>
      <c r="S676" s="176"/>
      <c r="T676" s="177"/>
      <c r="AT676" s="171" t="s">
        <v>172</v>
      </c>
      <c r="AU676" s="171" t="s">
        <v>83</v>
      </c>
      <c r="AV676" s="14" t="s">
        <v>83</v>
      </c>
      <c r="AW676" s="14" t="s">
        <v>30</v>
      </c>
      <c r="AX676" s="14" t="s">
        <v>73</v>
      </c>
      <c r="AY676" s="171" t="s">
        <v>160</v>
      </c>
    </row>
    <row r="677" spans="2:51" s="13" customFormat="1" ht="11.25">
      <c r="B677" s="163"/>
      <c r="D677" s="158" t="s">
        <v>172</v>
      </c>
      <c r="E677" s="164" t="s">
        <v>1</v>
      </c>
      <c r="F677" s="165" t="s">
        <v>630</v>
      </c>
      <c r="H677" s="164" t="s">
        <v>1</v>
      </c>
      <c r="I677" s="166"/>
      <c r="L677" s="163"/>
      <c r="M677" s="167"/>
      <c r="N677" s="168"/>
      <c r="O677" s="168"/>
      <c r="P677" s="168"/>
      <c r="Q677" s="168"/>
      <c r="R677" s="168"/>
      <c r="S677" s="168"/>
      <c r="T677" s="169"/>
      <c r="AT677" s="164" t="s">
        <v>172</v>
      </c>
      <c r="AU677" s="164" t="s">
        <v>83</v>
      </c>
      <c r="AV677" s="13" t="s">
        <v>81</v>
      </c>
      <c r="AW677" s="13" t="s">
        <v>30</v>
      </c>
      <c r="AX677" s="13" t="s">
        <v>73</v>
      </c>
      <c r="AY677" s="164" t="s">
        <v>160</v>
      </c>
    </row>
    <row r="678" spans="2:51" s="14" customFormat="1" ht="11.25">
      <c r="B678" s="170"/>
      <c r="D678" s="158" t="s">
        <v>172</v>
      </c>
      <c r="E678" s="171" t="s">
        <v>1</v>
      </c>
      <c r="F678" s="172" t="s">
        <v>762</v>
      </c>
      <c r="H678" s="173">
        <v>9.824</v>
      </c>
      <c r="I678" s="174"/>
      <c r="L678" s="170"/>
      <c r="M678" s="175"/>
      <c r="N678" s="176"/>
      <c r="O678" s="176"/>
      <c r="P678" s="176"/>
      <c r="Q678" s="176"/>
      <c r="R678" s="176"/>
      <c r="S678" s="176"/>
      <c r="T678" s="177"/>
      <c r="AT678" s="171" t="s">
        <v>172</v>
      </c>
      <c r="AU678" s="171" t="s">
        <v>83</v>
      </c>
      <c r="AV678" s="14" t="s">
        <v>83</v>
      </c>
      <c r="AW678" s="14" t="s">
        <v>30</v>
      </c>
      <c r="AX678" s="14" t="s">
        <v>73</v>
      </c>
      <c r="AY678" s="171" t="s">
        <v>160</v>
      </c>
    </row>
    <row r="679" spans="2:51" s="13" customFormat="1" ht="11.25">
      <c r="B679" s="163"/>
      <c r="D679" s="158" t="s">
        <v>172</v>
      </c>
      <c r="E679" s="164" t="s">
        <v>1</v>
      </c>
      <c r="F679" s="165" t="s">
        <v>763</v>
      </c>
      <c r="H679" s="164" t="s">
        <v>1</v>
      </c>
      <c r="I679" s="166"/>
      <c r="L679" s="163"/>
      <c r="M679" s="167"/>
      <c r="N679" s="168"/>
      <c r="O679" s="168"/>
      <c r="P679" s="168"/>
      <c r="Q679" s="168"/>
      <c r="R679" s="168"/>
      <c r="S679" s="168"/>
      <c r="T679" s="169"/>
      <c r="AT679" s="164" t="s">
        <v>172</v>
      </c>
      <c r="AU679" s="164" t="s">
        <v>83</v>
      </c>
      <c r="AV679" s="13" t="s">
        <v>81</v>
      </c>
      <c r="AW679" s="13" t="s">
        <v>30</v>
      </c>
      <c r="AX679" s="13" t="s">
        <v>73</v>
      </c>
      <c r="AY679" s="164" t="s">
        <v>160</v>
      </c>
    </row>
    <row r="680" spans="2:51" s="14" customFormat="1" ht="11.25">
      <c r="B680" s="170"/>
      <c r="D680" s="158" t="s">
        <v>172</v>
      </c>
      <c r="E680" s="171" t="s">
        <v>1</v>
      </c>
      <c r="F680" s="172" t="s">
        <v>764</v>
      </c>
      <c r="H680" s="173">
        <v>12.2</v>
      </c>
      <c r="I680" s="174"/>
      <c r="L680" s="170"/>
      <c r="M680" s="175"/>
      <c r="N680" s="176"/>
      <c r="O680" s="176"/>
      <c r="P680" s="176"/>
      <c r="Q680" s="176"/>
      <c r="R680" s="176"/>
      <c r="S680" s="176"/>
      <c r="T680" s="177"/>
      <c r="AT680" s="171" t="s">
        <v>172</v>
      </c>
      <c r="AU680" s="171" t="s">
        <v>83</v>
      </c>
      <c r="AV680" s="14" t="s">
        <v>83</v>
      </c>
      <c r="AW680" s="14" t="s">
        <v>30</v>
      </c>
      <c r="AX680" s="14" t="s">
        <v>73</v>
      </c>
      <c r="AY680" s="171" t="s">
        <v>160</v>
      </c>
    </row>
    <row r="681" spans="2:51" s="13" customFormat="1" ht="11.25">
      <c r="B681" s="163"/>
      <c r="D681" s="158" t="s">
        <v>172</v>
      </c>
      <c r="E681" s="164" t="s">
        <v>1</v>
      </c>
      <c r="F681" s="165" t="s">
        <v>765</v>
      </c>
      <c r="H681" s="164" t="s">
        <v>1</v>
      </c>
      <c r="I681" s="166"/>
      <c r="L681" s="163"/>
      <c r="M681" s="167"/>
      <c r="N681" s="168"/>
      <c r="O681" s="168"/>
      <c r="P681" s="168"/>
      <c r="Q681" s="168"/>
      <c r="R681" s="168"/>
      <c r="S681" s="168"/>
      <c r="T681" s="169"/>
      <c r="AT681" s="164" t="s">
        <v>172</v>
      </c>
      <c r="AU681" s="164" t="s">
        <v>83</v>
      </c>
      <c r="AV681" s="13" t="s">
        <v>81</v>
      </c>
      <c r="AW681" s="13" t="s">
        <v>30</v>
      </c>
      <c r="AX681" s="13" t="s">
        <v>73</v>
      </c>
      <c r="AY681" s="164" t="s">
        <v>160</v>
      </c>
    </row>
    <row r="682" spans="2:51" s="14" customFormat="1" ht="11.25">
      <c r="B682" s="170"/>
      <c r="D682" s="158" t="s">
        <v>172</v>
      </c>
      <c r="E682" s="171" t="s">
        <v>1</v>
      </c>
      <c r="F682" s="172" t="s">
        <v>766</v>
      </c>
      <c r="H682" s="173">
        <v>26.35</v>
      </c>
      <c r="I682" s="174"/>
      <c r="L682" s="170"/>
      <c r="M682" s="175"/>
      <c r="N682" s="176"/>
      <c r="O682" s="176"/>
      <c r="P682" s="176"/>
      <c r="Q682" s="176"/>
      <c r="R682" s="176"/>
      <c r="S682" s="176"/>
      <c r="T682" s="177"/>
      <c r="AT682" s="171" t="s">
        <v>172</v>
      </c>
      <c r="AU682" s="171" t="s">
        <v>83</v>
      </c>
      <c r="AV682" s="14" t="s">
        <v>83</v>
      </c>
      <c r="AW682" s="14" t="s">
        <v>30</v>
      </c>
      <c r="AX682" s="14" t="s">
        <v>73</v>
      </c>
      <c r="AY682" s="171" t="s">
        <v>160</v>
      </c>
    </row>
    <row r="683" spans="2:51" s="13" customFormat="1" ht="11.25">
      <c r="B683" s="163"/>
      <c r="D683" s="158" t="s">
        <v>172</v>
      </c>
      <c r="E683" s="164" t="s">
        <v>1</v>
      </c>
      <c r="F683" s="165" t="s">
        <v>767</v>
      </c>
      <c r="H683" s="164" t="s">
        <v>1</v>
      </c>
      <c r="I683" s="166"/>
      <c r="L683" s="163"/>
      <c r="M683" s="167"/>
      <c r="N683" s="168"/>
      <c r="O683" s="168"/>
      <c r="P683" s="168"/>
      <c r="Q683" s="168"/>
      <c r="R683" s="168"/>
      <c r="S683" s="168"/>
      <c r="T683" s="169"/>
      <c r="AT683" s="164" t="s">
        <v>172</v>
      </c>
      <c r="AU683" s="164" t="s">
        <v>83</v>
      </c>
      <c r="AV683" s="13" t="s">
        <v>81</v>
      </c>
      <c r="AW683" s="13" t="s">
        <v>30</v>
      </c>
      <c r="AX683" s="13" t="s">
        <v>73</v>
      </c>
      <c r="AY683" s="164" t="s">
        <v>160</v>
      </c>
    </row>
    <row r="684" spans="2:51" s="14" customFormat="1" ht="11.25">
      <c r="B684" s="170"/>
      <c r="D684" s="158" t="s">
        <v>172</v>
      </c>
      <c r="E684" s="171" t="s">
        <v>1</v>
      </c>
      <c r="F684" s="172" t="s">
        <v>768</v>
      </c>
      <c r="H684" s="173">
        <v>48.47</v>
      </c>
      <c r="I684" s="174"/>
      <c r="L684" s="170"/>
      <c r="M684" s="175"/>
      <c r="N684" s="176"/>
      <c r="O684" s="176"/>
      <c r="P684" s="176"/>
      <c r="Q684" s="176"/>
      <c r="R684" s="176"/>
      <c r="S684" s="176"/>
      <c r="T684" s="177"/>
      <c r="AT684" s="171" t="s">
        <v>172</v>
      </c>
      <c r="AU684" s="171" t="s">
        <v>83</v>
      </c>
      <c r="AV684" s="14" t="s">
        <v>83</v>
      </c>
      <c r="AW684" s="14" t="s">
        <v>30</v>
      </c>
      <c r="AX684" s="14" t="s">
        <v>73</v>
      </c>
      <c r="AY684" s="171" t="s">
        <v>160</v>
      </c>
    </row>
    <row r="685" spans="2:51" s="13" customFormat="1" ht="11.25">
      <c r="B685" s="163"/>
      <c r="D685" s="158" t="s">
        <v>172</v>
      </c>
      <c r="E685" s="164" t="s">
        <v>1</v>
      </c>
      <c r="F685" s="165" t="s">
        <v>769</v>
      </c>
      <c r="H685" s="164" t="s">
        <v>1</v>
      </c>
      <c r="I685" s="166"/>
      <c r="L685" s="163"/>
      <c r="M685" s="167"/>
      <c r="N685" s="168"/>
      <c r="O685" s="168"/>
      <c r="P685" s="168"/>
      <c r="Q685" s="168"/>
      <c r="R685" s="168"/>
      <c r="S685" s="168"/>
      <c r="T685" s="169"/>
      <c r="AT685" s="164" t="s">
        <v>172</v>
      </c>
      <c r="AU685" s="164" t="s">
        <v>83</v>
      </c>
      <c r="AV685" s="13" t="s">
        <v>81</v>
      </c>
      <c r="AW685" s="13" t="s">
        <v>30</v>
      </c>
      <c r="AX685" s="13" t="s">
        <v>73</v>
      </c>
      <c r="AY685" s="164" t="s">
        <v>160</v>
      </c>
    </row>
    <row r="686" spans="2:51" s="14" customFormat="1" ht="11.25">
      <c r="B686" s="170"/>
      <c r="D686" s="158" t="s">
        <v>172</v>
      </c>
      <c r="E686" s="171" t="s">
        <v>1</v>
      </c>
      <c r="F686" s="172" t="s">
        <v>770</v>
      </c>
      <c r="H686" s="173">
        <v>29.915</v>
      </c>
      <c r="I686" s="174"/>
      <c r="L686" s="170"/>
      <c r="M686" s="175"/>
      <c r="N686" s="176"/>
      <c r="O686" s="176"/>
      <c r="P686" s="176"/>
      <c r="Q686" s="176"/>
      <c r="R686" s="176"/>
      <c r="S686" s="176"/>
      <c r="T686" s="177"/>
      <c r="AT686" s="171" t="s">
        <v>172</v>
      </c>
      <c r="AU686" s="171" t="s">
        <v>83</v>
      </c>
      <c r="AV686" s="14" t="s">
        <v>83</v>
      </c>
      <c r="AW686" s="14" t="s">
        <v>30</v>
      </c>
      <c r="AX686" s="14" t="s">
        <v>73</v>
      </c>
      <c r="AY686" s="171" t="s">
        <v>160</v>
      </c>
    </row>
    <row r="687" spans="2:51" s="13" customFormat="1" ht="11.25">
      <c r="B687" s="163"/>
      <c r="D687" s="158" t="s">
        <v>172</v>
      </c>
      <c r="E687" s="164" t="s">
        <v>1</v>
      </c>
      <c r="F687" s="165" t="s">
        <v>771</v>
      </c>
      <c r="H687" s="164" t="s">
        <v>1</v>
      </c>
      <c r="I687" s="166"/>
      <c r="L687" s="163"/>
      <c r="M687" s="167"/>
      <c r="N687" s="168"/>
      <c r="O687" s="168"/>
      <c r="P687" s="168"/>
      <c r="Q687" s="168"/>
      <c r="R687" s="168"/>
      <c r="S687" s="168"/>
      <c r="T687" s="169"/>
      <c r="AT687" s="164" t="s">
        <v>172</v>
      </c>
      <c r="AU687" s="164" t="s">
        <v>83</v>
      </c>
      <c r="AV687" s="13" t="s">
        <v>81</v>
      </c>
      <c r="AW687" s="13" t="s">
        <v>30</v>
      </c>
      <c r="AX687" s="13" t="s">
        <v>73</v>
      </c>
      <c r="AY687" s="164" t="s">
        <v>160</v>
      </c>
    </row>
    <row r="688" spans="2:51" s="14" customFormat="1" ht="11.25">
      <c r="B688" s="170"/>
      <c r="D688" s="158" t="s">
        <v>172</v>
      </c>
      <c r="E688" s="171" t="s">
        <v>1</v>
      </c>
      <c r="F688" s="172" t="s">
        <v>772</v>
      </c>
      <c r="H688" s="173">
        <v>37.805</v>
      </c>
      <c r="I688" s="174"/>
      <c r="L688" s="170"/>
      <c r="M688" s="175"/>
      <c r="N688" s="176"/>
      <c r="O688" s="176"/>
      <c r="P688" s="176"/>
      <c r="Q688" s="176"/>
      <c r="R688" s="176"/>
      <c r="S688" s="176"/>
      <c r="T688" s="177"/>
      <c r="AT688" s="171" t="s">
        <v>172</v>
      </c>
      <c r="AU688" s="171" t="s">
        <v>83</v>
      </c>
      <c r="AV688" s="14" t="s">
        <v>83</v>
      </c>
      <c r="AW688" s="14" t="s">
        <v>30</v>
      </c>
      <c r="AX688" s="14" t="s">
        <v>73</v>
      </c>
      <c r="AY688" s="171" t="s">
        <v>160</v>
      </c>
    </row>
    <row r="689" spans="2:51" s="13" customFormat="1" ht="11.25">
      <c r="B689" s="163"/>
      <c r="D689" s="158" t="s">
        <v>172</v>
      </c>
      <c r="E689" s="164" t="s">
        <v>1</v>
      </c>
      <c r="F689" s="165" t="s">
        <v>773</v>
      </c>
      <c r="H689" s="164" t="s">
        <v>1</v>
      </c>
      <c r="I689" s="166"/>
      <c r="L689" s="163"/>
      <c r="M689" s="167"/>
      <c r="N689" s="168"/>
      <c r="O689" s="168"/>
      <c r="P689" s="168"/>
      <c r="Q689" s="168"/>
      <c r="R689" s="168"/>
      <c r="S689" s="168"/>
      <c r="T689" s="169"/>
      <c r="AT689" s="164" t="s">
        <v>172</v>
      </c>
      <c r="AU689" s="164" t="s">
        <v>83</v>
      </c>
      <c r="AV689" s="13" t="s">
        <v>81</v>
      </c>
      <c r="AW689" s="13" t="s">
        <v>30</v>
      </c>
      <c r="AX689" s="13" t="s">
        <v>73</v>
      </c>
      <c r="AY689" s="164" t="s">
        <v>160</v>
      </c>
    </row>
    <row r="690" spans="2:51" s="14" customFormat="1" ht="11.25">
      <c r="B690" s="170"/>
      <c r="D690" s="158" t="s">
        <v>172</v>
      </c>
      <c r="E690" s="171" t="s">
        <v>1</v>
      </c>
      <c r="F690" s="172" t="s">
        <v>774</v>
      </c>
      <c r="H690" s="173">
        <v>55.745</v>
      </c>
      <c r="I690" s="174"/>
      <c r="L690" s="170"/>
      <c r="M690" s="175"/>
      <c r="N690" s="176"/>
      <c r="O690" s="176"/>
      <c r="P690" s="176"/>
      <c r="Q690" s="176"/>
      <c r="R690" s="176"/>
      <c r="S690" s="176"/>
      <c r="T690" s="177"/>
      <c r="AT690" s="171" t="s">
        <v>172</v>
      </c>
      <c r="AU690" s="171" t="s">
        <v>83</v>
      </c>
      <c r="AV690" s="14" t="s">
        <v>83</v>
      </c>
      <c r="AW690" s="14" t="s">
        <v>30</v>
      </c>
      <c r="AX690" s="14" t="s">
        <v>73</v>
      </c>
      <c r="AY690" s="171" t="s">
        <v>160</v>
      </c>
    </row>
    <row r="691" spans="2:51" s="13" customFormat="1" ht="11.25">
      <c r="B691" s="163"/>
      <c r="D691" s="158" t="s">
        <v>172</v>
      </c>
      <c r="E691" s="164" t="s">
        <v>1</v>
      </c>
      <c r="F691" s="165" t="s">
        <v>775</v>
      </c>
      <c r="H691" s="164" t="s">
        <v>1</v>
      </c>
      <c r="I691" s="166"/>
      <c r="L691" s="163"/>
      <c r="M691" s="167"/>
      <c r="N691" s="168"/>
      <c r="O691" s="168"/>
      <c r="P691" s="168"/>
      <c r="Q691" s="168"/>
      <c r="R691" s="168"/>
      <c r="S691" s="168"/>
      <c r="T691" s="169"/>
      <c r="AT691" s="164" t="s">
        <v>172</v>
      </c>
      <c r="AU691" s="164" t="s">
        <v>83</v>
      </c>
      <c r="AV691" s="13" t="s">
        <v>81</v>
      </c>
      <c r="AW691" s="13" t="s">
        <v>30</v>
      </c>
      <c r="AX691" s="13" t="s">
        <v>73</v>
      </c>
      <c r="AY691" s="164" t="s">
        <v>160</v>
      </c>
    </row>
    <row r="692" spans="2:51" s="14" customFormat="1" ht="11.25">
      <c r="B692" s="170"/>
      <c r="D692" s="158" t="s">
        <v>172</v>
      </c>
      <c r="E692" s="171" t="s">
        <v>1</v>
      </c>
      <c r="F692" s="172" t="s">
        <v>776</v>
      </c>
      <c r="H692" s="173">
        <v>70.588</v>
      </c>
      <c r="I692" s="174"/>
      <c r="L692" s="170"/>
      <c r="M692" s="175"/>
      <c r="N692" s="176"/>
      <c r="O692" s="176"/>
      <c r="P692" s="176"/>
      <c r="Q692" s="176"/>
      <c r="R692" s="176"/>
      <c r="S692" s="176"/>
      <c r="T692" s="177"/>
      <c r="AT692" s="171" t="s">
        <v>172</v>
      </c>
      <c r="AU692" s="171" t="s">
        <v>83</v>
      </c>
      <c r="AV692" s="14" t="s">
        <v>83</v>
      </c>
      <c r="AW692" s="14" t="s">
        <v>30</v>
      </c>
      <c r="AX692" s="14" t="s">
        <v>73</v>
      </c>
      <c r="AY692" s="171" t="s">
        <v>160</v>
      </c>
    </row>
    <row r="693" spans="2:51" s="13" customFormat="1" ht="11.25">
      <c r="B693" s="163"/>
      <c r="D693" s="158" t="s">
        <v>172</v>
      </c>
      <c r="E693" s="164" t="s">
        <v>1</v>
      </c>
      <c r="F693" s="165" t="s">
        <v>763</v>
      </c>
      <c r="H693" s="164" t="s">
        <v>1</v>
      </c>
      <c r="I693" s="166"/>
      <c r="L693" s="163"/>
      <c r="M693" s="167"/>
      <c r="N693" s="168"/>
      <c r="O693" s="168"/>
      <c r="P693" s="168"/>
      <c r="Q693" s="168"/>
      <c r="R693" s="168"/>
      <c r="S693" s="168"/>
      <c r="T693" s="169"/>
      <c r="AT693" s="164" t="s">
        <v>172</v>
      </c>
      <c r="AU693" s="164" t="s">
        <v>83</v>
      </c>
      <c r="AV693" s="13" t="s">
        <v>81</v>
      </c>
      <c r="AW693" s="13" t="s">
        <v>30</v>
      </c>
      <c r="AX693" s="13" t="s">
        <v>73</v>
      </c>
      <c r="AY693" s="164" t="s">
        <v>160</v>
      </c>
    </row>
    <row r="694" spans="2:51" s="14" customFormat="1" ht="11.25">
      <c r="B694" s="170"/>
      <c r="D694" s="158" t="s">
        <v>172</v>
      </c>
      <c r="E694" s="171" t="s">
        <v>1</v>
      </c>
      <c r="F694" s="172" t="s">
        <v>777</v>
      </c>
      <c r="H694" s="173">
        <v>3.513</v>
      </c>
      <c r="I694" s="174"/>
      <c r="L694" s="170"/>
      <c r="M694" s="175"/>
      <c r="N694" s="176"/>
      <c r="O694" s="176"/>
      <c r="P694" s="176"/>
      <c r="Q694" s="176"/>
      <c r="R694" s="176"/>
      <c r="S694" s="176"/>
      <c r="T694" s="177"/>
      <c r="AT694" s="171" t="s">
        <v>172</v>
      </c>
      <c r="AU694" s="171" t="s">
        <v>83</v>
      </c>
      <c r="AV694" s="14" t="s">
        <v>83</v>
      </c>
      <c r="AW694" s="14" t="s">
        <v>30</v>
      </c>
      <c r="AX694" s="14" t="s">
        <v>73</v>
      </c>
      <c r="AY694" s="171" t="s">
        <v>160</v>
      </c>
    </row>
    <row r="695" spans="2:51" s="16" customFormat="1" ht="11.25">
      <c r="B695" s="186"/>
      <c r="D695" s="158" t="s">
        <v>172</v>
      </c>
      <c r="E695" s="187" t="s">
        <v>1</v>
      </c>
      <c r="F695" s="188" t="s">
        <v>182</v>
      </c>
      <c r="H695" s="189">
        <v>596.81</v>
      </c>
      <c r="I695" s="190"/>
      <c r="L695" s="186"/>
      <c r="M695" s="191"/>
      <c r="N695" s="192"/>
      <c r="O695" s="192"/>
      <c r="P695" s="192"/>
      <c r="Q695" s="192"/>
      <c r="R695" s="192"/>
      <c r="S695" s="192"/>
      <c r="T695" s="193"/>
      <c r="AT695" s="187" t="s">
        <v>172</v>
      </c>
      <c r="AU695" s="187" t="s">
        <v>83</v>
      </c>
      <c r="AV695" s="16" t="s">
        <v>168</v>
      </c>
      <c r="AW695" s="16" t="s">
        <v>30</v>
      </c>
      <c r="AX695" s="16" t="s">
        <v>81</v>
      </c>
      <c r="AY695" s="187" t="s">
        <v>160</v>
      </c>
    </row>
    <row r="696" spans="1:65" s="2" customFormat="1" ht="33" customHeight="1">
      <c r="A696" s="33"/>
      <c r="B696" s="144"/>
      <c r="C696" s="145" t="s">
        <v>778</v>
      </c>
      <c r="D696" s="145" t="s">
        <v>163</v>
      </c>
      <c r="E696" s="146" t="s">
        <v>779</v>
      </c>
      <c r="F696" s="147" t="s">
        <v>780</v>
      </c>
      <c r="G696" s="148" t="s">
        <v>236</v>
      </c>
      <c r="H696" s="149">
        <v>26.6</v>
      </c>
      <c r="I696" s="150"/>
      <c r="J696" s="151">
        <f>ROUND(I696*H696,2)</f>
        <v>0</v>
      </c>
      <c r="K696" s="147" t="s">
        <v>167</v>
      </c>
      <c r="L696" s="34"/>
      <c r="M696" s="152" t="s">
        <v>1</v>
      </c>
      <c r="N696" s="153" t="s">
        <v>38</v>
      </c>
      <c r="O696" s="59"/>
      <c r="P696" s="154">
        <f>O696*H696</f>
        <v>0</v>
      </c>
      <c r="Q696" s="154">
        <v>0</v>
      </c>
      <c r="R696" s="154">
        <f>Q696*H696</f>
        <v>0</v>
      </c>
      <c r="S696" s="154">
        <v>0.012</v>
      </c>
      <c r="T696" s="155">
        <f>S696*H696</f>
        <v>0.31920000000000004</v>
      </c>
      <c r="U696" s="33"/>
      <c r="V696" s="33"/>
      <c r="W696" s="33"/>
      <c r="X696" s="33"/>
      <c r="Y696" s="33"/>
      <c r="Z696" s="33"/>
      <c r="AA696" s="33"/>
      <c r="AB696" s="33"/>
      <c r="AC696" s="33"/>
      <c r="AD696" s="33"/>
      <c r="AE696" s="33"/>
      <c r="AR696" s="156" t="s">
        <v>168</v>
      </c>
      <c r="AT696" s="156" t="s">
        <v>163</v>
      </c>
      <c r="AU696" s="156" t="s">
        <v>83</v>
      </c>
      <c r="AY696" s="18" t="s">
        <v>160</v>
      </c>
      <c r="BE696" s="157">
        <f>IF(N696="základní",J696,0)</f>
        <v>0</v>
      </c>
      <c r="BF696" s="157">
        <f>IF(N696="snížená",J696,0)</f>
        <v>0</v>
      </c>
      <c r="BG696" s="157">
        <f>IF(N696="zákl. přenesená",J696,0)</f>
        <v>0</v>
      </c>
      <c r="BH696" s="157">
        <f>IF(N696="sníž. přenesená",J696,0)</f>
        <v>0</v>
      </c>
      <c r="BI696" s="157">
        <f>IF(N696="nulová",J696,0)</f>
        <v>0</v>
      </c>
      <c r="BJ696" s="18" t="s">
        <v>81</v>
      </c>
      <c r="BK696" s="157">
        <f>ROUND(I696*H696,2)</f>
        <v>0</v>
      </c>
      <c r="BL696" s="18" t="s">
        <v>168</v>
      </c>
      <c r="BM696" s="156" t="s">
        <v>781</v>
      </c>
    </row>
    <row r="697" spans="1:47" s="2" customFormat="1" ht="19.5">
      <c r="A697" s="33"/>
      <c r="B697" s="34"/>
      <c r="C697" s="33"/>
      <c r="D697" s="158" t="s">
        <v>170</v>
      </c>
      <c r="E697" s="33"/>
      <c r="F697" s="159" t="s">
        <v>782</v>
      </c>
      <c r="G697" s="33"/>
      <c r="H697" s="33"/>
      <c r="I697" s="160"/>
      <c r="J697" s="33"/>
      <c r="K697" s="33"/>
      <c r="L697" s="34"/>
      <c r="M697" s="161"/>
      <c r="N697" s="162"/>
      <c r="O697" s="59"/>
      <c r="P697" s="59"/>
      <c r="Q697" s="59"/>
      <c r="R697" s="59"/>
      <c r="S697" s="59"/>
      <c r="T697" s="60"/>
      <c r="U697" s="33"/>
      <c r="V697" s="33"/>
      <c r="W697" s="33"/>
      <c r="X697" s="33"/>
      <c r="Y697" s="33"/>
      <c r="Z697" s="33"/>
      <c r="AA697" s="33"/>
      <c r="AB697" s="33"/>
      <c r="AC697" s="33"/>
      <c r="AD697" s="33"/>
      <c r="AE697" s="33"/>
      <c r="AT697" s="18" t="s">
        <v>170</v>
      </c>
      <c r="AU697" s="18" t="s">
        <v>83</v>
      </c>
    </row>
    <row r="698" spans="2:51" s="13" customFormat="1" ht="11.25">
      <c r="B698" s="163"/>
      <c r="D698" s="158" t="s">
        <v>172</v>
      </c>
      <c r="E698" s="164" t="s">
        <v>1</v>
      </c>
      <c r="F698" s="165" t="s">
        <v>621</v>
      </c>
      <c r="H698" s="164" t="s">
        <v>1</v>
      </c>
      <c r="I698" s="166"/>
      <c r="L698" s="163"/>
      <c r="M698" s="167"/>
      <c r="N698" s="168"/>
      <c r="O698" s="168"/>
      <c r="P698" s="168"/>
      <c r="Q698" s="168"/>
      <c r="R698" s="168"/>
      <c r="S698" s="168"/>
      <c r="T698" s="169"/>
      <c r="AT698" s="164" t="s">
        <v>172</v>
      </c>
      <c r="AU698" s="164" t="s">
        <v>83</v>
      </c>
      <c r="AV698" s="13" t="s">
        <v>81</v>
      </c>
      <c r="AW698" s="13" t="s">
        <v>30</v>
      </c>
      <c r="AX698" s="13" t="s">
        <v>73</v>
      </c>
      <c r="AY698" s="164" t="s">
        <v>160</v>
      </c>
    </row>
    <row r="699" spans="2:51" s="14" customFormat="1" ht="11.25">
      <c r="B699" s="170"/>
      <c r="D699" s="158" t="s">
        <v>172</v>
      </c>
      <c r="E699" s="171" t="s">
        <v>1</v>
      </c>
      <c r="F699" s="172" t="s">
        <v>783</v>
      </c>
      <c r="H699" s="173">
        <v>26.6</v>
      </c>
      <c r="I699" s="174"/>
      <c r="L699" s="170"/>
      <c r="M699" s="175"/>
      <c r="N699" s="176"/>
      <c r="O699" s="176"/>
      <c r="P699" s="176"/>
      <c r="Q699" s="176"/>
      <c r="R699" s="176"/>
      <c r="S699" s="176"/>
      <c r="T699" s="177"/>
      <c r="AT699" s="171" t="s">
        <v>172</v>
      </c>
      <c r="AU699" s="171" t="s">
        <v>83</v>
      </c>
      <c r="AV699" s="14" t="s">
        <v>83</v>
      </c>
      <c r="AW699" s="14" t="s">
        <v>30</v>
      </c>
      <c r="AX699" s="14" t="s">
        <v>73</v>
      </c>
      <c r="AY699" s="171" t="s">
        <v>160</v>
      </c>
    </row>
    <row r="700" spans="2:51" s="16" customFormat="1" ht="11.25">
      <c r="B700" s="186"/>
      <c r="D700" s="158" t="s">
        <v>172</v>
      </c>
      <c r="E700" s="187" t="s">
        <v>1</v>
      </c>
      <c r="F700" s="188" t="s">
        <v>182</v>
      </c>
      <c r="H700" s="189">
        <v>26.6</v>
      </c>
      <c r="I700" s="190"/>
      <c r="L700" s="186"/>
      <c r="M700" s="191"/>
      <c r="N700" s="192"/>
      <c r="O700" s="192"/>
      <c r="P700" s="192"/>
      <c r="Q700" s="192"/>
      <c r="R700" s="192"/>
      <c r="S700" s="192"/>
      <c r="T700" s="193"/>
      <c r="AT700" s="187" t="s">
        <v>172</v>
      </c>
      <c r="AU700" s="187" t="s">
        <v>83</v>
      </c>
      <c r="AV700" s="16" t="s">
        <v>168</v>
      </c>
      <c r="AW700" s="16" t="s">
        <v>30</v>
      </c>
      <c r="AX700" s="16" t="s">
        <v>81</v>
      </c>
      <c r="AY700" s="187" t="s">
        <v>160</v>
      </c>
    </row>
    <row r="701" spans="1:65" s="2" customFormat="1" ht="24.2" customHeight="1">
      <c r="A701" s="33"/>
      <c r="B701" s="144"/>
      <c r="C701" s="145" t="s">
        <v>784</v>
      </c>
      <c r="D701" s="145" t="s">
        <v>163</v>
      </c>
      <c r="E701" s="146" t="s">
        <v>785</v>
      </c>
      <c r="F701" s="147" t="s">
        <v>786</v>
      </c>
      <c r="G701" s="148" t="s">
        <v>166</v>
      </c>
      <c r="H701" s="149">
        <v>41</v>
      </c>
      <c r="I701" s="150"/>
      <c r="J701" s="151">
        <f>ROUND(I701*H701,2)</f>
        <v>0</v>
      </c>
      <c r="K701" s="147" t="s">
        <v>167</v>
      </c>
      <c r="L701" s="34"/>
      <c r="M701" s="152" t="s">
        <v>1</v>
      </c>
      <c r="N701" s="153" t="s">
        <v>38</v>
      </c>
      <c r="O701" s="59"/>
      <c r="P701" s="154">
        <f>O701*H701</f>
        <v>0</v>
      </c>
      <c r="Q701" s="154">
        <v>0</v>
      </c>
      <c r="R701" s="154">
        <f>Q701*H701</f>
        <v>0</v>
      </c>
      <c r="S701" s="154">
        <v>0.068</v>
      </c>
      <c r="T701" s="155">
        <f>S701*H701</f>
        <v>2.7880000000000003</v>
      </c>
      <c r="U701" s="33"/>
      <c r="V701" s="33"/>
      <c r="W701" s="33"/>
      <c r="X701" s="33"/>
      <c r="Y701" s="33"/>
      <c r="Z701" s="33"/>
      <c r="AA701" s="33"/>
      <c r="AB701" s="33"/>
      <c r="AC701" s="33"/>
      <c r="AD701" s="33"/>
      <c r="AE701" s="33"/>
      <c r="AR701" s="156" t="s">
        <v>168</v>
      </c>
      <c r="AT701" s="156" t="s">
        <v>163</v>
      </c>
      <c r="AU701" s="156" t="s">
        <v>83</v>
      </c>
      <c r="AY701" s="18" t="s">
        <v>160</v>
      </c>
      <c r="BE701" s="157">
        <f>IF(N701="základní",J701,0)</f>
        <v>0</v>
      </c>
      <c r="BF701" s="157">
        <f>IF(N701="snížená",J701,0)</f>
        <v>0</v>
      </c>
      <c r="BG701" s="157">
        <f>IF(N701="zákl. přenesená",J701,0)</f>
        <v>0</v>
      </c>
      <c r="BH701" s="157">
        <f>IF(N701="sníž. přenesená",J701,0)</f>
        <v>0</v>
      </c>
      <c r="BI701" s="157">
        <f>IF(N701="nulová",J701,0)</f>
        <v>0</v>
      </c>
      <c r="BJ701" s="18" t="s">
        <v>81</v>
      </c>
      <c r="BK701" s="157">
        <f>ROUND(I701*H701,2)</f>
        <v>0</v>
      </c>
      <c r="BL701" s="18" t="s">
        <v>168</v>
      </c>
      <c r="BM701" s="156" t="s">
        <v>787</v>
      </c>
    </row>
    <row r="702" spans="1:47" s="2" customFormat="1" ht="29.25">
      <c r="A702" s="33"/>
      <c r="B702" s="34"/>
      <c r="C702" s="33"/>
      <c r="D702" s="158" t="s">
        <v>170</v>
      </c>
      <c r="E702" s="33"/>
      <c r="F702" s="159" t="s">
        <v>788</v>
      </c>
      <c r="G702" s="33"/>
      <c r="H702" s="33"/>
      <c r="I702" s="160"/>
      <c r="J702" s="33"/>
      <c r="K702" s="33"/>
      <c r="L702" s="34"/>
      <c r="M702" s="161"/>
      <c r="N702" s="162"/>
      <c r="O702" s="59"/>
      <c r="P702" s="59"/>
      <c r="Q702" s="59"/>
      <c r="R702" s="59"/>
      <c r="S702" s="59"/>
      <c r="T702" s="60"/>
      <c r="U702" s="33"/>
      <c r="V702" s="33"/>
      <c r="W702" s="33"/>
      <c r="X702" s="33"/>
      <c r="Y702" s="33"/>
      <c r="Z702" s="33"/>
      <c r="AA702" s="33"/>
      <c r="AB702" s="33"/>
      <c r="AC702" s="33"/>
      <c r="AD702" s="33"/>
      <c r="AE702" s="33"/>
      <c r="AT702" s="18" t="s">
        <v>170</v>
      </c>
      <c r="AU702" s="18" t="s">
        <v>83</v>
      </c>
    </row>
    <row r="703" spans="2:51" s="13" customFormat="1" ht="11.25">
      <c r="B703" s="163"/>
      <c r="D703" s="158" t="s">
        <v>172</v>
      </c>
      <c r="E703" s="164" t="s">
        <v>1</v>
      </c>
      <c r="F703" s="165" t="s">
        <v>623</v>
      </c>
      <c r="H703" s="164" t="s">
        <v>1</v>
      </c>
      <c r="I703" s="166"/>
      <c r="L703" s="163"/>
      <c r="M703" s="167"/>
      <c r="N703" s="168"/>
      <c r="O703" s="168"/>
      <c r="P703" s="168"/>
      <c r="Q703" s="168"/>
      <c r="R703" s="168"/>
      <c r="S703" s="168"/>
      <c r="T703" s="169"/>
      <c r="AT703" s="164" t="s">
        <v>172</v>
      </c>
      <c r="AU703" s="164" t="s">
        <v>83</v>
      </c>
      <c r="AV703" s="13" t="s">
        <v>81</v>
      </c>
      <c r="AW703" s="13" t="s">
        <v>30</v>
      </c>
      <c r="AX703" s="13" t="s">
        <v>73</v>
      </c>
      <c r="AY703" s="164" t="s">
        <v>160</v>
      </c>
    </row>
    <row r="704" spans="2:51" s="14" customFormat="1" ht="11.25">
      <c r="B704" s="170"/>
      <c r="D704" s="158" t="s">
        <v>172</v>
      </c>
      <c r="E704" s="171" t="s">
        <v>1</v>
      </c>
      <c r="F704" s="172" t="s">
        <v>789</v>
      </c>
      <c r="H704" s="173">
        <v>10.4</v>
      </c>
      <c r="I704" s="174"/>
      <c r="L704" s="170"/>
      <c r="M704" s="175"/>
      <c r="N704" s="176"/>
      <c r="O704" s="176"/>
      <c r="P704" s="176"/>
      <c r="Q704" s="176"/>
      <c r="R704" s="176"/>
      <c r="S704" s="176"/>
      <c r="T704" s="177"/>
      <c r="AT704" s="171" t="s">
        <v>172</v>
      </c>
      <c r="AU704" s="171" t="s">
        <v>83</v>
      </c>
      <c r="AV704" s="14" t="s">
        <v>83</v>
      </c>
      <c r="AW704" s="14" t="s">
        <v>30</v>
      </c>
      <c r="AX704" s="14" t="s">
        <v>73</v>
      </c>
      <c r="AY704" s="171" t="s">
        <v>160</v>
      </c>
    </row>
    <row r="705" spans="2:51" s="13" customFormat="1" ht="11.25">
      <c r="B705" s="163"/>
      <c r="D705" s="158" t="s">
        <v>172</v>
      </c>
      <c r="E705" s="164" t="s">
        <v>1</v>
      </c>
      <c r="F705" s="165" t="s">
        <v>625</v>
      </c>
      <c r="H705" s="164" t="s">
        <v>1</v>
      </c>
      <c r="I705" s="166"/>
      <c r="L705" s="163"/>
      <c r="M705" s="167"/>
      <c r="N705" s="168"/>
      <c r="O705" s="168"/>
      <c r="P705" s="168"/>
      <c r="Q705" s="168"/>
      <c r="R705" s="168"/>
      <c r="S705" s="168"/>
      <c r="T705" s="169"/>
      <c r="AT705" s="164" t="s">
        <v>172</v>
      </c>
      <c r="AU705" s="164" t="s">
        <v>83</v>
      </c>
      <c r="AV705" s="13" t="s">
        <v>81</v>
      </c>
      <c r="AW705" s="13" t="s">
        <v>30</v>
      </c>
      <c r="AX705" s="13" t="s">
        <v>73</v>
      </c>
      <c r="AY705" s="164" t="s">
        <v>160</v>
      </c>
    </row>
    <row r="706" spans="2:51" s="14" customFormat="1" ht="11.25">
      <c r="B706" s="170"/>
      <c r="D706" s="158" t="s">
        <v>172</v>
      </c>
      <c r="E706" s="171" t="s">
        <v>1</v>
      </c>
      <c r="F706" s="172" t="s">
        <v>790</v>
      </c>
      <c r="H706" s="173">
        <v>8.1</v>
      </c>
      <c r="I706" s="174"/>
      <c r="L706" s="170"/>
      <c r="M706" s="175"/>
      <c r="N706" s="176"/>
      <c r="O706" s="176"/>
      <c r="P706" s="176"/>
      <c r="Q706" s="176"/>
      <c r="R706" s="176"/>
      <c r="S706" s="176"/>
      <c r="T706" s="177"/>
      <c r="AT706" s="171" t="s">
        <v>172</v>
      </c>
      <c r="AU706" s="171" t="s">
        <v>83</v>
      </c>
      <c r="AV706" s="14" t="s">
        <v>83</v>
      </c>
      <c r="AW706" s="14" t="s">
        <v>30</v>
      </c>
      <c r="AX706" s="14" t="s">
        <v>73</v>
      </c>
      <c r="AY706" s="171" t="s">
        <v>160</v>
      </c>
    </row>
    <row r="707" spans="2:51" s="13" customFormat="1" ht="11.25">
      <c r="B707" s="163"/>
      <c r="D707" s="158" t="s">
        <v>172</v>
      </c>
      <c r="E707" s="164" t="s">
        <v>1</v>
      </c>
      <c r="F707" s="165" t="s">
        <v>627</v>
      </c>
      <c r="H707" s="164" t="s">
        <v>1</v>
      </c>
      <c r="I707" s="166"/>
      <c r="L707" s="163"/>
      <c r="M707" s="167"/>
      <c r="N707" s="168"/>
      <c r="O707" s="168"/>
      <c r="P707" s="168"/>
      <c r="Q707" s="168"/>
      <c r="R707" s="168"/>
      <c r="S707" s="168"/>
      <c r="T707" s="169"/>
      <c r="AT707" s="164" t="s">
        <v>172</v>
      </c>
      <c r="AU707" s="164" t="s">
        <v>83</v>
      </c>
      <c r="AV707" s="13" t="s">
        <v>81</v>
      </c>
      <c r="AW707" s="13" t="s">
        <v>30</v>
      </c>
      <c r="AX707" s="13" t="s">
        <v>73</v>
      </c>
      <c r="AY707" s="164" t="s">
        <v>160</v>
      </c>
    </row>
    <row r="708" spans="2:51" s="14" customFormat="1" ht="11.25">
      <c r="B708" s="170"/>
      <c r="D708" s="158" t="s">
        <v>172</v>
      </c>
      <c r="E708" s="171" t="s">
        <v>1</v>
      </c>
      <c r="F708" s="172" t="s">
        <v>791</v>
      </c>
      <c r="H708" s="173">
        <v>7.2</v>
      </c>
      <c r="I708" s="174"/>
      <c r="L708" s="170"/>
      <c r="M708" s="175"/>
      <c r="N708" s="176"/>
      <c r="O708" s="176"/>
      <c r="P708" s="176"/>
      <c r="Q708" s="176"/>
      <c r="R708" s="176"/>
      <c r="S708" s="176"/>
      <c r="T708" s="177"/>
      <c r="AT708" s="171" t="s">
        <v>172</v>
      </c>
      <c r="AU708" s="171" t="s">
        <v>83</v>
      </c>
      <c r="AV708" s="14" t="s">
        <v>83</v>
      </c>
      <c r="AW708" s="14" t="s">
        <v>30</v>
      </c>
      <c r="AX708" s="14" t="s">
        <v>73</v>
      </c>
      <c r="AY708" s="171" t="s">
        <v>160</v>
      </c>
    </row>
    <row r="709" spans="2:51" s="13" customFormat="1" ht="11.25">
      <c r="B709" s="163"/>
      <c r="D709" s="158" t="s">
        <v>172</v>
      </c>
      <c r="E709" s="164" t="s">
        <v>1</v>
      </c>
      <c r="F709" s="165" t="s">
        <v>629</v>
      </c>
      <c r="H709" s="164" t="s">
        <v>1</v>
      </c>
      <c r="I709" s="166"/>
      <c r="L709" s="163"/>
      <c r="M709" s="167"/>
      <c r="N709" s="168"/>
      <c r="O709" s="168"/>
      <c r="P709" s="168"/>
      <c r="Q709" s="168"/>
      <c r="R709" s="168"/>
      <c r="S709" s="168"/>
      <c r="T709" s="169"/>
      <c r="AT709" s="164" t="s">
        <v>172</v>
      </c>
      <c r="AU709" s="164" t="s">
        <v>83</v>
      </c>
      <c r="AV709" s="13" t="s">
        <v>81</v>
      </c>
      <c r="AW709" s="13" t="s">
        <v>30</v>
      </c>
      <c r="AX709" s="13" t="s">
        <v>73</v>
      </c>
      <c r="AY709" s="164" t="s">
        <v>160</v>
      </c>
    </row>
    <row r="710" spans="2:51" s="14" customFormat="1" ht="11.25">
      <c r="B710" s="170"/>
      <c r="D710" s="158" t="s">
        <v>172</v>
      </c>
      <c r="E710" s="171" t="s">
        <v>1</v>
      </c>
      <c r="F710" s="172" t="s">
        <v>790</v>
      </c>
      <c r="H710" s="173">
        <v>8.1</v>
      </c>
      <c r="I710" s="174"/>
      <c r="L710" s="170"/>
      <c r="M710" s="175"/>
      <c r="N710" s="176"/>
      <c r="O710" s="176"/>
      <c r="P710" s="176"/>
      <c r="Q710" s="176"/>
      <c r="R710" s="176"/>
      <c r="S710" s="176"/>
      <c r="T710" s="177"/>
      <c r="AT710" s="171" t="s">
        <v>172</v>
      </c>
      <c r="AU710" s="171" t="s">
        <v>83</v>
      </c>
      <c r="AV710" s="14" t="s">
        <v>83</v>
      </c>
      <c r="AW710" s="14" t="s">
        <v>30</v>
      </c>
      <c r="AX710" s="14" t="s">
        <v>73</v>
      </c>
      <c r="AY710" s="171" t="s">
        <v>160</v>
      </c>
    </row>
    <row r="711" spans="2:51" s="13" customFormat="1" ht="11.25">
      <c r="B711" s="163"/>
      <c r="D711" s="158" t="s">
        <v>172</v>
      </c>
      <c r="E711" s="164" t="s">
        <v>1</v>
      </c>
      <c r="F711" s="165" t="s">
        <v>630</v>
      </c>
      <c r="H711" s="164" t="s">
        <v>1</v>
      </c>
      <c r="I711" s="166"/>
      <c r="L711" s="163"/>
      <c r="M711" s="167"/>
      <c r="N711" s="168"/>
      <c r="O711" s="168"/>
      <c r="P711" s="168"/>
      <c r="Q711" s="168"/>
      <c r="R711" s="168"/>
      <c r="S711" s="168"/>
      <c r="T711" s="169"/>
      <c r="AT711" s="164" t="s">
        <v>172</v>
      </c>
      <c r="AU711" s="164" t="s">
        <v>83</v>
      </c>
      <c r="AV711" s="13" t="s">
        <v>81</v>
      </c>
      <c r="AW711" s="13" t="s">
        <v>30</v>
      </c>
      <c r="AX711" s="13" t="s">
        <v>73</v>
      </c>
      <c r="AY711" s="164" t="s">
        <v>160</v>
      </c>
    </row>
    <row r="712" spans="2:51" s="14" customFormat="1" ht="11.25">
      <c r="B712" s="170"/>
      <c r="D712" s="158" t="s">
        <v>172</v>
      </c>
      <c r="E712" s="171" t="s">
        <v>1</v>
      </c>
      <c r="F712" s="172" t="s">
        <v>791</v>
      </c>
      <c r="H712" s="173">
        <v>7.2</v>
      </c>
      <c r="I712" s="174"/>
      <c r="L712" s="170"/>
      <c r="M712" s="175"/>
      <c r="N712" s="176"/>
      <c r="O712" s="176"/>
      <c r="P712" s="176"/>
      <c r="Q712" s="176"/>
      <c r="R712" s="176"/>
      <c r="S712" s="176"/>
      <c r="T712" s="177"/>
      <c r="AT712" s="171" t="s">
        <v>172</v>
      </c>
      <c r="AU712" s="171" t="s">
        <v>83</v>
      </c>
      <c r="AV712" s="14" t="s">
        <v>83</v>
      </c>
      <c r="AW712" s="14" t="s">
        <v>30</v>
      </c>
      <c r="AX712" s="14" t="s">
        <v>73</v>
      </c>
      <c r="AY712" s="171" t="s">
        <v>160</v>
      </c>
    </row>
    <row r="713" spans="2:51" s="16" customFormat="1" ht="11.25">
      <c r="B713" s="186"/>
      <c r="D713" s="158" t="s">
        <v>172</v>
      </c>
      <c r="E713" s="187" t="s">
        <v>1</v>
      </c>
      <c r="F713" s="188" t="s">
        <v>182</v>
      </c>
      <c r="H713" s="189">
        <v>41</v>
      </c>
      <c r="I713" s="190"/>
      <c r="L713" s="186"/>
      <c r="M713" s="191"/>
      <c r="N713" s="192"/>
      <c r="O713" s="192"/>
      <c r="P713" s="192"/>
      <c r="Q713" s="192"/>
      <c r="R713" s="192"/>
      <c r="S713" s="192"/>
      <c r="T713" s="193"/>
      <c r="AT713" s="187" t="s">
        <v>172</v>
      </c>
      <c r="AU713" s="187" t="s">
        <v>83</v>
      </c>
      <c r="AV713" s="16" t="s">
        <v>168</v>
      </c>
      <c r="AW713" s="16" t="s">
        <v>30</v>
      </c>
      <c r="AX713" s="16" t="s">
        <v>81</v>
      </c>
      <c r="AY713" s="187" t="s">
        <v>160</v>
      </c>
    </row>
    <row r="714" spans="1:65" s="2" customFormat="1" ht="37.9" customHeight="1">
      <c r="A714" s="33"/>
      <c r="B714" s="144"/>
      <c r="C714" s="145" t="s">
        <v>792</v>
      </c>
      <c r="D714" s="145" t="s">
        <v>163</v>
      </c>
      <c r="E714" s="146" t="s">
        <v>793</v>
      </c>
      <c r="F714" s="147" t="s">
        <v>794</v>
      </c>
      <c r="G714" s="148" t="s">
        <v>166</v>
      </c>
      <c r="H714" s="149">
        <v>1508</v>
      </c>
      <c r="I714" s="150"/>
      <c r="J714" s="151">
        <f>ROUND(I714*H714,2)</f>
        <v>0</v>
      </c>
      <c r="K714" s="147" t="s">
        <v>167</v>
      </c>
      <c r="L714" s="34"/>
      <c r="M714" s="152" t="s">
        <v>1</v>
      </c>
      <c r="N714" s="153" t="s">
        <v>38</v>
      </c>
      <c r="O714" s="59"/>
      <c r="P714" s="154">
        <f>O714*H714</f>
        <v>0</v>
      </c>
      <c r="Q714" s="154">
        <v>0</v>
      </c>
      <c r="R714" s="154">
        <f>Q714*H714</f>
        <v>0</v>
      </c>
      <c r="S714" s="154">
        <v>0</v>
      </c>
      <c r="T714" s="155">
        <f>S714*H714</f>
        <v>0</v>
      </c>
      <c r="U714" s="33"/>
      <c r="V714" s="33"/>
      <c r="W714" s="33"/>
      <c r="X714" s="33"/>
      <c r="Y714" s="33"/>
      <c r="Z714" s="33"/>
      <c r="AA714" s="33"/>
      <c r="AB714" s="33"/>
      <c r="AC714" s="33"/>
      <c r="AD714" s="33"/>
      <c r="AE714" s="33"/>
      <c r="AR714" s="156" t="s">
        <v>168</v>
      </c>
      <c r="AT714" s="156" t="s">
        <v>163</v>
      </c>
      <c r="AU714" s="156" t="s">
        <v>83</v>
      </c>
      <c r="AY714" s="18" t="s">
        <v>160</v>
      </c>
      <c r="BE714" s="157">
        <f>IF(N714="základní",J714,0)</f>
        <v>0</v>
      </c>
      <c r="BF714" s="157">
        <f>IF(N714="snížená",J714,0)</f>
        <v>0</v>
      </c>
      <c r="BG714" s="157">
        <f>IF(N714="zákl. přenesená",J714,0)</f>
        <v>0</v>
      </c>
      <c r="BH714" s="157">
        <f>IF(N714="sníž. přenesená",J714,0)</f>
        <v>0</v>
      </c>
      <c r="BI714" s="157">
        <f>IF(N714="nulová",J714,0)</f>
        <v>0</v>
      </c>
      <c r="BJ714" s="18" t="s">
        <v>81</v>
      </c>
      <c r="BK714" s="157">
        <f>ROUND(I714*H714,2)</f>
        <v>0</v>
      </c>
      <c r="BL714" s="18" t="s">
        <v>168</v>
      </c>
      <c r="BM714" s="156" t="s">
        <v>795</v>
      </c>
    </row>
    <row r="715" spans="1:47" s="2" customFormat="1" ht="29.25">
      <c r="A715" s="33"/>
      <c r="B715" s="34"/>
      <c r="C715" s="33"/>
      <c r="D715" s="158" t="s">
        <v>170</v>
      </c>
      <c r="E715" s="33"/>
      <c r="F715" s="159" t="s">
        <v>796</v>
      </c>
      <c r="G715" s="33"/>
      <c r="H715" s="33"/>
      <c r="I715" s="160"/>
      <c r="J715" s="33"/>
      <c r="K715" s="33"/>
      <c r="L715" s="34"/>
      <c r="M715" s="161"/>
      <c r="N715" s="162"/>
      <c r="O715" s="59"/>
      <c r="P715" s="59"/>
      <c r="Q715" s="59"/>
      <c r="R715" s="59"/>
      <c r="S715" s="59"/>
      <c r="T715" s="60"/>
      <c r="U715" s="33"/>
      <c r="V715" s="33"/>
      <c r="W715" s="33"/>
      <c r="X715" s="33"/>
      <c r="Y715" s="33"/>
      <c r="Z715" s="33"/>
      <c r="AA715" s="33"/>
      <c r="AB715" s="33"/>
      <c r="AC715" s="33"/>
      <c r="AD715" s="33"/>
      <c r="AE715" s="33"/>
      <c r="AT715" s="18" t="s">
        <v>170</v>
      </c>
      <c r="AU715" s="18" t="s">
        <v>83</v>
      </c>
    </row>
    <row r="716" spans="2:51" s="13" customFormat="1" ht="11.25">
      <c r="B716" s="163"/>
      <c r="D716" s="158" t="s">
        <v>172</v>
      </c>
      <c r="E716" s="164" t="s">
        <v>1</v>
      </c>
      <c r="F716" s="165" t="s">
        <v>330</v>
      </c>
      <c r="H716" s="164" t="s">
        <v>1</v>
      </c>
      <c r="I716" s="166"/>
      <c r="L716" s="163"/>
      <c r="M716" s="167"/>
      <c r="N716" s="168"/>
      <c r="O716" s="168"/>
      <c r="P716" s="168"/>
      <c r="Q716" s="168"/>
      <c r="R716" s="168"/>
      <c r="S716" s="168"/>
      <c r="T716" s="169"/>
      <c r="AT716" s="164" t="s">
        <v>172</v>
      </c>
      <c r="AU716" s="164" t="s">
        <v>83</v>
      </c>
      <c r="AV716" s="13" t="s">
        <v>81</v>
      </c>
      <c r="AW716" s="13" t="s">
        <v>30</v>
      </c>
      <c r="AX716" s="13" t="s">
        <v>73</v>
      </c>
      <c r="AY716" s="164" t="s">
        <v>160</v>
      </c>
    </row>
    <row r="717" spans="2:51" s="13" customFormat="1" ht="11.25">
      <c r="B717" s="163"/>
      <c r="D717" s="158" t="s">
        <v>172</v>
      </c>
      <c r="E717" s="164" t="s">
        <v>1</v>
      </c>
      <c r="F717" s="165" t="s">
        <v>505</v>
      </c>
      <c r="H717" s="164" t="s">
        <v>1</v>
      </c>
      <c r="I717" s="166"/>
      <c r="L717" s="163"/>
      <c r="M717" s="167"/>
      <c r="N717" s="168"/>
      <c r="O717" s="168"/>
      <c r="P717" s="168"/>
      <c r="Q717" s="168"/>
      <c r="R717" s="168"/>
      <c r="S717" s="168"/>
      <c r="T717" s="169"/>
      <c r="AT717" s="164" t="s">
        <v>172</v>
      </c>
      <c r="AU717" s="164" t="s">
        <v>83</v>
      </c>
      <c r="AV717" s="13" t="s">
        <v>81</v>
      </c>
      <c r="AW717" s="13" t="s">
        <v>30</v>
      </c>
      <c r="AX717" s="13" t="s">
        <v>73</v>
      </c>
      <c r="AY717" s="164" t="s">
        <v>160</v>
      </c>
    </row>
    <row r="718" spans="2:51" s="14" customFormat="1" ht="11.25">
      <c r="B718" s="170"/>
      <c r="D718" s="158" t="s">
        <v>172</v>
      </c>
      <c r="E718" s="171" t="s">
        <v>1</v>
      </c>
      <c r="F718" s="172" t="s">
        <v>797</v>
      </c>
      <c r="H718" s="173">
        <v>564</v>
      </c>
      <c r="I718" s="174"/>
      <c r="L718" s="170"/>
      <c r="M718" s="175"/>
      <c r="N718" s="176"/>
      <c r="O718" s="176"/>
      <c r="P718" s="176"/>
      <c r="Q718" s="176"/>
      <c r="R718" s="176"/>
      <c r="S718" s="176"/>
      <c r="T718" s="177"/>
      <c r="AT718" s="171" t="s">
        <v>172</v>
      </c>
      <c r="AU718" s="171" t="s">
        <v>83</v>
      </c>
      <c r="AV718" s="14" t="s">
        <v>83</v>
      </c>
      <c r="AW718" s="14" t="s">
        <v>30</v>
      </c>
      <c r="AX718" s="14" t="s">
        <v>73</v>
      </c>
      <c r="AY718" s="171" t="s">
        <v>160</v>
      </c>
    </row>
    <row r="719" spans="2:51" s="13" customFormat="1" ht="11.25">
      <c r="B719" s="163"/>
      <c r="D719" s="158" t="s">
        <v>172</v>
      </c>
      <c r="E719" s="164" t="s">
        <v>1</v>
      </c>
      <c r="F719" s="165" t="s">
        <v>507</v>
      </c>
      <c r="H719" s="164" t="s">
        <v>1</v>
      </c>
      <c r="I719" s="166"/>
      <c r="L719" s="163"/>
      <c r="M719" s="167"/>
      <c r="N719" s="168"/>
      <c r="O719" s="168"/>
      <c r="P719" s="168"/>
      <c r="Q719" s="168"/>
      <c r="R719" s="168"/>
      <c r="S719" s="168"/>
      <c r="T719" s="169"/>
      <c r="AT719" s="164" t="s">
        <v>172</v>
      </c>
      <c r="AU719" s="164" t="s">
        <v>83</v>
      </c>
      <c r="AV719" s="13" t="s">
        <v>81</v>
      </c>
      <c r="AW719" s="13" t="s">
        <v>30</v>
      </c>
      <c r="AX719" s="13" t="s">
        <v>73</v>
      </c>
      <c r="AY719" s="164" t="s">
        <v>160</v>
      </c>
    </row>
    <row r="720" spans="2:51" s="14" customFormat="1" ht="11.25">
      <c r="B720" s="170"/>
      <c r="D720" s="158" t="s">
        <v>172</v>
      </c>
      <c r="E720" s="171" t="s">
        <v>1</v>
      </c>
      <c r="F720" s="172" t="s">
        <v>798</v>
      </c>
      <c r="H720" s="173">
        <v>436</v>
      </c>
      <c r="I720" s="174"/>
      <c r="L720" s="170"/>
      <c r="M720" s="175"/>
      <c r="N720" s="176"/>
      <c r="O720" s="176"/>
      <c r="P720" s="176"/>
      <c r="Q720" s="176"/>
      <c r="R720" s="176"/>
      <c r="S720" s="176"/>
      <c r="T720" s="177"/>
      <c r="AT720" s="171" t="s">
        <v>172</v>
      </c>
      <c r="AU720" s="171" t="s">
        <v>83</v>
      </c>
      <c r="AV720" s="14" t="s">
        <v>83</v>
      </c>
      <c r="AW720" s="14" t="s">
        <v>30</v>
      </c>
      <c r="AX720" s="14" t="s">
        <v>73</v>
      </c>
      <c r="AY720" s="171" t="s">
        <v>160</v>
      </c>
    </row>
    <row r="721" spans="2:51" s="13" customFormat="1" ht="11.25">
      <c r="B721" s="163"/>
      <c r="D721" s="158" t="s">
        <v>172</v>
      </c>
      <c r="E721" s="164" t="s">
        <v>1</v>
      </c>
      <c r="F721" s="165" t="s">
        <v>509</v>
      </c>
      <c r="H721" s="164" t="s">
        <v>1</v>
      </c>
      <c r="I721" s="166"/>
      <c r="L721" s="163"/>
      <c r="M721" s="167"/>
      <c r="N721" s="168"/>
      <c r="O721" s="168"/>
      <c r="P721" s="168"/>
      <c r="Q721" s="168"/>
      <c r="R721" s="168"/>
      <c r="S721" s="168"/>
      <c r="T721" s="169"/>
      <c r="AT721" s="164" t="s">
        <v>172</v>
      </c>
      <c r="AU721" s="164" t="s">
        <v>83</v>
      </c>
      <c r="AV721" s="13" t="s">
        <v>81</v>
      </c>
      <c r="AW721" s="13" t="s">
        <v>30</v>
      </c>
      <c r="AX721" s="13" t="s">
        <v>73</v>
      </c>
      <c r="AY721" s="164" t="s">
        <v>160</v>
      </c>
    </row>
    <row r="722" spans="2:51" s="14" customFormat="1" ht="11.25">
      <c r="B722" s="170"/>
      <c r="D722" s="158" t="s">
        <v>172</v>
      </c>
      <c r="E722" s="171" t="s">
        <v>1</v>
      </c>
      <c r="F722" s="172" t="s">
        <v>799</v>
      </c>
      <c r="H722" s="173">
        <v>294</v>
      </c>
      <c r="I722" s="174"/>
      <c r="L722" s="170"/>
      <c r="M722" s="175"/>
      <c r="N722" s="176"/>
      <c r="O722" s="176"/>
      <c r="P722" s="176"/>
      <c r="Q722" s="176"/>
      <c r="R722" s="176"/>
      <c r="S722" s="176"/>
      <c r="T722" s="177"/>
      <c r="AT722" s="171" t="s">
        <v>172</v>
      </c>
      <c r="AU722" s="171" t="s">
        <v>83</v>
      </c>
      <c r="AV722" s="14" t="s">
        <v>83</v>
      </c>
      <c r="AW722" s="14" t="s">
        <v>30</v>
      </c>
      <c r="AX722" s="14" t="s">
        <v>73</v>
      </c>
      <c r="AY722" s="171" t="s">
        <v>160</v>
      </c>
    </row>
    <row r="723" spans="2:51" s="13" customFormat="1" ht="11.25">
      <c r="B723" s="163"/>
      <c r="D723" s="158" t="s">
        <v>172</v>
      </c>
      <c r="E723" s="164" t="s">
        <v>1</v>
      </c>
      <c r="F723" s="165" t="s">
        <v>511</v>
      </c>
      <c r="H723" s="164" t="s">
        <v>1</v>
      </c>
      <c r="I723" s="166"/>
      <c r="L723" s="163"/>
      <c r="M723" s="167"/>
      <c r="N723" s="168"/>
      <c r="O723" s="168"/>
      <c r="P723" s="168"/>
      <c r="Q723" s="168"/>
      <c r="R723" s="168"/>
      <c r="S723" s="168"/>
      <c r="T723" s="169"/>
      <c r="AT723" s="164" t="s">
        <v>172</v>
      </c>
      <c r="AU723" s="164" t="s">
        <v>83</v>
      </c>
      <c r="AV723" s="13" t="s">
        <v>81</v>
      </c>
      <c r="AW723" s="13" t="s">
        <v>30</v>
      </c>
      <c r="AX723" s="13" t="s">
        <v>73</v>
      </c>
      <c r="AY723" s="164" t="s">
        <v>160</v>
      </c>
    </row>
    <row r="724" spans="2:51" s="14" customFormat="1" ht="11.25">
      <c r="B724" s="170"/>
      <c r="D724" s="158" t="s">
        <v>172</v>
      </c>
      <c r="E724" s="171" t="s">
        <v>1</v>
      </c>
      <c r="F724" s="172" t="s">
        <v>800</v>
      </c>
      <c r="H724" s="173">
        <v>214</v>
      </c>
      <c r="I724" s="174"/>
      <c r="L724" s="170"/>
      <c r="M724" s="175"/>
      <c r="N724" s="176"/>
      <c r="O724" s="176"/>
      <c r="P724" s="176"/>
      <c r="Q724" s="176"/>
      <c r="R724" s="176"/>
      <c r="S724" s="176"/>
      <c r="T724" s="177"/>
      <c r="AT724" s="171" t="s">
        <v>172</v>
      </c>
      <c r="AU724" s="171" t="s">
        <v>83</v>
      </c>
      <c r="AV724" s="14" t="s">
        <v>83</v>
      </c>
      <c r="AW724" s="14" t="s">
        <v>30</v>
      </c>
      <c r="AX724" s="14" t="s">
        <v>73</v>
      </c>
      <c r="AY724" s="171" t="s">
        <v>160</v>
      </c>
    </row>
    <row r="725" spans="2:51" s="16" customFormat="1" ht="11.25">
      <c r="B725" s="186"/>
      <c r="D725" s="158" t="s">
        <v>172</v>
      </c>
      <c r="E725" s="187" t="s">
        <v>1</v>
      </c>
      <c r="F725" s="188" t="s">
        <v>182</v>
      </c>
      <c r="H725" s="189">
        <v>1508</v>
      </c>
      <c r="I725" s="190"/>
      <c r="L725" s="186"/>
      <c r="M725" s="191"/>
      <c r="N725" s="192"/>
      <c r="O725" s="192"/>
      <c r="P725" s="192"/>
      <c r="Q725" s="192"/>
      <c r="R725" s="192"/>
      <c r="S725" s="192"/>
      <c r="T725" s="193"/>
      <c r="AT725" s="187" t="s">
        <v>172</v>
      </c>
      <c r="AU725" s="187" t="s">
        <v>83</v>
      </c>
      <c r="AV725" s="16" t="s">
        <v>168</v>
      </c>
      <c r="AW725" s="16" t="s">
        <v>30</v>
      </c>
      <c r="AX725" s="16" t="s">
        <v>81</v>
      </c>
      <c r="AY725" s="187" t="s">
        <v>160</v>
      </c>
    </row>
    <row r="726" spans="1:65" s="2" customFormat="1" ht="33" customHeight="1">
      <c r="A726" s="33"/>
      <c r="B726" s="144"/>
      <c r="C726" s="145" t="s">
        <v>801</v>
      </c>
      <c r="D726" s="145" t="s">
        <v>163</v>
      </c>
      <c r="E726" s="146" t="s">
        <v>802</v>
      </c>
      <c r="F726" s="147" t="s">
        <v>803</v>
      </c>
      <c r="G726" s="148" t="s">
        <v>166</v>
      </c>
      <c r="H726" s="149">
        <v>135720</v>
      </c>
      <c r="I726" s="150"/>
      <c r="J726" s="151">
        <f>ROUND(I726*H726,2)</f>
        <v>0</v>
      </c>
      <c r="K726" s="147" t="s">
        <v>167</v>
      </c>
      <c r="L726" s="34"/>
      <c r="M726" s="152" t="s">
        <v>1</v>
      </c>
      <c r="N726" s="153" t="s">
        <v>38</v>
      </c>
      <c r="O726" s="59"/>
      <c r="P726" s="154">
        <f>O726*H726</f>
        <v>0</v>
      </c>
      <c r="Q726" s="154">
        <v>0</v>
      </c>
      <c r="R726" s="154">
        <f>Q726*H726</f>
        <v>0</v>
      </c>
      <c r="S726" s="154">
        <v>0</v>
      </c>
      <c r="T726" s="155">
        <f>S726*H726</f>
        <v>0</v>
      </c>
      <c r="U726" s="33"/>
      <c r="V726" s="33"/>
      <c r="W726" s="33"/>
      <c r="X726" s="33"/>
      <c r="Y726" s="33"/>
      <c r="Z726" s="33"/>
      <c r="AA726" s="33"/>
      <c r="AB726" s="33"/>
      <c r="AC726" s="33"/>
      <c r="AD726" s="33"/>
      <c r="AE726" s="33"/>
      <c r="AR726" s="156" t="s">
        <v>168</v>
      </c>
      <c r="AT726" s="156" t="s">
        <v>163</v>
      </c>
      <c r="AU726" s="156" t="s">
        <v>83</v>
      </c>
      <c r="AY726" s="18" t="s">
        <v>160</v>
      </c>
      <c r="BE726" s="157">
        <f>IF(N726="základní",J726,0)</f>
        <v>0</v>
      </c>
      <c r="BF726" s="157">
        <f>IF(N726="snížená",J726,0)</f>
        <v>0</v>
      </c>
      <c r="BG726" s="157">
        <f>IF(N726="zákl. přenesená",J726,0)</f>
        <v>0</v>
      </c>
      <c r="BH726" s="157">
        <f>IF(N726="sníž. přenesená",J726,0)</f>
        <v>0</v>
      </c>
      <c r="BI726" s="157">
        <f>IF(N726="nulová",J726,0)</f>
        <v>0</v>
      </c>
      <c r="BJ726" s="18" t="s">
        <v>81</v>
      </c>
      <c r="BK726" s="157">
        <f>ROUND(I726*H726,2)</f>
        <v>0</v>
      </c>
      <c r="BL726" s="18" t="s">
        <v>168</v>
      </c>
      <c r="BM726" s="156" t="s">
        <v>804</v>
      </c>
    </row>
    <row r="727" spans="1:47" s="2" customFormat="1" ht="29.25">
      <c r="A727" s="33"/>
      <c r="B727" s="34"/>
      <c r="C727" s="33"/>
      <c r="D727" s="158" t="s">
        <v>170</v>
      </c>
      <c r="E727" s="33"/>
      <c r="F727" s="159" t="s">
        <v>805</v>
      </c>
      <c r="G727" s="33"/>
      <c r="H727" s="33"/>
      <c r="I727" s="160"/>
      <c r="J727" s="33"/>
      <c r="K727" s="33"/>
      <c r="L727" s="34"/>
      <c r="M727" s="161"/>
      <c r="N727" s="162"/>
      <c r="O727" s="59"/>
      <c r="P727" s="59"/>
      <c r="Q727" s="59"/>
      <c r="R727" s="59"/>
      <c r="S727" s="59"/>
      <c r="T727" s="60"/>
      <c r="U727" s="33"/>
      <c r="V727" s="33"/>
      <c r="W727" s="33"/>
      <c r="X727" s="33"/>
      <c r="Y727" s="33"/>
      <c r="Z727" s="33"/>
      <c r="AA727" s="33"/>
      <c r="AB727" s="33"/>
      <c r="AC727" s="33"/>
      <c r="AD727" s="33"/>
      <c r="AE727" s="33"/>
      <c r="AT727" s="18" t="s">
        <v>170</v>
      </c>
      <c r="AU727" s="18" t="s">
        <v>83</v>
      </c>
    </row>
    <row r="728" spans="2:51" s="14" customFormat="1" ht="11.25">
      <c r="B728" s="170"/>
      <c r="D728" s="158" t="s">
        <v>172</v>
      </c>
      <c r="E728" s="171" t="s">
        <v>1</v>
      </c>
      <c r="F728" s="172" t="s">
        <v>806</v>
      </c>
      <c r="H728" s="173">
        <v>135720</v>
      </c>
      <c r="I728" s="174"/>
      <c r="L728" s="170"/>
      <c r="M728" s="175"/>
      <c r="N728" s="176"/>
      <c r="O728" s="176"/>
      <c r="P728" s="176"/>
      <c r="Q728" s="176"/>
      <c r="R728" s="176"/>
      <c r="S728" s="176"/>
      <c r="T728" s="177"/>
      <c r="AT728" s="171" t="s">
        <v>172</v>
      </c>
      <c r="AU728" s="171" t="s">
        <v>83</v>
      </c>
      <c r="AV728" s="14" t="s">
        <v>83</v>
      </c>
      <c r="AW728" s="14" t="s">
        <v>30</v>
      </c>
      <c r="AX728" s="14" t="s">
        <v>81</v>
      </c>
      <c r="AY728" s="171" t="s">
        <v>160</v>
      </c>
    </row>
    <row r="729" spans="1:65" s="2" customFormat="1" ht="16.5" customHeight="1">
      <c r="A729" s="33"/>
      <c r="B729" s="144"/>
      <c r="C729" s="145" t="s">
        <v>807</v>
      </c>
      <c r="D729" s="145" t="s">
        <v>163</v>
      </c>
      <c r="E729" s="146" t="s">
        <v>808</v>
      </c>
      <c r="F729" s="147" t="s">
        <v>809</v>
      </c>
      <c r="G729" s="148" t="s">
        <v>166</v>
      </c>
      <c r="H729" s="149">
        <v>1508</v>
      </c>
      <c r="I729" s="150"/>
      <c r="J729" s="151">
        <f>ROUND(I729*H729,2)</f>
        <v>0</v>
      </c>
      <c r="K729" s="147" t="s">
        <v>167</v>
      </c>
      <c r="L729" s="34"/>
      <c r="M729" s="152" t="s">
        <v>1</v>
      </c>
      <c r="N729" s="153" t="s">
        <v>38</v>
      </c>
      <c r="O729" s="59"/>
      <c r="P729" s="154">
        <f>O729*H729</f>
        <v>0</v>
      </c>
      <c r="Q729" s="154">
        <v>0</v>
      </c>
      <c r="R729" s="154">
        <f>Q729*H729</f>
        <v>0</v>
      </c>
      <c r="S729" s="154">
        <v>0</v>
      </c>
      <c r="T729" s="155">
        <f>S729*H729</f>
        <v>0</v>
      </c>
      <c r="U729" s="33"/>
      <c r="V729" s="33"/>
      <c r="W729" s="33"/>
      <c r="X729" s="33"/>
      <c r="Y729" s="33"/>
      <c r="Z729" s="33"/>
      <c r="AA729" s="33"/>
      <c r="AB729" s="33"/>
      <c r="AC729" s="33"/>
      <c r="AD729" s="33"/>
      <c r="AE729" s="33"/>
      <c r="AR729" s="156" t="s">
        <v>168</v>
      </c>
      <c r="AT729" s="156" t="s">
        <v>163</v>
      </c>
      <c r="AU729" s="156" t="s">
        <v>83</v>
      </c>
      <c r="AY729" s="18" t="s">
        <v>160</v>
      </c>
      <c r="BE729" s="157">
        <f>IF(N729="základní",J729,0)</f>
        <v>0</v>
      </c>
      <c r="BF729" s="157">
        <f>IF(N729="snížená",J729,0)</f>
        <v>0</v>
      </c>
      <c r="BG729" s="157">
        <f>IF(N729="zákl. přenesená",J729,0)</f>
        <v>0</v>
      </c>
      <c r="BH729" s="157">
        <f>IF(N729="sníž. přenesená",J729,0)</f>
        <v>0</v>
      </c>
      <c r="BI729" s="157">
        <f>IF(N729="nulová",J729,0)</f>
        <v>0</v>
      </c>
      <c r="BJ729" s="18" t="s">
        <v>81</v>
      </c>
      <c r="BK729" s="157">
        <f>ROUND(I729*H729,2)</f>
        <v>0</v>
      </c>
      <c r="BL729" s="18" t="s">
        <v>168</v>
      </c>
      <c r="BM729" s="156" t="s">
        <v>810</v>
      </c>
    </row>
    <row r="730" spans="1:47" s="2" customFormat="1" ht="19.5">
      <c r="A730" s="33"/>
      <c r="B730" s="34"/>
      <c r="C730" s="33"/>
      <c r="D730" s="158" t="s">
        <v>170</v>
      </c>
      <c r="E730" s="33"/>
      <c r="F730" s="159" t="s">
        <v>811</v>
      </c>
      <c r="G730" s="33"/>
      <c r="H730" s="33"/>
      <c r="I730" s="160"/>
      <c r="J730" s="33"/>
      <c r="K730" s="33"/>
      <c r="L730" s="34"/>
      <c r="M730" s="161"/>
      <c r="N730" s="162"/>
      <c r="O730" s="59"/>
      <c r="P730" s="59"/>
      <c r="Q730" s="59"/>
      <c r="R730" s="59"/>
      <c r="S730" s="59"/>
      <c r="T730" s="60"/>
      <c r="U730" s="33"/>
      <c r="V730" s="33"/>
      <c r="W730" s="33"/>
      <c r="X730" s="33"/>
      <c r="Y730" s="33"/>
      <c r="Z730" s="33"/>
      <c r="AA730" s="33"/>
      <c r="AB730" s="33"/>
      <c r="AC730" s="33"/>
      <c r="AD730" s="33"/>
      <c r="AE730" s="33"/>
      <c r="AT730" s="18" t="s">
        <v>170</v>
      </c>
      <c r="AU730" s="18" t="s">
        <v>83</v>
      </c>
    </row>
    <row r="731" spans="2:51" s="13" customFormat="1" ht="11.25">
      <c r="B731" s="163"/>
      <c r="D731" s="158" t="s">
        <v>172</v>
      </c>
      <c r="E731" s="164" t="s">
        <v>1</v>
      </c>
      <c r="F731" s="165" t="s">
        <v>330</v>
      </c>
      <c r="H731" s="164" t="s">
        <v>1</v>
      </c>
      <c r="I731" s="166"/>
      <c r="L731" s="163"/>
      <c r="M731" s="167"/>
      <c r="N731" s="168"/>
      <c r="O731" s="168"/>
      <c r="P731" s="168"/>
      <c r="Q731" s="168"/>
      <c r="R731" s="168"/>
      <c r="S731" s="168"/>
      <c r="T731" s="169"/>
      <c r="AT731" s="164" t="s">
        <v>172</v>
      </c>
      <c r="AU731" s="164" t="s">
        <v>83</v>
      </c>
      <c r="AV731" s="13" t="s">
        <v>81</v>
      </c>
      <c r="AW731" s="13" t="s">
        <v>30</v>
      </c>
      <c r="AX731" s="13" t="s">
        <v>73</v>
      </c>
      <c r="AY731" s="164" t="s">
        <v>160</v>
      </c>
    </row>
    <row r="732" spans="2:51" s="13" customFormat="1" ht="11.25">
      <c r="B732" s="163"/>
      <c r="D732" s="158" t="s">
        <v>172</v>
      </c>
      <c r="E732" s="164" t="s">
        <v>1</v>
      </c>
      <c r="F732" s="165" t="s">
        <v>505</v>
      </c>
      <c r="H732" s="164" t="s">
        <v>1</v>
      </c>
      <c r="I732" s="166"/>
      <c r="L732" s="163"/>
      <c r="M732" s="167"/>
      <c r="N732" s="168"/>
      <c r="O732" s="168"/>
      <c r="P732" s="168"/>
      <c r="Q732" s="168"/>
      <c r="R732" s="168"/>
      <c r="S732" s="168"/>
      <c r="T732" s="169"/>
      <c r="AT732" s="164" t="s">
        <v>172</v>
      </c>
      <c r="AU732" s="164" t="s">
        <v>83</v>
      </c>
      <c r="AV732" s="13" t="s">
        <v>81</v>
      </c>
      <c r="AW732" s="13" t="s">
        <v>30</v>
      </c>
      <c r="AX732" s="13" t="s">
        <v>73</v>
      </c>
      <c r="AY732" s="164" t="s">
        <v>160</v>
      </c>
    </row>
    <row r="733" spans="2:51" s="14" customFormat="1" ht="11.25">
      <c r="B733" s="170"/>
      <c r="D733" s="158" t="s">
        <v>172</v>
      </c>
      <c r="E733" s="171" t="s">
        <v>1</v>
      </c>
      <c r="F733" s="172" t="s">
        <v>797</v>
      </c>
      <c r="H733" s="173">
        <v>564</v>
      </c>
      <c r="I733" s="174"/>
      <c r="L733" s="170"/>
      <c r="M733" s="175"/>
      <c r="N733" s="176"/>
      <c r="O733" s="176"/>
      <c r="P733" s="176"/>
      <c r="Q733" s="176"/>
      <c r="R733" s="176"/>
      <c r="S733" s="176"/>
      <c r="T733" s="177"/>
      <c r="AT733" s="171" t="s">
        <v>172</v>
      </c>
      <c r="AU733" s="171" t="s">
        <v>83</v>
      </c>
      <c r="AV733" s="14" t="s">
        <v>83</v>
      </c>
      <c r="AW733" s="14" t="s">
        <v>30</v>
      </c>
      <c r="AX733" s="14" t="s">
        <v>73</v>
      </c>
      <c r="AY733" s="171" t="s">
        <v>160</v>
      </c>
    </row>
    <row r="734" spans="2:51" s="13" customFormat="1" ht="11.25">
      <c r="B734" s="163"/>
      <c r="D734" s="158" t="s">
        <v>172</v>
      </c>
      <c r="E734" s="164" t="s">
        <v>1</v>
      </c>
      <c r="F734" s="165" t="s">
        <v>507</v>
      </c>
      <c r="H734" s="164" t="s">
        <v>1</v>
      </c>
      <c r="I734" s="166"/>
      <c r="L734" s="163"/>
      <c r="M734" s="167"/>
      <c r="N734" s="168"/>
      <c r="O734" s="168"/>
      <c r="P734" s="168"/>
      <c r="Q734" s="168"/>
      <c r="R734" s="168"/>
      <c r="S734" s="168"/>
      <c r="T734" s="169"/>
      <c r="AT734" s="164" t="s">
        <v>172</v>
      </c>
      <c r="AU734" s="164" t="s">
        <v>83</v>
      </c>
      <c r="AV734" s="13" t="s">
        <v>81</v>
      </c>
      <c r="AW734" s="13" t="s">
        <v>30</v>
      </c>
      <c r="AX734" s="13" t="s">
        <v>73</v>
      </c>
      <c r="AY734" s="164" t="s">
        <v>160</v>
      </c>
    </row>
    <row r="735" spans="2:51" s="14" customFormat="1" ht="11.25">
      <c r="B735" s="170"/>
      <c r="D735" s="158" t="s">
        <v>172</v>
      </c>
      <c r="E735" s="171" t="s">
        <v>1</v>
      </c>
      <c r="F735" s="172" t="s">
        <v>798</v>
      </c>
      <c r="H735" s="173">
        <v>436</v>
      </c>
      <c r="I735" s="174"/>
      <c r="L735" s="170"/>
      <c r="M735" s="175"/>
      <c r="N735" s="176"/>
      <c r="O735" s="176"/>
      <c r="P735" s="176"/>
      <c r="Q735" s="176"/>
      <c r="R735" s="176"/>
      <c r="S735" s="176"/>
      <c r="T735" s="177"/>
      <c r="AT735" s="171" t="s">
        <v>172</v>
      </c>
      <c r="AU735" s="171" t="s">
        <v>83</v>
      </c>
      <c r="AV735" s="14" t="s">
        <v>83</v>
      </c>
      <c r="AW735" s="14" t="s">
        <v>30</v>
      </c>
      <c r="AX735" s="14" t="s">
        <v>73</v>
      </c>
      <c r="AY735" s="171" t="s">
        <v>160</v>
      </c>
    </row>
    <row r="736" spans="2:51" s="13" customFormat="1" ht="11.25">
      <c r="B736" s="163"/>
      <c r="D736" s="158" t="s">
        <v>172</v>
      </c>
      <c r="E736" s="164" t="s">
        <v>1</v>
      </c>
      <c r="F736" s="165" t="s">
        <v>509</v>
      </c>
      <c r="H736" s="164" t="s">
        <v>1</v>
      </c>
      <c r="I736" s="166"/>
      <c r="L736" s="163"/>
      <c r="M736" s="167"/>
      <c r="N736" s="168"/>
      <c r="O736" s="168"/>
      <c r="P736" s="168"/>
      <c r="Q736" s="168"/>
      <c r="R736" s="168"/>
      <c r="S736" s="168"/>
      <c r="T736" s="169"/>
      <c r="AT736" s="164" t="s">
        <v>172</v>
      </c>
      <c r="AU736" s="164" t="s">
        <v>83</v>
      </c>
      <c r="AV736" s="13" t="s">
        <v>81</v>
      </c>
      <c r="AW736" s="13" t="s">
        <v>30</v>
      </c>
      <c r="AX736" s="13" t="s">
        <v>73</v>
      </c>
      <c r="AY736" s="164" t="s">
        <v>160</v>
      </c>
    </row>
    <row r="737" spans="2:51" s="14" customFormat="1" ht="11.25">
      <c r="B737" s="170"/>
      <c r="D737" s="158" t="s">
        <v>172</v>
      </c>
      <c r="E737" s="171" t="s">
        <v>1</v>
      </c>
      <c r="F737" s="172" t="s">
        <v>799</v>
      </c>
      <c r="H737" s="173">
        <v>294</v>
      </c>
      <c r="I737" s="174"/>
      <c r="L737" s="170"/>
      <c r="M737" s="175"/>
      <c r="N737" s="176"/>
      <c r="O737" s="176"/>
      <c r="P737" s="176"/>
      <c r="Q737" s="176"/>
      <c r="R737" s="176"/>
      <c r="S737" s="176"/>
      <c r="T737" s="177"/>
      <c r="AT737" s="171" t="s">
        <v>172</v>
      </c>
      <c r="AU737" s="171" t="s">
        <v>83</v>
      </c>
      <c r="AV737" s="14" t="s">
        <v>83</v>
      </c>
      <c r="AW737" s="14" t="s">
        <v>30</v>
      </c>
      <c r="AX737" s="14" t="s">
        <v>73</v>
      </c>
      <c r="AY737" s="171" t="s">
        <v>160</v>
      </c>
    </row>
    <row r="738" spans="2:51" s="13" customFormat="1" ht="11.25">
      <c r="B738" s="163"/>
      <c r="D738" s="158" t="s">
        <v>172</v>
      </c>
      <c r="E738" s="164" t="s">
        <v>1</v>
      </c>
      <c r="F738" s="165" t="s">
        <v>511</v>
      </c>
      <c r="H738" s="164" t="s">
        <v>1</v>
      </c>
      <c r="I738" s="166"/>
      <c r="L738" s="163"/>
      <c r="M738" s="167"/>
      <c r="N738" s="168"/>
      <c r="O738" s="168"/>
      <c r="P738" s="168"/>
      <c r="Q738" s="168"/>
      <c r="R738" s="168"/>
      <c r="S738" s="168"/>
      <c r="T738" s="169"/>
      <c r="AT738" s="164" t="s">
        <v>172</v>
      </c>
      <c r="AU738" s="164" t="s">
        <v>83</v>
      </c>
      <c r="AV738" s="13" t="s">
        <v>81</v>
      </c>
      <c r="AW738" s="13" t="s">
        <v>30</v>
      </c>
      <c r="AX738" s="13" t="s">
        <v>73</v>
      </c>
      <c r="AY738" s="164" t="s">
        <v>160</v>
      </c>
    </row>
    <row r="739" spans="2:51" s="14" customFormat="1" ht="11.25">
      <c r="B739" s="170"/>
      <c r="D739" s="158" t="s">
        <v>172</v>
      </c>
      <c r="E739" s="171" t="s">
        <v>1</v>
      </c>
      <c r="F739" s="172" t="s">
        <v>800</v>
      </c>
      <c r="H739" s="173">
        <v>214</v>
      </c>
      <c r="I739" s="174"/>
      <c r="L739" s="170"/>
      <c r="M739" s="175"/>
      <c r="N739" s="176"/>
      <c r="O739" s="176"/>
      <c r="P739" s="176"/>
      <c r="Q739" s="176"/>
      <c r="R739" s="176"/>
      <c r="S739" s="176"/>
      <c r="T739" s="177"/>
      <c r="AT739" s="171" t="s">
        <v>172</v>
      </c>
      <c r="AU739" s="171" t="s">
        <v>83</v>
      </c>
      <c r="AV739" s="14" t="s">
        <v>83</v>
      </c>
      <c r="AW739" s="14" t="s">
        <v>30</v>
      </c>
      <c r="AX739" s="14" t="s">
        <v>73</v>
      </c>
      <c r="AY739" s="171" t="s">
        <v>160</v>
      </c>
    </row>
    <row r="740" spans="2:51" s="16" customFormat="1" ht="11.25">
      <c r="B740" s="186"/>
      <c r="D740" s="158" t="s">
        <v>172</v>
      </c>
      <c r="E740" s="187" t="s">
        <v>1</v>
      </c>
      <c r="F740" s="188" t="s">
        <v>182</v>
      </c>
      <c r="H740" s="189">
        <v>1508</v>
      </c>
      <c r="I740" s="190"/>
      <c r="L740" s="186"/>
      <c r="M740" s="191"/>
      <c r="N740" s="192"/>
      <c r="O740" s="192"/>
      <c r="P740" s="192"/>
      <c r="Q740" s="192"/>
      <c r="R740" s="192"/>
      <c r="S740" s="192"/>
      <c r="T740" s="193"/>
      <c r="AT740" s="187" t="s">
        <v>172</v>
      </c>
      <c r="AU740" s="187" t="s">
        <v>83</v>
      </c>
      <c r="AV740" s="16" t="s">
        <v>168</v>
      </c>
      <c r="AW740" s="16" t="s">
        <v>30</v>
      </c>
      <c r="AX740" s="16" t="s">
        <v>81</v>
      </c>
      <c r="AY740" s="187" t="s">
        <v>160</v>
      </c>
    </row>
    <row r="741" spans="1:65" s="2" customFormat="1" ht="21.75" customHeight="1">
      <c r="A741" s="33"/>
      <c r="B741" s="144"/>
      <c r="C741" s="145" t="s">
        <v>812</v>
      </c>
      <c r="D741" s="145" t="s">
        <v>163</v>
      </c>
      <c r="E741" s="146" t="s">
        <v>813</v>
      </c>
      <c r="F741" s="147" t="s">
        <v>814</v>
      </c>
      <c r="G741" s="148" t="s">
        <v>166</v>
      </c>
      <c r="H741" s="149">
        <v>135720</v>
      </c>
      <c r="I741" s="150"/>
      <c r="J741" s="151">
        <f>ROUND(I741*H741,2)</f>
        <v>0</v>
      </c>
      <c r="K741" s="147" t="s">
        <v>167</v>
      </c>
      <c r="L741" s="34"/>
      <c r="M741" s="152" t="s">
        <v>1</v>
      </c>
      <c r="N741" s="153" t="s">
        <v>38</v>
      </c>
      <c r="O741" s="59"/>
      <c r="P741" s="154">
        <f>O741*H741</f>
        <v>0</v>
      </c>
      <c r="Q741" s="154">
        <v>0</v>
      </c>
      <c r="R741" s="154">
        <f>Q741*H741</f>
        <v>0</v>
      </c>
      <c r="S741" s="154">
        <v>0</v>
      </c>
      <c r="T741" s="155">
        <f>S741*H741</f>
        <v>0</v>
      </c>
      <c r="U741" s="33"/>
      <c r="V741" s="33"/>
      <c r="W741" s="33"/>
      <c r="X741" s="33"/>
      <c r="Y741" s="33"/>
      <c r="Z741" s="33"/>
      <c r="AA741" s="33"/>
      <c r="AB741" s="33"/>
      <c r="AC741" s="33"/>
      <c r="AD741" s="33"/>
      <c r="AE741" s="33"/>
      <c r="AR741" s="156" t="s">
        <v>168</v>
      </c>
      <c r="AT741" s="156" t="s">
        <v>163</v>
      </c>
      <c r="AU741" s="156" t="s">
        <v>83</v>
      </c>
      <c r="AY741" s="18" t="s">
        <v>160</v>
      </c>
      <c r="BE741" s="157">
        <f>IF(N741="základní",J741,0)</f>
        <v>0</v>
      </c>
      <c r="BF741" s="157">
        <f>IF(N741="snížená",J741,0)</f>
        <v>0</v>
      </c>
      <c r="BG741" s="157">
        <f>IF(N741="zákl. přenesená",J741,0)</f>
        <v>0</v>
      </c>
      <c r="BH741" s="157">
        <f>IF(N741="sníž. přenesená",J741,0)</f>
        <v>0</v>
      </c>
      <c r="BI741" s="157">
        <f>IF(N741="nulová",J741,0)</f>
        <v>0</v>
      </c>
      <c r="BJ741" s="18" t="s">
        <v>81</v>
      </c>
      <c r="BK741" s="157">
        <f>ROUND(I741*H741,2)</f>
        <v>0</v>
      </c>
      <c r="BL741" s="18" t="s">
        <v>168</v>
      </c>
      <c r="BM741" s="156" t="s">
        <v>815</v>
      </c>
    </row>
    <row r="742" spans="1:47" s="2" customFormat="1" ht="19.5">
      <c r="A742" s="33"/>
      <c r="B742" s="34"/>
      <c r="C742" s="33"/>
      <c r="D742" s="158" t="s">
        <v>170</v>
      </c>
      <c r="E742" s="33"/>
      <c r="F742" s="159" t="s">
        <v>816</v>
      </c>
      <c r="G742" s="33"/>
      <c r="H742" s="33"/>
      <c r="I742" s="160"/>
      <c r="J742" s="33"/>
      <c r="K742" s="33"/>
      <c r="L742" s="34"/>
      <c r="M742" s="161"/>
      <c r="N742" s="162"/>
      <c r="O742" s="59"/>
      <c r="P742" s="59"/>
      <c r="Q742" s="59"/>
      <c r="R742" s="59"/>
      <c r="S742" s="59"/>
      <c r="T742" s="60"/>
      <c r="U742" s="33"/>
      <c r="V742" s="33"/>
      <c r="W742" s="33"/>
      <c r="X742" s="33"/>
      <c r="Y742" s="33"/>
      <c r="Z742" s="33"/>
      <c r="AA742" s="33"/>
      <c r="AB742" s="33"/>
      <c r="AC742" s="33"/>
      <c r="AD742" s="33"/>
      <c r="AE742" s="33"/>
      <c r="AT742" s="18" t="s">
        <v>170</v>
      </c>
      <c r="AU742" s="18" t="s">
        <v>83</v>
      </c>
    </row>
    <row r="743" spans="2:51" s="14" customFormat="1" ht="11.25">
      <c r="B743" s="170"/>
      <c r="D743" s="158" t="s">
        <v>172</v>
      </c>
      <c r="E743" s="171" t="s">
        <v>1</v>
      </c>
      <c r="F743" s="172" t="s">
        <v>806</v>
      </c>
      <c r="H743" s="173">
        <v>135720</v>
      </c>
      <c r="I743" s="174"/>
      <c r="L743" s="170"/>
      <c r="M743" s="175"/>
      <c r="N743" s="176"/>
      <c r="O743" s="176"/>
      <c r="P743" s="176"/>
      <c r="Q743" s="176"/>
      <c r="R743" s="176"/>
      <c r="S743" s="176"/>
      <c r="T743" s="177"/>
      <c r="AT743" s="171" t="s">
        <v>172</v>
      </c>
      <c r="AU743" s="171" t="s">
        <v>83</v>
      </c>
      <c r="AV743" s="14" t="s">
        <v>83</v>
      </c>
      <c r="AW743" s="14" t="s">
        <v>30</v>
      </c>
      <c r="AX743" s="14" t="s">
        <v>81</v>
      </c>
      <c r="AY743" s="171" t="s">
        <v>160</v>
      </c>
    </row>
    <row r="744" spans="1:65" s="2" customFormat="1" ht="21.75" customHeight="1">
      <c r="A744" s="33"/>
      <c r="B744" s="144"/>
      <c r="C744" s="145" t="s">
        <v>817</v>
      </c>
      <c r="D744" s="145" t="s">
        <v>163</v>
      </c>
      <c r="E744" s="146" t="s">
        <v>818</v>
      </c>
      <c r="F744" s="147" t="s">
        <v>819</v>
      </c>
      <c r="G744" s="148" t="s">
        <v>166</v>
      </c>
      <c r="H744" s="149">
        <v>1508</v>
      </c>
      <c r="I744" s="150"/>
      <c r="J744" s="151">
        <f>ROUND(I744*H744,2)</f>
        <v>0</v>
      </c>
      <c r="K744" s="147" t="s">
        <v>167</v>
      </c>
      <c r="L744" s="34"/>
      <c r="M744" s="152" t="s">
        <v>1</v>
      </c>
      <c r="N744" s="153" t="s">
        <v>38</v>
      </c>
      <c r="O744" s="59"/>
      <c r="P744" s="154">
        <f>O744*H744</f>
        <v>0</v>
      </c>
      <c r="Q744" s="154">
        <v>0</v>
      </c>
      <c r="R744" s="154">
        <f>Q744*H744</f>
        <v>0</v>
      </c>
      <c r="S744" s="154">
        <v>0</v>
      </c>
      <c r="T744" s="155">
        <f>S744*H744</f>
        <v>0</v>
      </c>
      <c r="U744" s="33"/>
      <c r="V744" s="33"/>
      <c r="W744" s="33"/>
      <c r="X744" s="33"/>
      <c r="Y744" s="33"/>
      <c r="Z744" s="33"/>
      <c r="AA744" s="33"/>
      <c r="AB744" s="33"/>
      <c r="AC744" s="33"/>
      <c r="AD744" s="33"/>
      <c r="AE744" s="33"/>
      <c r="AR744" s="156" t="s">
        <v>168</v>
      </c>
      <c r="AT744" s="156" t="s">
        <v>163</v>
      </c>
      <c r="AU744" s="156" t="s">
        <v>83</v>
      </c>
      <c r="AY744" s="18" t="s">
        <v>160</v>
      </c>
      <c r="BE744" s="157">
        <f>IF(N744="základní",J744,0)</f>
        <v>0</v>
      </c>
      <c r="BF744" s="157">
        <f>IF(N744="snížená",J744,0)</f>
        <v>0</v>
      </c>
      <c r="BG744" s="157">
        <f>IF(N744="zákl. přenesená",J744,0)</f>
        <v>0</v>
      </c>
      <c r="BH744" s="157">
        <f>IF(N744="sníž. přenesená",J744,0)</f>
        <v>0</v>
      </c>
      <c r="BI744" s="157">
        <f>IF(N744="nulová",J744,0)</f>
        <v>0</v>
      </c>
      <c r="BJ744" s="18" t="s">
        <v>81</v>
      </c>
      <c r="BK744" s="157">
        <f>ROUND(I744*H744,2)</f>
        <v>0</v>
      </c>
      <c r="BL744" s="18" t="s">
        <v>168</v>
      </c>
      <c r="BM744" s="156" t="s">
        <v>820</v>
      </c>
    </row>
    <row r="745" spans="1:47" s="2" customFormat="1" ht="19.5">
      <c r="A745" s="33"/>
      <c r="B745" s="34"/>
      <c r="C745" s="33"/>
      <c r="D745" s="158" t="s">
        <v>170</v>
      </c>
      <c r="E745" s="33"/>
      <c r="F745" s="159" t="s">
        <v>821</v>
      </c>
      <c r="G745" s="33"/>
      <c r="H745" s="33"/>
      <c r="I745" s="160"/>
      <c r="J745" s="33"/>
      <c r="K745" s="33"/>
      <c r="L745" s="34"/>
      <c r="M745" s="161"/>
      <c r="N745" s="162"/>
      <c r="O745" s="59"/>
      <c r="P745" s="59"/>
      <c r="Q745" s="59"/>
      <c r="R745" s="59"/>
      <c r="S745" s="59"/>
      <c r="T745" s="60"/>
      <c r="U745" s="33"/>
      <c r="V745" s="33"/>
      <c r="W745" s="33"/>
      <c r="X745" s="33"/>
      <c r="Y745" s="33"/>
      <c r="Z745" s="33"/>
      <c r="AA745" s="33"/>
      <c r="AB745" s="33"/>
      <c r="AC745" s="33"/>
      <c r="AD745" s="33"/>
      <c r="AE745" s="33"/>
      <c r="AT745" s="18" t="s">
        <v>170</v>
      </c>
      <c r="AU745" s="18" t="s">
        <v>83</v>
      </c>
    </row>
    <row r="746" spans="2:51" s="14" customFormat="1" ht="11.25">
      <c r="B746" s="170"/>
      <c r="D746" s="158" t="s">
        <v>172</v>
      </c>
      <c r="E746" s="171" t="s">
        <v>1</v>
      </c>
      <c r="F746" s="172" t="s">
        <v>822</v>
      </c>
      <c r="H746" s="173">
        <v>1508</v>
      </c>
      <c r="I746" s="174"/>
      <c r="L746" s="170"/>
      <c r="M746" s="175"/>
      <c r="N746" s="176"/>
      <c r="O746" s="176"/>
      <c r="P746" s="176"/>
      <c r="Q746" s="176"/>
      <c r="R746" s="176"/>
      <c r="S746" s="176"/>
      <c r="T746" s="177"/>
      <c r="AT746" s="171" t="s">
        <v>172</v>
      </c>
      <c r="AU746" s="171" t="s">
        <v>83</v>
      </c>
      <c r="AV746" s="14" t="s">
        <v>83</v>
      </c>
      <c r="AW746" s="14" t="s">
        <v>30</v>
      </c>
      <c r="AX746" s="14" t="s">
        <v>81</v>
      </c>
      <c r="AY746" s="171" t="s">
        <v>160</v>
      </c>
    </row>
    <row r="747" spans="1:65" s="2" customFormat="1" ht="37.9" customHeight="1">
      <c r="A747" s="33"/>
      <c r="B747" s="144"/>
      <c r="C747" s="145" t="s">
        <v>823</v>
      </c>
      <c r="D747" s="145" t="s">
        <v>163</v>
      </c>
      <c r="E747" s="146" t="s">
        <v>824</v>
      </c>
      <c r="F747" s="147" t="s">
        <v>825</v>
      </c>
      <c r="G747" s="148" t="s">
        <v>166</v>
      </c>
      <c r="H747" s="149">
        <v>1508</v>
      </c>
      <c r="I747" s="150"/>
      <c r="J747" s="151">
        <f>ROUND(I747*H747,2)</f>
        <v>0</v>
      </c>
      <c r="K747" s="147" t="s">
        <v>167</v>
      </c>
      <c r="L747" s="34"/>
      <c r="M747" s="152" t="s">
        <v>1</v>
      </c>
      <c r="N747" s="153" t="s">
        <v>38</v>
      </c>
      <c r="O747" s="59"/>
      <c r="P747" s="154">
        <f>O747*H747</f>
        <v>0</v>
      </c>
      <c r="Q747" s="154">
        <v>0</v>
      </c>
      <c r="R747" s="154">
        <f>Q747*H747</f>
        <v>0</v>
      </c>
      <c r="S747" s="154">
        <v>0</v>
      </c>
      <c r="T747" s="155">
        <f>S747*H747</f>
        <v>0</v>
      </c>
      <c r="U747" s="33"/>
      <c r="V747" s="33"/>
      <c r="W747" s="33"/>
      <c r="X747" s="33"/>
      <c r="Y747" s="33"/>
      <c r="Z747" s="33"/>
      <c r="AA747" s="33"/>
      <c r="AB747" s="33"/>
      <c r="AC747" s="33"/>
      <c r="AD747" s="33"/>
      <c r="AE747" s="33"/>
      <c r="AR747" s="156" t="s">
        <v>168</v>
      </c>
      <c r="AT747" s="156" t="s">
        <v>163</v>
      </c>
      <c r="AU747" s="156" t="s">
        <v>83</v>
      </c>
      <c r="AY747" s="18" t="s">
        <v>160</v>
      </c>
      <c r="BE747" s="157">
        <f>IF(N747="základní",J747,0)</f>
        <v>0</v>
      </c>
      <c r="BF747" s="157">
        <f>IF(N747="snížená",J747,0)</f>
        <v>0</v>
      </c>
      <c r="BG747" s="157">
        <f>IF(N747="zákl. přenesená",J747,0)</f>
        <v>0</v>
      </c>
      <c r="BH747" s="157">
        <f>IF(N747="sníž. přenesená",J747,0)</f>
        <v>0</v>
      </c>
      <c r="BI747" s="157">
        <f>IF(N747="nulová",J747,0)</f>
        <v>0</v>
      </c>
      <c r="BJ747" s="18" t="s">
        <v>81</v>
      </c>
      <c r="BK747" s="157">
        <f>ROUND(I747*H747,2)</f>
        <v>0</v>
      </c>
      <c r="BL747" s="18" t="s">
        <v>168</v>
      </c>
      <c r="BM747" s="156" t="s">
        <v>826</v>
      </c>
    </row>
    <row r="748" spans="1:47" s="2" customFormat="1" ht="29.25">
      <c r="A748" s="33"/>
      <c r="B748" s="34"/>
      <c r="C748" s="33"/>
      <c r="D748" s="158" t="s">
        <v>170</v>
      </c>
      <c r="E748" s="33"/>
      <c r="F748" s="159" t="s">
        <v>827</v>
      </c>
      <c r="G748" s="33"/>
      <c r="H748" s="33"/>
      <c r="I748" s="160"/>
      <c r="J748" s="33"/>
      <c r="K748" s="33"/>
      <c r="L748" s="34"/>
      <c r="M748" s="161"/>
      <c r="N748" s="162"/>
      <c r="O748" s="59"/>
      <c r="P748" s="59"/>
      <c r="Q748" s="59"/>
      <c r="R748" s="59"/>
      <c r="S748" s="59"/>
      <c r="T748" s="60"/>
      <c r="U748" s="33"/>
      <c r="V748" s="33"/>
      <c r="W748" s="33"/>
      <c r="X748" s="33"/>
      <c r="Y748" s="33"/>
      <c r="Z748" s="33"/>
      <c r="AA748" s="33"/>
      <c r="AB748" s="33"/>
      <c r="AC748" s="33"/>
      <c r="AD748" s="33"/>
      <c r="AE748" s="33"/>
      <c r="AT748" s="18" t="s">
        <v>170</v>
      </c>
      <c r="AU748" s="18" t="s">
        <v>83</v>
      </c>
    </row>
    <row r="749" spans="2:51" s="14" customFormat="1" ht="11.25">
      <c r="B749" s="170"/>
      <c r="D749" s="158" t="s">
        <v>172</v>
      </c>
      <c r="E749" s="171" t="s">
        <v>1</v>
      </c>
      <c r="F749" s="172" t="s">
        <v>822</v>
      </c>
      <c r="H749" s="173">
        <v>1508</v>
      </c>
      <c r="I749" s="174"/>
      <c r="L749" s="170"/>
      <c r="M749" s="175"/>
      <c r="N749" s="176"/>
      <c r="O749" s="176"/>
      <c r="P749" s="176"/>
      <c r="Q749" s="176"/>
      <c r="R749" s="176"/>
      <c r="S749" s="176"/>
      <c r="T749" s="177"/>
      <c r="AT749" s="171" t="s">
        <v>172</v>
      </c>
      <c r="AU749" s="171" t="s">
        <v>83</v>
      </c>
      <c r="AV749" s="14" t="s">
        <v>83</v>
      </c>
      <c r="AW749" s="14" t="s">
        <v>30</v>
      </c>
      <c r="AX749" s="14" t="s">
        <v>81</v>
      </c>
      <c r="AY749" s="171" t="s">
        <v>160</v>
      </c>
    </row>
    <row r="750" spans="1:65" s="2" customFormat="1" ht="16.5" customHeight="1">
      <c r="A750" s="33"/>
      <c r="B750" s="144"/>
      <c r="C750" s="145" t="s">
        <v>828</v>
      </c>
      <c r="D750" s="145" t="s">
        <v>163</v>
      </c>
      <c r="E750" s="146" t="s">
        <v>829</v>
      </c>
      <c r="F750" s="147" t="s">
        <v>830</v>
      </c>
      <c r="G750" s="148" t="s">
        <v>185</v>
      </c>
      <c r="H750" s="149">
        <v>7</v>
      </c>
      <c r="I750" s="150"/>
      <c r="J750" s="151">
        <f>ROUND(I750*H750,2)</f>
        <v>0</v>
      </c>
      <c r="K750" s="147" t="s">
        <v>167</v>
      </c>
      <c r="L750" s="34"/>
      <c r="M750" s="152" t="s">
        <v>1</v>
      </c>
      <c r="N750" s="153" t="s">
        <v>38</v>
      </c>
      <c r="O750" s="59"/>
      <c r="P750" s="154">
        <f>O750*H750</f>
        <v>0</v>
      </c>
      <c r="Q750" s="154">
        <v>0.000176</v>
      </c>
      <c r="R750" s="154">
        <f>Q750*H750</f>
        <v>0.001232</v>
      </c>
      <c r="S750" s="154">
        <v>0</v>
      </c>
      <c r="T750" s="155">
        <f>S750*H750</f>
        <v>0</v>
      </c>
      <c r="U750" s="33"/>
      <c r="V750" s="33"/>
      <c r="W750" s="33"/>
      <c r="X750" s="33"/>
      <c r="Y750" s="33"/>
      <c r="Z750" s="33"/>
      <c r="AA750" s="33"/>
      <c r="AB750" s="33"/>
      <c r="AC750" s="33"/>
      <c r="AD750" s="33"/>
      <c r="AE750" s="33"/>
      <c r="AR750" s="156" t="s">
        <v>168</v>
      </c>
      <c r="AT750" s="156" t="s">
        <v>163</v>
      </c>
      <c r="AU750" s="156" t="s">
        <v>83</v>
      </c>
      <c r="AY750" s="18" t="s">
        <v>160</v>
      </c>
      <c r="BE750" s="157">
        <f>IF(N750="základní",J750,0)</f>
        <v>0</v>
      </c>
      <c r="BF750" s="157">
        <f>IF(N750="snížená",J750,0)</f>
        <v>0</v>
      </c>
      <c r="BG750" s="157">
        <f>IF(N750="zákl. přenesená",J750,0)</f>
        <v>0</v>
      </c>
      <c r="BH750" s="157">
        <f>IF(N750="sníž. přenesená",J750,0)</f>
        <v>0</v>
      </c>
      <c r="BI750" s="157">
        <f>IF(N750="nulová",J750,0)</f>
        <v>0</v>
      </c>
      <c r="BJ750" s="18" t="s">
        <v>81</v>
      </c>
      <c r="BK750" s="157">
        <f>ROUND(I750*H750,2)</f>
        <v>0</v>
      </c>
      <c r="BL750" s="18" t="s">
        <v>168</v>
      </c>
      <c r="BM750" s="156" t="s">
        <v>831</v>
      </c>
    </row>
    <row r="751" spans="1:47" s="2" customFormat="1" ht="19.5">
      <c r="A751" s="33"/>
      <c r="B751" s="34"/>
      <c r="C751" s="33"/>
      <c r="D751" s="158" t="s">
        <v>170</v>
      </c>
      <c r="E751" s="33"/>
      <c r="F751" s="159" t="s">
        <v>832</v>
      </c>
      <c r="G751" s="33"/>
      <c r="H751" s="33"/>
      <c r="I751" s="160"/>
      <c r="J751" s="33"/>
      <c r="K751" s="33"/>
      <c r="L751" s="34"/>
      <c r="M751" s="161"/>
      <c r="N751" s="162"/>
      <c r="O751" s="59"/>
      <c r="P751" s="59"/>
      <c r="Q751" s="59"/>
      <c r="R751" s="59"/>
      <c r="S751" s="59"/>
      <c r="T751" s="60"/>
      <c r="U751" s="33"/>
      <c r="V751" s="33"/>
      <c r="W751" s="33"/>
      <c r="X751" s="33"/>
      <c r="Y751" s="33"/>
      <c r="Z751" s="33"/>
      <c r="AA751" s="33"/>
      <c r="AB751" s="33"/>
      <c r="AC751" s="33"/>
      <c r="AD751" s="33"/>
      <c r="AE751" s="33"/>
      <c r="AT751" s="18" t="s">
        <v>170</v>
      </c>
      <c r="AU751" s="18" t="s">
        <v>83</v>
      </c>
    </row>
    <row r="752" spans="1:65" s="2" customFormat="1" ht="16.5" customHeight="1">
      <c r="A752" s="33"/>
      <c r="B752" s="144"/>
      <c r="C752" s="195" t="s">
        <v>833</v>
      </c>
      <c r="D752" s="195" t="s">
        <v>834</v>
      </c>
      <c r="E752" s="196" t="s">
        <v>835</v>
      </c>
      <c r="F752" s="197" t="s">
        <v>836</v>
      </c>
      <c r="G752" s="198" t="s">
        <v>185</v>
      </c>
      <c r="H752" s="199">
        <v>7</v>
      </c>
      <c r="I752" s="200"/>
      <c r="J752" s="201">
        <f>ROUND(I752*H752,2)</f>
        <v>0</v>
      </c>
      <c r="K752" s="197" t="s">
        <v>837</v>
      </c>
      <c r="L752" s="202"/>
      <c r="M752" s="203" t="s">
        <v>1</v>
      </c>
      <c r="N752" s="204" t="s">
        <v>38</v>
      </c>
      <c r="O752" s="59"/>
      <c r="P752" s="154">
        <f>O752*H752</f>
        <v>0</v>
      </c>
      <c r="Q752" s="154">
        <v>0.012</v>
      </c>
      <c r="R752" s="154">
        <f>Q752*H752</f>
        <v>0.084</v>
      </c>
      <c r="S752" s="154">
        <v>0</v>
      </c>
      <c r="T752" s="155">
        <f>S752*H752</f>
        <v>0</v>
      </c>
      <c r="U752" s="33"/>
      <c r="V752" s="33"/>
      <c r="W752" s="33"/>
      <c r="X752" s="33"/>
      <c r="Y752" s="33"/>
      <c r="Z752" s="33"/>
      <c r="AA752" s="33"/>
      <c r="AB752" s="33"/>
      <c r="AC752" s="33"/>
      <c r="AD752" s="33"/>
      <c r="AE752" s="33"/>
      <c r="AR752" s="156" t="s">
        <v>215</v>
      </c>
      <c r="AT752" s="156" t="s">
        <v>834</v>
      </c>
      <c r="AU752" s="156" t="s">
        <v>83</v>
      </c>
      <c r="AY752" s="18" t="s">
        <v>160</v>
      </c>
      <c r="BE752" s="157">
        <f>IF(N752="základní",J752,0)</f>
        <v>0</v>
      </c>
      <c r="BF752" s="157">
        <f>IF(N752="snížená",J752,0)</f>
        <v>0</v>
      </c>
      <c r="BG752" s="157">
        <f>IF(N752="zákl. přenesená",J752,0)</f>
        <v>0</v>
      </c>
      <c r="BH752" s="157">
        <f>IF(N752="sníž. přenesená",J752,0)</f>
        <v>0</v>
      </c>
      <c r="BI752" s="157">
        <f>IF(N752="nulová",J752,0)</f>
        <v>0</v>
      </c>
      <c r="BJ752" s="18" t="s">
        <v>81</v>
      </c>
      <c r="BK752" s="157">
        <f>ROUND(I752*H752,2)</f>
        <v>0</v>
      </c>
      <c r="BL752" s="18" t="s">
        <v>168</v>
      </c>
      <c r="BM752" s="156" t="s">
        <v>838</v>
      </c>
    </row>
    <row r="753" spans="1:47" s="2" customFormat="1" ht="11.25">
      <c r="A753" s="33"/>
      <c r="B753" s="34"/>
      <c r="C753" s="33"/>
      <c r="D753" s="158" t="s">
        <v>170</v>
      </c>
      <c r="E753" s="33"/>
      <c r="F753" s="159" t="s">
        <v>836</v>
      </c>
      <c r="G753" s="33"/>
      <c r="H753" s="33"/>
      <c r="I753" s="160"/>
      <c r="J753" s="33"/>
      <c r="K753" s="33"/>
      <c r="L753" s="34"/>
      <c r="M753" s="161"/>
      <c r="N753" s="162"/>
      <c r="O753" s="59"/>
      <c r="P753" s="59"/>
      <c r="Q753" s="59"/>
      <c r="R753" s="59"/>
      <c r="S753" s="59"/>
      <c r="T753" s="60"/>
      <c r="U753" s="33"/>
      <c r="V753" s="33"/>
      <c r="W753" s="33"/>
      <c r="X753" s="33"/>
      <c r="Y753" s="33"/>
      <c r="Z753" s="33"/>
      <c r="AA753" s="33"/>
      <c r="AB753" s="33"/>
      <c r="AC753" s="33"/>
      <c r="AD753" s="33"/>
      <c r="AE753" s="33"/>
      <c r="AT753" s="18" t="s">
        <v>170</v>
      </c>
      <c r="AU753" s="18" t="s">
        <v>83</v>
      </c>
    </row>
    <row r="754" spans="1:65" s="2" customFormat="1" ht="33" customHeight="1">
      <c r="A754" s="33"/>
      <c r="B754" s="144"/>
      <c r="C754" s="145" t="s">
        <v>839</v>
      </c>
      <c r="D754" s="145" t="s">
        <v>163</v>
      </c>
      <c r="E754" s="146" t="s">
        <v>840</v>
      </c>
      <c r="F754" s="147" t="s">
        <v>841</v>
      </c>
      <c r="G754" s="148" t="s">
        <v>166</v>
      </c>
      <c r="H754" s="149">
        <v>773.7</v>
      </c>
      <c r="I754" s="150"/>
      <c r="J754" s="151">
        <f>ROUND(I754*H754,2)</f>
        <v>0</v>
      </c>
      <c r="K754" s="147" t="s">
        <v>167</v>
      </c>
      <c r="L754" s="34"/>
      <c r="M754" s="152" t="s">
        <v>1</v>
      </c>
      <c r="N754" s="153" t="s">
        <v>38</v>
      </c>
      <c r="O754" s="59"/>
      <c r="P754" s="154">
        <f>O754*H754</f>
        <v>0</v>
      </c>
      <c r="Q754" s="154">
        <v>0.00013</v>
      </c>
      <c r="R754" s="154">
        <f>Q754*H754</f>
        <v>0.100581</v>
      </c>
      <c r="S754" s="154">
        <v>0</v>
      </c>
      <c r="T754" s="155">
        <f>S754*H754</f>
        <v>0</v>
      </c>
      <c r="U754" s="33"/>
      <c r="V754" s="33"/>
      <c r="W754" s="33"/>
      <c r="X754" s="33"/>
      <c r="Y754" s="33"/>
      <c r="Z754" s="33"/>
      <c r="AA754" s="33"/>
      <c r="AB754" s="33"/>
      <c r="AC754" s="33"/>
      <c r="AD754" s="33"/>
      <c r="AE754" s="33"/>
      <c r="AR754" s="156" t="s">
        <v>168</v>
      </c>
      <c r="AT754" s="156" t="s">
        <v>163</v>
      </c>
      <c r="AU754" s="156" t="s">
        <v>83</v>
      </c>
      <c r="AY754" s="18" t="s">
        <v>160</v>
      </c>
      <c r="BE754" s="157">
        <f>IF(N754="základní",J754,0)</f>
        <v>0</v>
      </c>
      <c r="BF754" s="157">
        <f>IF(N754="snížená",J754,0)</f>
        <v>0</v>
      </c>
      <c r="BG754" s="157">
        <f>IF(N754="zákl. přenesená",J754,0)</f>
        <v>0</v>
      </c>
      <c r="BH754" s="157">
        <f>IF(N754="sníž. přenesená",J754,0)</f>
        <v>0</v>
      </c>
      <c r="BI754" s="157">
        <f>IF(N754="nulová",J754,0)</f>
        <v>0</v>
      </c>
      <c r="BJ754" s="18" t="s">
        <v>81</v>
      </c>
      <c r="BK754" s="157">
        <f>ROUND(I754*H754,2)</f>
        <v>0</v>
      </c>
      <c r="BL754" s="18" t="s">
        <v>168</v>
      </c>
      <c r="BM754" s="156" t="s">
        <v>842</v>
      </c>
    </row>
    <row r="755" spans="1:47" s="2" customFormat="1" ht="19.5">
      <c r="A755" s="33"/>
      <c r="B755" s="34"/>
      <c r="C755" s="33"/>
      <c r="D755" s="158" t="s">
        <v>170</v>
      </c>
      <c r="E755" s="33"/>
      <c r="F755" s="159" t="s">
        <v>843</v>
      </c>
      <c r="G755" s="33"/>
      <c r="H755" s="33"/>
      <c r="I755" s="160"/>
      <c r="J755" s="33"/>
      <c r="K755" s="33"/>
      <c r="L755" s="34"/>
      <c r="M755" s="161"/>
      <c r="N755" s="162"/>
      <c r="O755" s="59"/>
      <c r="P755" s="59"/>
      <c r="Q755" s="59"/>
      <c r="R755" s="59"/>
      <c r="S755" s="59"/>
      <c r="T755" s="60"/>
      <c r="U755" s="33"/>
      <c r="V755" s="33"/>
      <c r="W755" s="33"/>
      <c r="X755" s="33"/>
      <c r="Y755" s="33"/>
      <c r="Z755" s="33"/>
      <c r="AA755" s="33"/>
      <c r="AB755" s="33"/>
      <c r="AC755" s="33"/>
      <c r="AD755" s="33"/>
      <c r="AE755" s="33"/>
      <c r="AT755" s="18" t="s">
        <v>170</v>
      </c>
      <c r="AU755" s="18" t="s">
        <v>83</v>
      </c>
    </row>
    <row r="756" spans="2:51" s="13" customFormat="1" ht="11.25">
      <c r="B756" s="163"/>
      <c r="D756" s="158" t="s">
        <v>172</v>
      </c>
      <c r="E756" s="164" t="s">
        <v>1</v>
      </c>
      <c r="F756" s="165" t="s">
        <v>844</v>
      </c>
      <c r="H756" s="164" t="s">
        <v>1</v>
      </c>
      <c r="I756" s="166"/>
      <c r="L756" s="163"/>
      <c r="M756" s="167"/>
      <c r="N756" s="168"/>
      <c r="O756" s="168"/>
      <c r="P756" s="168"/>
      <c r="Q756" s="168"/>
      <c r="R756" s="168"/>
      <c r="S756" s="168"/>
      <c r="T756" s="169"/>
      <c r="AT756" s="164" t="s">
        <v>172</v>
      </c>
      <c r="AU756" s="164" t="s">
        <v>83</v>
      </c>
      <c r="AV756" s="13" t="s">
        <v>81</v>
      </c>
      <c r="AW756" s="13" t="s">
        <v>30</v>
      </c>
      <c r="AX756" s="13" t="s">
        <v>73</v>
      </c>
      <c r="AY756" s="164" t="s">
        <v>160</v>
      </c>
    </row>
    <row r="757" spans="2:51" s="14" customFormat="1" ht="11.25">
      <c r="B757" s="170"/>
      <c r="D757" s="158" t="s">
        <v>172</v>
      </c>
      <c r="E757" s="171" t="s">
        <v>1</v>
      </c>
      <c r="F757" s="172" t="s">
        <v>845</v>
      </c>
      <c r="H757" s="173">
        <v>773.7</v>
      </c>
      <c r="I757" s="174"/>
      <c r="L757" s="170"/>
      <c r="M757" s="175"/>
      <c r="N757" s="176"/>
      <c r="O757" s="176"/>
      <c r="P757" s="176"/>
      <c r="Q757" s="176"/>
      <c r="R757" s="176"/>
      <c r="S757" s="176"/>
      <c r="T757" s="177"/>
      <c r="AT757" s="171" t="s">
        <v>172</v>
      </c>
      <c r="AU757" s="171" t="s">
        <v>83</v>
      </c>
      <c r="AV757" s="14" t="s">
        <v>83</v>
      </c>
      <c r="AW757" s="14" t="s">
        <v>30</v>
      </c>
      <c r="AX757" s="14" t="s">
        <v>81</v>
      </c>
      <c r="AY757" s="171" t="s">
        <v>160</v>
      </c>
    </row>
    <row r="758" spans="1:65" s="2" customFormat="1" ht="24.2" customHeight="1">
      <c r="A758" s="33"/>
      <c r="B758" s="144"/>
      <c r="C758" s="145" t="s">
        <v>846</v>
      </c>
      <c r="D758" s="145" t="s">
        <v>163</v>
      </c>
      <c r="E758" s="146" t="s">
        <v>847</v>
      </c>
      <c r="F758" s="147" t="s">
        <v>848</v>
      </c>
      <c r="G758" s="148" t="s">
        <v>166</v>
      </c>
      <c r="H758" s="149">
        <v>773.7</v>
      </c>
      <c r="I758" s="150"/>
      <c r="J758" s="151">
        <f>ROUND(I758*H758,2)</f>
        <v>0</v>
      </c>
      <c r="K758" s="147" t="s">
        <v>167</v>
      </c>
      <c r="L758" s="34"/>
      <c r="M758" s="152" t="s">
        <v>1</v>
      </c>
      <c r="N758" s="153" t="s">
        <v>38</v>
      </c>
      <c r="O758" s="59"/>
      <c r="P758" s="154">
        <f>O758*H758</f>
        <v>0</v>
      </c>
      <c r="Q758" s="154">
        <v>3.5E-05</v>
      </c>
      <c r="R758" s="154">
        <f>Q758*H758</f>
        <v>0.0270795</v>
      </c>
      <c r="S758" s="154">
        <v>0</v>
      </c>
      <c r="T758" s="155">
        <f>S758*H758</f>
        <v>0</v>
      </c>
      <c r="U758" s="33"/>
      <c r="V758" s="33"/>
      <c r="W758" s="33"/>
      <c r="X758" s="33"/>
      <c r="Y758" s="33"/>
      <c r="Z758" s="33"/>
      <c r="AA758" s="33"/>
      <c r="AB758" s="33"/>
      <c r="AC758" s="33"/>
      <c r="AD758" s="33"/>
      <c r="AE758" s="33"/>
      <c r="AR758" s="156" t="s">
        <v>168</v>
      </c>
      <c r="AT758" s="156" t="s">
        <v>163</v>
      </c>
      <c r="AU758" s="156" t="s">
        <v>83</v>
      </c>
      <c r="AY758" s="18" t="s">
        <v>160</v>
      </c>
      <c r="BE758" s="157">
        <f>IF(N758="základní",J758,0)</f>
        <v>0</v>
      </c>
      <c r="BF758" s="157">
        <f>IF(N758="snížená",J758,0)</f>
        <v>0</v>
      </c>
      <c r="BG758" s="157">
        <f>IF(N758="zákl. přenesená",J758,0)</f>
        <v>0</v>
      </c>
      <c r="BH758" s="157">
        <f>IF(N758="sníž. přenesená",J758,0)</f>
        <v>0</v>
      </c>
      <c r="BI758" s="157">
        <f>IF(N758="nulová",J758,0)</f>
        <v>0</v>
      </c>
      <c r="BJ758" s="18" t="s">
        <v>81</v>
      </c>
      <c r="BK758" s="157">
        <f>ROUND(I758*H758,2)</f>
        <v>0</v>
      </c>
      <c r="BL758" s="18" t="s">
        <v>168</v>
      </c>
      <c r="BM758" s="156" t="s">
        <v>849</v>
      </c>
    </row>
    <row r="759" spans="1:47" s="2" customFormat="1" ht="19.5">
      <c r="A759" s="33"/>
      <c r="B759" s="34"/>
      <c r="C759" s="33"/>
      <c r="D759" s="158" t="s">
        <v>170</v>
      </c>
      <c r="E759" s="33"/>
      <c r="F759" s="159" t="s">
        <v>850</v>
      </c>
      <c r="G759" s="33"/>
      <c r="H759" s="33"/>
      <c r="I759" s="160"/>
      <c r="J759" s="33"/>
      <c r="K759" s="33"/>
      <c r="L759" s="34"/>
      <c r="M759" s="161"/>
      <c r="N759" s="162"/>
      <c r="O759" s="59"/>
      <c r="P759" s="59"/>
      <c r="Q759" s="59"/>
      <c r="R759" s="59"/>
      <c r="S759" s="59"/>
      <c r="T759" s="60"/>
      <c r="U759" s="33"/>
      <c r="V759" s="33"/>
      <c r="W759" s="33"/>
      <c r="X759" s="33"/>
      <c r="Y759" s="33"/>
      <c r="Z759" s="33"/>
      <c r="AA759" s="33"/>
      <c r="AB759" s="33"/>
      <c r="AC759" s="33"/>
      <c r="AD759" s="33"/>
      <c r="AE759" s="33"/>
      <c r="AT759" s="18" t="s">
        <v>170</v>
      </c>
      <c r="AU759" s="18" t="s">
        <v>83</v>
      </c>
    </row>
    <row r="760" spans="1:65" s="2" customFormat="1" ht="16.5" customHeight="1">
      <c r="A760" s="33"/>
      <c r="B760" s="144"/>
      <c r="C760" s="145" t="s">
        <v>851</v>
      </c>
      <c r="D760" s="145" t="s">
        <v>163</v>
      </c>
      <c r="E760" s="146" t="s">
        <v>852</v>
      </c>
      <c r="F760" s="147" t="s">
        <v>853</v>
      </c>
      <c r="G760" s="148" t="s">
        <v>698</v>
      </c>
      <c r="H760" s="149">
        <v>1</v>
      </c>
      <c r="I760" s="150"/>
      <c r="J760" s="151">
        <f>ROUND(I760*H760,2)</f>
        <v>0</v>
      </c>
      <c r="K760" s="147" t="s">
        <v>1</v>
      </c>
      <c r="L760" s="34"/>
      <c r="M760" s="152" t="s">
        <v>1</v>
      </c>
      <c r="N760" s="153" t="s">
        <v>38</v>
      </c>
      <c r="O760" s="59"/>
      <c r="P760" s="154">
        <f>O760*H760</f>
        <v>0</v>
      </c>
      <c r="Q760" s="154">
        <v>4E-05</v>
      </c>
      <c r="R760" s="154">
        <f>Q760*H760</f>
        <v>4E-05</v>
      </c>
      <c r="S760" s="154">
        <v>0</v>
      </c>
      <c r="T760" s="155">
        <f>S760*H760</f>
        <v>0</v>
      </c>
      <c r="U760" s="33"/>
      <c r="V760" s="33"/>
      <c r="W760" s="33"/>
      <c r="X760" s="33"/>
      <c r="Y760" s="33"/>
      <c r="Z760" s="33"/>
      <c r="AA760" s="33"/>
      <c r="AB760" s="33"/>
      <c r="AC760" s="33"/>
      <c r="AD760" s="33"/>
      <c r="AE760" s="33"/>
      <c r="AR760" s="156" t="s">
        <v>168</v>
      </c>
      <c r="AT760" s="156" t="s">
        <v>163</v>
      </c>
      <c r="AU760" s="156" t="s">
        <v>83</v>
      </c>
      <c r="AY760" s="18" t="s">
        <v>160</v>
      </c>
      <c r="BE760" s="157">
        <f>IF(N760="základní",J760,0)</f>
        <v>0</v>
      </c>
      <c r="BF760" s="157">
        <f>IF(N760="snížená",J760,0)</f>
        <v>0</v>
      </c>
      <c r="BG760" s="157">
        <f>IF(N760="zákl. přenesená",J760,0)</f>
        <v>0</v>
      </c>
      <c r="BH760" s="157">
        <f>IF(N760="sníž. přenesená",J760,0)</f>
        <v>0</v>
      </c>
      <c r="BI760" s="157">
        <f>IF(N760="nulová",J760,0)</f>
        <v>0</v>
      </c>
      <c r="BJ760" s="18" t="s">
        <v>81</v>
      </c>
      <c r="BK760" s="157">
        <f>ROUND(I760*H760,2)</f>
        <v>0</v>
      </c>
      <c r="BL760" s="18" t="s">
        <v>168</v>
      </c>
      <c r="BM760" s="156" t="s">
        <v>854</v>
      </c>
    </row>
    <row r="761" spans="1:47" s="2" customFormat="1" ht="11.25">
      <c r="A761" s="33"/>
      <c r="B761" s="34"/>
      <c r="C761" s="33"/>
      <c r="D761" s="158" t="s">
        <v>170</v>
      </c>
      <c r="E761" s="33"/>
      <c r="F761" s="159" t="s">
        <v>853</v>
      </c>
      <c r="G761" s="33"/>
      <c r="H761" s="33"/>
      <c r="I761" s="160"/>
      <c r="J761" s="33"/>
      <c r="K761" s="33"/>
      <c r="L761" s="34"/>
      <c r="M761" s="161"/>
      <c r="N761" s="162"/>
      <c r="O761" s="59"/>
      <c r="P761" s="59"/>
      <c r="Q761" s="59"/>
      <c r="R761" s="59"/>
      <c r="S761" s="59"/>
      <c r="T761" s="60"/>
      <c r="U761" s="33"/>
      <c r="V761" s="33"/>
      <c r="W761" s="33"/>
      <c r="X761" s="33"/>
      <c r="Y761" s="33"/>
      <c r="Z761" s="33"/>
      <c r="AA761" s="33"/>
      <c r="AB761" s="33"/>
      <c r="AC761" s="33"/>
      <c r="AD761" s="33"/>
      <c r="AE761" s="33"/>
      <c r="AT761" s="18" t="s">
        <v>170</v>
      </c>
      <c r="AU761" s="18" t="s">
        <v>83</v>
      </c>
    </row>
    <row r="762" spans="1:65" s="2" customFormat="1" ht="33" customHeight="1">
      <c r="A762" s="33"/>
      <c r="B762" s="144"/>
      <c r="C762" s="145" t="s">
        <v>855</v>
      </c>
      <c r="D762" s="145" t="s">
        <v>163</v>
      </c>
      <c r="E762" s="146" t="s">
        <v>856</v>
      </c>
      <c r="F762" s="147" t="s">
        <v>857</v>
      </c>
      <c r="G762" s="148" t="s">
        <v>250</v>
      </c>
      <c r="H762" s="149">
        <v>1</v>
      </c>
      <c r="I762" s="150"/>
      <c r="J762" s="151">
        <f>ROUND(I762*H762,2)</f>
        <v>0</v>
      </c>
      <c r="K762" s="147" t="s">
        <v>1</v>
      </c>
      <c r="L762" s="34"/>
      <c r="M762" s="152" t="s">
        <v>1</v>
      </c>
      <c r="N762" s="153" t="s">
        <v>38</v>
      </c>
      <c r="O762" s="59"/>
      <c r="P762" s="154">
        <f>O762*H762</f>
        <v>0</v>
      </c>
      <c r="Q762" s="154">
        <v>0</v>
      </c>
      <c r="R762" s="154">
        <f>Q762*H762</f>
        <v>0</v>
      </c>
      <c r="S762" s="154">
        <v>0</v>
      </c>
      <c r="T762" s="155">
        <f>S762*H762</f>
        <v>0</v>
      </c>
      <c r="U762" s="33"/>
      <c r="V762" s="33"/>
      <c r="W762" s="33"/>
      <c r="X762" s="33"/>
      <c r="Y762" s="33"/>
      <c r="Z762" s="33"/>
      <c r="AA762" s="33"/>
      <c r="AB762" s="33"/>
      <c r="AC762" s="33"/>
      <c r="AD762" s="33"/>
      <c r="AE762" s="33"/>
      <c r="AR762" s="156" t="s">
        <v>168</v>
      </c>
      <c r="AT762" s="156" t="s">
        <v>163</v>
      </c>
      <c r="AU762" s="156" t="s">
        <v>83</v>
      </c>
      <c r="AY762" s="18" t="s">
        <v>160</v>
      </c>
      <c r="BE762" s="157">
        <f>IF(N762="základní",J762,0)</f>
        <v>0</v>
      </c>
      <c r="BF762" s="157">
        <f>IF(N762="snížená",J762,0)</f>
        <v>0</v>
      </c>
      <c r="BG762" s="157">
        <f>IF(N762="zákl. přenesená",J762,0)</f>
        <v>0</v>
      </c>
      <c r="BH762" s="157">
        <f>IF(N762="sníž. přenesená",J762,0)</f>
        <v>0</v>
      </c>
      <c r="BI762" s="157">
        <f>IF(N762="nulová",J762,0)</f>
        <v>0</v>
      </c>
      <c r="BJ762" s="18" t="s">
        <v>81</v>
      </c>
      <c r="BK762" s="157">
        <f>ROUND(I762*H762,2)</f>
        <v>0</v>
      </c>
      <c r="BL762" s="18" t="s">
        <v>168</v>
      </c>
      <c r="BM762" s="156" t="s">
        <v>858</v>
      </c>
    </row>
    <row r="763" spans="1:47" s="2" customFormat="1" ht="19.5">
      <c r="A763" s="33"/>
      <c r="B763" s="34"/>
      <c r="C763" s="33"/>
      <c r="D763" s="158" t="s">
        <v>170</v>
      </c>
      <c r="E763" s="33"/>
      <c r="F763" s="159" t="s">
        <v>857</v>
      </c>
      <c r="G763" s="33"/>
      <c r="H763" s="33"/>
      <c r="I763" s="160"/>
      <c r="J763" s="33"/>
      <c r="K763" s="33"/>
      <c r="L763" s="34"/>
      <c r="M763" s="161"/>
      <c r="N763" s="162"/>
      <c r="O763" s="59"/>
      <c r="P763" s="59"/>
      <c r="Q763" s="59"/>
      <c r="R763" s="59"/>
      <c r="S763" s="59"/>
      <c r="T763" s="60"/>
      <c r="U763" s="33"/>
      <c r="V763" s="33"/>
      <c r="W763" s="33"/>
      <c r="X763" s="33"/>
      <c r="Y763" s="33"/>
      <c r="Z763" s="33"/>
      <c r="AA763" s="33"/>
      <c r="AB763" s="33"/>
      <c r="AC763" s="33"/>
      <c r="AD763" s="33"/>
      <c r="AE763" s="33"/>
      <c r="AT763" s="18" t="s">
        <v>170</v>
      </c>
      <c r="AU763" s="18" t="s">
        <v>83</v>
      </c>
    </row>
    <row r="764" spans="2:63" s="12" customFormat="1" ht="22.9" customHeight="1">
      <c r="B764" s="131"/>
      <c r="D764" s="132" t="s">
        <v>72</v>
      </c>
      <c r="E764" s="142" t="s">
        <v>859</v>
      </c>
      <c r="F764" s="142" t="s">
        <v>860</v>
      </c>
      <c r="I764" s="134"/>
      <c r="J764" s="143">
        <f>BK764</f>
        <v>0</v>
      </c>
      <c r="L764" s="131"/>
      <c r="M764" s="136"/>
      <c r="N764" s="137"/>
      <c r="O764" s="137"/>
      <c r="P764" s="138">
        <f>SUM(P765:P784)</f>
        <v>0</v>
      </c>
      <c r="Q764" s="137"/>
      <c r="R764" s="138">
        <f>SUM(R765:R784)</f>
        <v>0</v>
      </c>
      <c r="S764" s="137"/>
      <c r="T764" s="139">
        <f>SUM(T765:T784)</f>
        <v>0</v>
      </c>
      <c r="AR764" s="132" t="s">
        <v>81</v>
      </c>
      <c r="AT764" s="140" t="s">
        <v>72</v>
      </c>
      <c r="AU764" s="140" t="s">
        <v>81</v>
      </c>
      <c r="AY764" s="132" t="s">
        <v>160</v>
      </c>
      <c r="BK764" s="141">
        <f>SUM(BK765:BK784)</f>
        <v>0</v>
      </c>
    </row>
    <row r="765" spans="1:65" s="2" customFormat="1" ht="33" customHeight="1">
      <c r="A765" s="33"/>
      <c r="B765" s="144"/>
      <c r="C765" s="145" t="s">
        <v>861</v>
      </c>
      <c r="D765" s="145" t="s">
        <v>163</v>
      </c>
      <c r="E765" s="146" t="s">
        <v>862</v>
      </c>
      <c r="F765" s="147" t="s">
        <v>863</v>
      </c>
      <c r="G765" s="148" t="s">
        <v>227</v>
      </c>
      <c r="H765" s="149">
        <v>316.984</v>
      </c>
      <c r="I765" s="150"/>
      <c r="J765" s="151">
        <f>ROUND(I765*H765,2)</f>
        <v>0</v>
      </c>
      <c r="K765" s="147" t="s">
        <v>167</v>
      </c>
      <c r="L765" s="34"/>
      <c r="M765" s="152" t="s">
        <v>1</v>
      </c>
      <c r="N765" s="153" t="s">
        <v>38</v>
      </c>
      <c r="O765" s="59"/>
      <c r="P765" s="154">
        <f>O765*H765</f>
        <v>0</v>
      </c>
      <c r="Q765" s="154">
        <v>0</v>
      </c>
      <c r="R765" s="154">
        <f>Q765*H765</f>
        <v>0</v>
      </c>
      <c r="S765" s="154">
        <v>0</v>
      </c>
      <c r="T765" s="155">
        <f>S765*H765</f>
        <v>0</v>
      </c>
      <c r="U765" s="33"/>
      <c r="V765" s="33"/>
      <c r="W765" s="33"/>
      <c r="X765" s="33"/>
      <c r="Y765" s="33"/>
      <c r="Z765" s="33"/>
      <c r="AA765" s="33"/>
      <c r="AB765" s="33"/>
      <c r="AC765" s="33"/>
      <c r="AD765" s="33"/>
      <c r="AE765" s="33"/>
      <c r="AR765" s="156" t="s">
        <v>168</v>
      </c>
      <c r="AT765" s="156" t="s">
        <v>163</v>
      </c>
      <c r="AU765" s="156" t="s">
        <v>83</v>
      </c>
      <c r="AY765" s="18" t="s">
        <v>160</v>
      </c>
      <c r="BE765" s="157">
        <f>IF(N765="základní",J765,0)</f>
        <v>0</v>
      </c>
      <c r="BF765" s="157">
        <f>IF(N765="snížená",J765,0)</f>
        <v>0</v>
      </c>
      <c r="BG765" s="157">
        <f>IF(N765="zákl. přenesená",J765,0)</f>
        <v>0</v>
      </c>
      <c r="BH765" s="157">
        <f>IF(N765="sníž. přenesená",J765,0)</f>
        <v>0</v>
      </c>
      <c r="BI765" s="157">
        <f>IF(N765="nulová",J765,0)</f>
        <v>0</v>
      </c>
      <c r="BJ765" s="18" t="s">
        <v>81</v>
      </c>
      <c r="BK765" s="157">
        <f>ROUND(I765*H765,2)</f>
        <v>0</v>
      </c>
      <c r="BL765" s="18" t="s">
        <v>168</v>
      </c>
      <c r="BM765" s="156" t="s">
        <v>864</v>
      </c>
    </row>
    <row r="766" spans="1:47" s="2" customFormat="1" ht="29.25">
      <c r="A766" s="33"/>
      <c r="B766" s="34"/>
      <c r="C766" s="33"/>
      <c r="D766" s="158" t="s">
        <v>170</v>
      </c>
      <c r="E766" s="33"/>
      <c r="F766" s="159" t="s">
        <v>865</v>
      </c>
      <c r="G766" s="33"/>
      <c r="H766" s="33"/>
      <c r="I766" s="160"/>
      <c r="J766" s="33"/>
      <c r="K766" s="33"/>
      <c r="L766" s="34"/>
      <c r="M766" s="161"/>
      <c r="N766" s="162"/>
      <c r="O766" s="59"/>
      <c r="P766" s="59"/>
      <c r="Q766" s="59"/>
      <c r="R766" s="59"/>
      <c r="S766" s="59"/>
      <c r="T766" s="60"/>
      <c r="U766" s="33"/>
      <c r="V766" s="33"/>
      <c r="W766" s="33"/>
      <c r="X766" s="33"/>
      <c r="Y766" s="33"/>
      <c r="Z766" s="33"/>
      <c r="AA766" s="33"/>
      <c r="AB766" s="33"/>
      <c r="AC766" s="33"/>
      <c r="AD766" s="33"/>
      <c r="AE766" s="33"/>
      <c r="AT766" s="18" t="s">
        <v>170</v>
      </c>
      <c r="AU766" s="18" t="s">
        <v>83</v>
      </c>
    </row>
    <row r="767" spans="1:65" s="2" customFormat="1" ht="24.2" customHeight="1">
      <c r="A767" s="33"/>
      <c r="B767" s="144"/>
      <c r="C767" s="145" t="s">
        <v>866</v>
      </c>
      <c r="D767" s="145" t="s">
        <v>163</v>
      </c>
      <c r="E767" s="146" t="s">
        <v>867</v>
      </c>
      <c r="F767" s="147" t="s">
        <v>868</v>
      </c>
      <c r="G767" s="148" t="s">
        <v>227</v>
      </c>
      <c r="H767" s="149">
        <v>316.984</v>
      </c>
      <c r="I767" s="150"/>
      <c r="J767" s="151">
        <f>ROUND(I767*H767,2)</f>
        <v>0</v>
      </c>
      <c r="K767" s="147" t="s">
        <v>167</v>
      </c>
      <c r="L767" s="34"/>
      <c r="M767" s="152" t="s">
        <v>1</v>
      </c>
      <c r="N767" s="153" t="s">
        <v>38</v>
      </c>
      <c r="O767" s="59"/>
      <c r="P767" s="154">
        <f>O767*H767</f>
        <v>0</v>
      </c>
      <c r="Q767" s="154">
        <v>0</v>
      </c>
      <c r="R767" s="154">
        <f>Q767*H767</f>
        <v>0</v>
      </c>
      <c r="S767" s="154">
        <v>0</v>
      </c>
      <c r="T767" s="155">
        <f>S767*H767</f>
        <v>0</v>
      </c>
      <c r="U767" s="33"/>
      <c r="V767" s="33"/>
      <c r="W767" s="33"/>
      <c r="X767" s="33"/>
      <c r="Y767" s="33"/>
      <c r="Z767" s="33"/>
      <c r="AA767" s="33"/>
      <c r="AB767" s="33"/>
      <c r="AC767" s="33"/>
      <c r="AD767" s="33"/>
      <c r="AE767" s="33"/>
      <c r="AR767" s="156" t="s">
        <v>168</v>
      </c>
      <c r="AT767" s="156" t="s">
        <v>163</v>
      </c>
      <c r="AU767" s="156" t="s">
        <v>83</v>
      </c>
      <c r="AY767" s="18" t="s">
        <v>160</v>
      </c>
      <c r="BE767" s="157">
        <f>IF(N767="základní",J767,0)</f>
        <v>0</v>
      </c>
      <c r="BF767" s="157">
        <f>IF(N767="snížená",J767,0)</f>
        <v>0</v>
      </c>
      <c r="BG767" s="157">
        <f>IF(N767="zákl. přenesená",J767,0)</f>
        <v>0</v>
      </c>
      <c r="BH767" s="157">
        <f>IF(N767="sníž. přenesená",J767,0)</f>
        <v>0</v>
      </c>
      <c r="BI767" s="157">
        <f>IF(N767="nulová",J767,0)</f>
        <v>0</v>
      </c>
      <c r="BJ767" s="18" t="s">
        <v>81</v>
      </c>
      <c r="BK767" s="157">
        <f>ROUND(I767*H767,2)</f>
        <v>0</v>
      </c>
      <c r="BL767" s="18" t="s">
        <v>168</v>
      </c>
      <c r="BM767" s="156" t="s">
        <v>869</v>
      </c>
    </row>
    <row r="768" spans="1:47" s="2" customFormat="1" ht="19.5">
      <c r="A768" s="33"/>
      <c r="B768" s="34"/>
      <c r="C768" s="33"/>
      <c r="D768" s="158" t="s">
        <v>170</v>
      </c>
      <c r="E768" s="33"/>
      <c r="F768" s="159" t="s">
        <v>870</v>
      </c>
      <c r="G768" s="33"/>
      <c r="H768" s="33"/>
      <c r="I768" s="160"/>
      <c r="J768" s="33"/>
      <c r="K768" s="33"/>
      <c r="L768" s="34"/>
      <c r="M768" s="161"/>
      <c r="N768" s="162"/>
      <c r="O768" s="59"/>
      <c r="P768" s="59"/>
      <c r="Q768" s="59"/>
      <c r="R768" s="59"/>
      <c r="S768" s="59"/>
      <c r="T768" s="60"/>
      <c r="U768" s="33"/>
      <c r="V768" s="33"/>
      <c r="W768" s="33"/>
      <c r="X768" s="33"/>
      <c r="Y768" s="33"/>
      <c r="Z768" s="33"/>
      <c r="AA768" s="33"/>
      <c r="AB768" s="33"/>
      <c r="AC768" s="33"/>
      <c r="AD768" s="33"/>
      <c r="AE768" s="33"/>
      <c r="AT768" s="18" t="s">
        <v>170</v>
      </c>
      <c r="AU768" s="18" t="s">
        <v>83</v>
      </c>
    </row>
    <row r="769" spans="1:65" s="2" customFormat="1" ht="24.2" customHeight="1">
      <c r="A769" s="33"/>
      <c r="B769" s="144"/>
      <c r="C769" s="145" t="s">
        <v>871</v>
      </c>
      <c r="D769" s="145" t="s">
        <v>163</v>
      </c>
      <c r="E769" s="146" t="s">
        <v>872</v>
      </c>
      <c r="F769" s="147" t="s">
        <v>873</v>
      </c>
      <c r="G769" s="148" t="s">
        <v>227</v>
      </c>
      <c r="H769" s="149">
        <v>6973.648</v>
      </c>
      <c r="I769" s="150"/>
      <c r="J769" s="151">
        <f>ROUND(I769*H769,2)</f>
        <v>0</v>
      </c>
      <c r="K769" s="147" t="s">
        <v>167</v>
      </c>
      <c r="L769" s="34"/>
      <c r="M769" s="152" t="s">
        <v>1</v>
      </c>
      <c r="N769" s="153" t="s">
        <v>38</v>
      </c>
      <c r="O769" s="59"/>
      <c r="P769" s="154">
        <f>O769*H769</f>
        <v>0</v>
      </c>
      <c r="Q769" s="154">
        <v>0</v>
      </c>
      <c r="R769" s="154">
        <f>Q769*H769</f>
        <v>0</v>
      </c>
      <c r="S769" s="154">
        <v>0</v>
      </c>
      <c r="T769" s="155">
        <f>S769*H769</f>
        <v>0</v>
      </c>
      <c r="U769" s="33"/>
      <c r="V769" s="33"/>
      <c r="W769" s="33"/>
      <c r="X769" s="33"/>
      <c r="Y769" s="33"/>
      <c r="Z769" s="33"/>
      <c r="AA769" s="33"/>
      <c r="AB769" s="33"/>
      <c r="AC769" s="33"/>
      <c r="AD769" s="33"/>
      <c r="AE769" s="33"/>
      <c r="AR769" s="156" t="s">
        <v>168</v>
      </c>
      <c r="AT769" s="156" t="s">
        <v>163</v>
      </c>
      <c r="AU769" s="156" t="s">
        <v>83</v>
      </c>
      <c r="AY769" s="18" t="s">
        <v>160</v>
      </c>
      <c r="BE769" s="157">
        <f>IF(N769="základní",J769,0)</f>
        <v>0</v>
      </c>
      <c r="BF769" s="157">
        <f>IF(N769="snížená",J769,0)</f>
        <v>0</v>
      </c>
      <c r="BG769" s="157">
        <f>IF(N769="zákl. přenesená",J769,0)</f>
        <v>0</v>
      </c>
      <c r="BH769" s="157">
        <f>IF(N769="sníž. přenesená",J769,0)</f>
        <v>0</v>
      </c>
      <c r="BI769" s="157">
        <f>IF(N769="nulová",J769,0)</f>
        <v>0</v>
      </c>
      <c r="BJ769" s="18" t="s">
        <v>81</v>
      </c>
      <c r="BK769" s="157">
        <f>ROUND(I769*H769,2)</f>
        <v>0</v>
      </c>
      <c r="BL769" s="18" t="s">
        <v>168</v>
      </c>
      <c r="BM769" s="156" t="s">
        <v>874</v>
      </c>
    </row>
    <row r="770" spans="1:47" s="2" customFormat="1" ht="29.25">
      <c r="A770" s="33"/>
      <c r="B770" s="34"/>
      <c r="C770" s="33"/>
      <c r="D770" s="158" t="s">
        <v>170</v>
      </c>
      <c r="E770" s="33"/>
      <c r="F770" s="159" t="s">
        <v>875</v>
      </c>
      <c r="G770" s="33"/>
      <c r="H770" s="33"/>
      <c r="I770" s="160"/>
      <c r="J770" s="33"/>
      <c r="K770" s="33"/>
      <c r="L770" s="34"/>
      <c r="M770" s="161"/>
      <c r="N770" s="162"/>
      <c r="O770" s="59"/>
      <c r="P770" s="59"/>
      <c r="Q770" s="59"/>
      <c r="R770" s="59"/>
      <c r="S770" s="59"/>
      <c r="T770" s="60"/>
      <c r="U770" s="33"/>
      <c r="V770" s="33"/>
      <c r="W770" s="33"/>
      <c r="X770" s="33"/>
      <c r="Y770" s="33"/>
      <c r="Z770" s="33"/>
      <c r="AA770" s="33"/>
      <c r="AB770" s="33"/>
      <c r="AC770" s="33"/>
      <c r="AD770" s="33"/>
      <c r="AE770" s="33"/>
      <c r="AT770" s="18" t="s">
        <v>170</v>
      </c>
      <c r="AU770" s="18" t="s">
        <v>83</v>
      </c>
    </row>
    <row r="771" spans="2:51" s="13" customFormat="1" ht="11.25">
      <c r="B771" s="163"/>
      <c r="D771" s="158" t="s">
        <v>172</v>
      </c>
      <c r="E771" s="164" t="s">
        <v>1</v>
      </c>
      <c r="F771" s="165" t="s">
        <v>876</v>
      </c>
      <c r="H771" s="164" t="s">
        <v>1</v>
      </c>
      <c r="I771" s="166"/>
      <c r="L771" s="163"/>
      <c r="M771" s="167"/>
      <c r="N771" s="168"/>
      <c r="O771" s="168"/>
      <c r="P771" s="168"/>
      <c r="Q771" s="168"/>
      <c r="R771" s="168"/>
      <c r="S771" s="168"/>
      <c r="T771" s="169"/>
      <c r="AT771" s="164" t="s">
        <v>172</v>
      </c>
      <c r="AU771" s="164" t="s">
        <v>83</v>
      </c>
      <c r="AV771" s="13" t="s">
        <v>81</v>
      </c>
      <c r="AW771" s="13" t="s">
        <v>30</v>
      </c>
      <c r="AX771" s="13" t="s">
        <v>73</v>
      </c>
      <c r="AY771" s="164" t="s">
        <v>160</v>
      </c>
    </row>
    <row r="772" spans="2:51" s="14" customFormat="1" ht="11.25">
      <c r="B772" s="170"/>
      <c r="D772" s="158" t="s">
        <v>172</v>
      </c>
      <c r="E772" s="171" t="s">
        <v>1</v>
      </c>
      <c r="F772" s="172" t="s">
        <v>877</v>
      </c>
      <c r="H772" s="173">
        <v>6973.648</v>
      </c>
      <c r="I772" s="174"/>
      <c r="L772" s="170"/>
      <c r="M772" s="175"/>
      <c r="N772" s="176"/>
      <c r="O772" s="176"/>
      <c r="P772" s="176"/>
      <c r="Q772" s="176"/>
      <c r="R772" s="176"/>
      <c r="S772" s="176"/>
      <c r="T772" s="177"/>
      <c r="AT772" s="171" t="s">
        <v>172</v>
      </c>
      <c r="AU772" s="171" t="s">
        <v>83</v>
      </c>
      <c r="AV772" s="14" t="s">
        <v>83</v>
      </c>
      <c r="AW772" s="14" t="s">
        <v>30</v>
      </c>
      <c r="AX772" s="14" t="s">
        <v>81</v>
      </c>
      <c r="AY772" s="171" t="s">
        <v>160</v>
      </c>
    </row>
    <row r="773" spans="1:65" s="2" customFormat="1" ht="33" customHeight="1">
      <c r="A773" s="33"/>
      <c r="B773" s="144"/>
      <c r="C773" s="145" t="s">
        <v>878</v>
      </c>
      <c r="D773" s="145" t="s">
        <v>163</v>
      </c>
      <c r="E773" s="146" t="s">
        <v>879</v>
      </c>
      <c r="F773" s="147" t="s">
        <v>880</v>
      </c>
      <c r="G773" s="148" t="s">
        <v>227</v>
      </c>
      <c r="H773" s="149">
        <v>2.747</v>
      </c>
      <c r="I773" s="150"/>
      <c r="J773" s="151">
        <f>ROUND(I773*H773,2)</f>
        <v>0</v>
      </c>
      <c r="K773" s="147" t="s">
        <v>167</v>
      </c>
      <c r="L773" s="34"/>
      <c r="M773" s="152" t="s">
        <v>1</v>
      </c>
      <c r="N773" s="153" t="s">
        <v>38</v>
      </c>
      <c r="O773" s="59"/>
      <c r="P773" s="154">
        <f>O773*H773</f>
        <v>0</v>
      </c>
      <c r="Q773" s="154">
        <v>0</v>
      </c>
      <c r="R773" s="154">
        <f>Q773*H773</f>
        <v>0</v>
      </c>
      <c r="S773" s="154">
        <v>0</v>
      </c>
      <c r="T773" s="155">
        <f>S773*H773</f>
        <v>0</v>
      </c>
      <c r="U773" s="33"/>
      <c r="V773" s="33"/>
      <c r="W773" s="33"/>
      <c r="X773" s="33"/>
      <c r="Y773" s="33"/>
      <c r="Z773" s="33"/>
      <c r="AA773" s="33"/>
      <c r="AB773" s="33"/>
      <c r="AC773" s="33"/>
      <c r="AD773" s="33"/>
      <c r="AE773" s="33"/>
      <c r="AR773" s="156" t="s">
        <v>168</v>
      </c>
      <c r="AT773" s="156" t="s">
        <v>163</v>
      </c>
      <c r="AU773" s="156" t="s">
        <v>83</v>
      </c>
      <c r="AY773" s="18" t="s">
        <v>160</v>
      </c>
      <c r="BE773" s="157">
        <f>IF(N773="základní",J773,0)</f>
        <v>0</v>
      </c>
      <c r="BF773" s="157">
        <f>IF(N773="snížená",J773,0)</f>
        <v>0</v>
      </c>
      <c r="BG773" s="157">
        <f>IF(N773="zákl. přenesená",J773,0)</f>
        <v>0</v>
      </c>
      <c r="BH773" s="157">
        <f>IF(N773="sníž. přenesená",J773,0)</f>
        <v>0</v>
      </c>
      <c r="BI773" s="157">
        <f>IF(N773="nulová",J773,0)</f>
        <v>0</v>
      </c>
      <c r="BJ773" s="18" t="s">
        <v>81</v>
      </c>
      <c r="BK773" s="157">
        <f>ROUND(I773*H773,2)</f>
        <v>0</v>
      </c>
      <c r="BL773" s="18" t="s">
        <v>168</v>
      </c>
      <c r="BM773" s="156" t="s">
        <v>881</v>
      </c>
    </row>
    <row r="774" spans="1:47" s="2" customFormat="1" ht="29.25">
      <c r="A774" s="33"/>
      <c r="B774" s="34"/>
      <c r="C774" s="33"/>
      <c r="D774" s="158" t="s">
        <v>170</v>
      </c>
      <c r="E774" s="33"/>
      <c r="F774" s="159" t="s">
        <v>882</v>
      </c>
      <c r="G774" s="33"/>
      <c r="H774" s="33"/>
      <c r="I774" s="160"/>
      <c r="J774" s="33"/>
      <c r="K774" s="33"/>
      <c r="L774" s="34"/>
      <c r="M774" s="161"/>
      <c r="N774" s="162"/>
      <c r="O774" s="59"/>
      <c r="P774" s="59"/>
      <c r="Q774" s="59"/>
      <c r="R774" s="59"/>
      <c r="S774" s="59"/>
      <c r="T774" s="60"/>
      <c r="U774" s="33"/>
      <c r="V774" s="33"/>
      <c r="W774" s="33"/>
      <c r="X774" s="33"/>
      <c r="Y774" s="33"/>
      <c r="Z774" s="33"/>
      <c r="AA774" s="33"/>
      <c r="AB774" s="33"/>
      <c r="AC774" s="33"/>
      <c r="AD774" s="33"/>
      <c r="AE774" s="33"/>
      <c r="AT774" s="18" t="s">
        <v>170</v>
      </c>
      <c r="AU774" s="18" t="s">
        <v>83</v>
      </c>
    </row>
    <row r="775" spans="1:65" s="2" customFormat="1" ht="33" customHeight="1">
      <c r="A775" s="33"/>
      <c r="B775" s="144"/>
      <c r="C775" s="145" t="s">
        <v>883</v>
      </c>
      <c r="D775" s="145" t="s">
        <v>163</v>
      </c>
      <c r="E775" s="146" t="s">
        <v>884</v>
      </c>
      <c r="F775" s="147" t="s">
        <v>885</v>
      </c>
      <c r="G775" s="148" t="s">
        <v>227</v>
      </c>
      <c r="H775" s="149">
        <v>9.049</v>
      </c>
      <c r="I775" s="150"/>
      <c r="J775" s="151">
        <f>ROUND(I775*H775,2)</f>
        <v>0</v>
      </c>
      <c r="K775" s="147" t="s">
        <v>167</v>
      </c>
      <c r="L775" s="34"/>
      <c r="M775" s="152" t="s">
        <v>1</v>
      </c>
      <c r="N775" s="153" t="s">
        <v>38</v>
      </c>
      <c r="O775" s="59"/>
      <c r="P775" s="154">
        <f>O775*H775</f>
        <v>0</v>
      </c>
      <c r="Q775" s="154">
        <v>0</v>
      </c>
      <c r="R775" s="154">
        <f>Q775*H775</f>
        <v>0</v>
      </c>
      <c r="S775" s="154">
        <v>0</v>
      </c>
      <c r="T775" s="155">
        <f>S775*H775</f>
        <v>0</v>
      </c>
      <c r="U775" s="33"/>
      <c r="V775" s="33"/>
      <c r="W775" s="33"/>
      <c r="X775" s="33"/>
      <c r="Y775" s="33"/>
      <c r="Z775" s="33"/>
      <c r="AA775" s="33"/>
      <c r="AB775" s="33"/>
      <c r="AC775" s="33"/>
      <c r="AD775" s="33"/>
      <c r="AE775" s="33"/>
      <c r="AR775" s="156" t="s">
        <v>168</v>
      </c>
      <c r="AT775" s="156" t="s">
        <v>163</v>
      </c>
      <c r="AU775" s="156" t="s">
        <v>83</v>
      </c>
      <c r="AY775" s="18" t="s">
        <v>160</v>
      </c>
      <c r="BE775" s="157">
        <f>IF(N775="základní",J775,0)</f>
        <v>0</v>
      </c>
      <c r="BF775" s="157">
        <f>IF(N775="snížená",J775,0)</f>
        <v>0</v>
      </c>
      <c r="BG775" s="157">
        <f>IF(N775="zákl. přenesená",J775,0)</f>
        <v>0</v>
      </c>
      <c r="BH775" s="157">
        <f>IF(N775="sníž. přenesená",J775,0)</f>
        <v>0</v>
      </c>
      <c r="BI775" s="157">
        <f>IF(N775="nulová",J775,0)</f>
        <v>0</v>
      </c>
      <c r="BJ775" s="18" t="s">
        <v>81</v>
      </c>
      <c r="BK775" s="157">
        <f>ROUND(I775*H775,2)</f>
        <v>0</v>
      </c>
      <c r="BL775" s="18" t="s">
        <v>168</v>
      </c>
      <c r="BM775" s="156" t="s">
        <v>886</v>
      </c>
    </row>
    <row r="776" spans="1:47" s="2" customFormat="1" ht="29.25">
      <c r="A776" s="33"/>
      <c r="B776" s="34"/>
      <c r="C776" s="33"/>
      <c r="D776" s="158" t="s">
        <v>170</v>
      </c>
      <c r="E776" s="33"/>
      <c r="F776" s="159" t="s">
        <v>887</v>
      </c>
      <c r="G776" s="33"/>
      <c r="H776" s="33"/>
      <c r="I776" s="160"/>
      <c r="J776" s="33"/>
      <c r="K776" s="33"/>
      <c r="L776" s="34"/>
      <c r="M776" s="161"/>
      <c r="N776" s="162"/>
      <c r="O776" s="59"/>
      <c r="P776" s="59"/>
      <c r="Q776" s="59"/>
      <c r="R776" s="59"/>
      <c r="S776" s="59"/>
      <c r="T776" s="60"/>
      <c r="U776" s="33"/>
      <c r="V776" s="33"/>
      <c r="W776" s="33"/>
      <c r="X776" s="33"/>
      <c r="Y776" s="33"/>
      <c r="Z776" s="33"/>
      <c r="AA776" s="33"/>
      <c r="AB776" s="33"/>
      <c r="AC776" s="33"/>
      <c r="AD776" s="33"/>
      <c r="AE776" s="33"/>
      <c r="AT776" s="18" t="s">
        <v>170</v>
      </c>
      <c r="AU776" s="18" t="s">
        <v>83</v>
      </c>
    </row>
    <row r="777" spans="1:65" s="2" customFormat="1" ht="37.9" customHeight="1">
      <c r="A777" s="33"/>
      <c r="B777" s="144"/>
      <c r="C777" s="145" t="s">
        <v>888</v>
      </c>
      <c r="D777" s="145" t="s">
        <v>163</v>
      </c>
      <c r="E777" s="146" t="s">
        <v>889</v>
      </c>
      <c r="F777" s="147" t="s">
        <v>890</v>
      </c>
      <c r="G777" s="148" t="s">
        <v>227</v>
      </c>
      <c r="H777" s="149">
        <v>143.466</v>
      </c>
      <c r="I777" s="150"/>
      <c r="J777" s="151">
        <f>ROUND(I777*H777,2)</f>
        <v>0</v>
      </c>
      <c r="K777" s="147" t="s">
        <v>167</v>
      </c>
      <c r="L777" s="34"/>
      <c r="M777" s="152" t="s">
        <v>1</v>
      </c>
      <c r="N777" s="153" t="s">
        <v>38</v>
      </c>
      <c r="O777" s="59"/>
      <c r="P777" s="154">
        <f>O777*H777</f>
        <v>0</v>
      </c>
      <c r="Q777" s="154">
        <v>0</v>
      </c>
      <c r="R777" s="154">
        <f>Q777*H777</f>
        <v>0</v>
      </c>
      <c r="S777" s="154">
        <v>0</v>
      </c>
      <c r="T777" s="155">
        <f>S777*H777</f>
        <v>0</v>
      </c>
      <c r="U777" s="33"/>
      <c r="V777" s="33"/>
      <c r="W777" s="33"/>
      <c r="X777" s="33"/>
      <c r="Y777" s="33"/>
      <c r="Z777" s="33"/>
      <c r="AA777" s="33"/>
      <c r="AB777" s="33"/>
      <c r="AC777" s="33"/>
      <c r="AD777" s="33"/>
      <c r="AE777" s="33"/>
      <c r="AR777" s="156" t="s">
        <v>168</v>
      </c>
      <c r="AT777" s="156" t="s">
        <v>163</v>
      </c>
      <c r="AU777" s="156" t="s">
        <v>83</v>
      </c>
      <c r="AY777" s="18" t="s">
        <v>160</v>
      </c>
      <c r="BE777" s="157">
        <f>IF(N777="základní",J777,0)</f>
        <v>0</v>
      </c>
      <c r="BF777" s="157">
        <f>IF(N777="snížená",J777,0)</f>
        <v>0</v>
      </c>
      <c r="BG777" s="157">
        <f>IF(N777="zákl. přenesená",J777,0)</f>
        <v>0</v>
      </c>
      <c r="BH777" s="157">
        <f>IF(N777="sníž. přenesená",J777,0)</f>
        <v>0</v>
      </c>
      <c r="BI777" s="157">
        <f>IF(N777="nulová",J777,0)</f>
        <v>0</v>
      </c>
      <c r="BJ777" s="18" t="s">
        <v>81</v>
      </c>
      <c r="BK777" s="157">
        <f>ROUND(I777*H777,2)</f>
        <v>0</v>
      </c>
      <c r="BL777" s="18" t="s">
        <v>168</v>
      </c>
      <c r="BM777" s="156" t="s">
        <v>891</v>
      </c>
    </row>
    <row r="778" spans="1:47" s="2" customFormat="1" ht="29.25">
      <c r="A778" s="33"/>
      <c r="B778" s="34"/>
      <c r="C778" s="33"/>
      <c r="D778" s="158" t="s">
        <v>170</v>
      </c>
      <c r="E778" s="33"/>
      <c r="F778" s="159" t="s">
        <v>892</v>
      </c>
      <c r="G778" s="33"/>
      <c r="H778" s="33"/>
      <c r="I778" s="160"/>
      <c r="J778" s="33"/>
      <c r="K778" s="33"/>
      <c r="L778" s="34"/>
      <c r="M778" s="161"/>
      <c r="N778" s="162"/>
      <c r="O778" s="59"/>
      <c r="P778" s="59"/>
      <c r="Q778" s="59"/>
      <c r="R778" s="59"/>
      <c r="S778" s="59"/>
      <c r="T778" s="60"/>
      <c r="U778" s="33"/>
      <c r="V778" s="33"/>
      <c r="W778" s="33"/>
      <c r="X778" s="33"/>
      <c r="Y778" s="33"/>
      <c r="Z778" s="33"/>
      <c r="AA778" s="33"/>
      <c r="AB778" s="33"/>
      <c r="AC778" s="33"/>
      <c r="AD778" s="33"/>
      <c r="AE778" s="33"/>
      <c r="AT778" s="18" t="s">
        <v>170</v>
      </c>
      <c r="AU778" s="18" t="s">
        <v>83</v>
      </c>
    </row>
    <row r="779" spans="1:65" s="2" customFormat="1" ht="33" customHeight="1">
      <c r="A779" s="33"/>
      <c r="B779" s="144"/>
      <c r="C779" s="145" t="s">
        <v>893</v>
      </c>
      <c r="D779" s="145" t="s">
        <v>163</v>
      </c>
      <c r="E779" s="146" t="s">
        <v>894</v>
      </c>
      <c r="F779" s="147" t="s">
        <v>895</v>
      </c>
      <c r="G779" s="148" t="s">
        <v>227</v>
      </c>
      <c r="H779" s="149">
        <v>96.572</v>
      </c>
      <c r="I779" s="150"/>
      <c r="J779" s="151">
        <f>ROUND(I779*H779,2)</f>
        <v>0</v>
      </c>
      <c r="K779" s="147" t="s">
        <v>167</v>
      </c>
      <c r="L779" s="34"/>
      <c r="M779" s="152" t="s">
        <v>1</v>
      </c>
      <c r="N779" s="153" t="s">
        <v>38</v>
      </c>
      <c r="O779" s="59"/>
      <c r="P779" s="154">
        <f>O779*H779</f>
        <v>0</v>
      </c>
      <c r="Q779" s="154">
        <v>0</v>
      </c>
      <c r="R779" s="154">
        <f>Q779*H779</f>
        <v>0</v>
      </c>
      <c r="S779" s="154">
        <v>0</v>
      </c>
      <c r="T779" s="155">
        <f>S779*H779</f>
        <v>0</v>
      </c>
      <c r="U779" s="33"/>
      <c r="V779" s="33"/>
      <c r="W779" s="33"/>
      <c r="X779" s="33"/>
      <c r="Y779" s="33"/>
      <c r="Z779" s="33"/>
      <c r="AA779" s="33"/>
      <c r="AB779" s="33"/>
      <c r="AC779" s="33"/>
      <c r="AD779" s="33"/>
      <c r="AE779" s="33"/>
      <c r="AR779" s="156" t="s">
        <v>168</v>
      </c>
      <c r="AT779" s="156" t="s">
        <v>163</v>
      </c>
      <c r="AU779" s="156" t="s">
        <v>83</v>
      </c>
      <c r="AY779" s="18" t="s">
        <v>160</v>
      </c>
      <c r="BE779" s="157">
        <f>IF(N779="základní",J779,0)</f>
        <v>0</v>
      </c>
      <c r="BF779" s="157">
        <f>IF(N779="snížená",J779,0)</f>
        <v>0</v>
      </c>
      <c r="BG779" s="157">
        <f>IF(N779="zákl. přenesená",J779,0)</f>
        <v>0</v>
      </c>
      <c r="BH779" s="157">
        <f>IF(N779="sníž. přenesená",J779,0)</f>
        <v>0</v>
      </c>
      <c r="BI779" s="157">
        <f>IF(N779="nulová",J779,0)</f>
        <v>0</v>
      </c>
      <c r="BJ779" s="18" t="s">
        <v>81</v>
      </c>
      <c r="BK779" s="157">
        <f>ROUND(I779*H779,2)</f>
        <v>0</v>
      </c>
      <c r="BL779" s="18" t="s">
        <v>168</v>
      </c>
      <c r="BM779" s="156" t="s">
        <v>896</v>
      </c>
    </row>
    <row r="780" spans="1:47" s="2" customFormat="1" ht="29.25">
      <c r="A780" s="33"/>
      <c r="B780" s="34"/>
      <c r="C780" s="33"/>
      <c r="D780" s="158" t="s">
        <v>170</v>
      </c>
      <c r="E780" s="33"/>
      <c r="F780" s="159" t="s">
        <v>897</v>
      </c>
      <c r="G780" s="33"/>
      <c r="H780" s="33"/>
      <c r="I780" s="160"/>
      <c r="J780" s="33"/>
      <c r="K780" s="33"/>
      <c r="L780" s="34"/>
      <c r="M780" s="161"/>
      <c r="N780" s="162"/>
      <c r="O780" s="59"/>
      <c r="P780" s="59"/>
      <c r="Q780" s="59"/>
      <c r="R780" s="59"/>
      <c r="S780" s="59"/>
      <c r="T780" s="60"/>
      <c r="U780" s="33"/>
      <c r="V780" s="33"/>
      <c r="W780" s="33"/>
      <c r="X780" s="33"/>
      <c r="Y780" s="33"/>
      <c r="Z780" s="33"/>
      <c r="AA780" s="33"/>
      <c r="AB780" s="33"/>
      <c r="AC780" s="33"/>
      <c r="AD780" s="33"/>
      <c r="AE780" s="33"/>
      <c r="AT780" s="18" t="s">
        <v>170</v>
      </c>
      <c r="AU780" s="18" t="s">
        <v>83</v>
      </c>
    </row>
    <row r="781" spans="1:65" s="2" customFormat="1" ht="37.9" customHeight="1">
      <c r="A781" s="33"/>
      <c r="B781" s="144"/>
      <c r="C781" s="145" t="s">
        <v>898</v>
      </c>
      <c r="D781" s="145" t="s">
        <v>163</v>
      </c>
      <c r="E781" s="146" t="s">
        <v>899</v>
      </c>
      <c r="F781" s="147" t="s">
        <v>900</v>
      </c>
      <c r="G781" s="148" t="s">
        <v>227</v>
      </c>
      <c r="H781" s="149">
        <v>4.035</v>
      </c>
      <c r="I781" s="150"/>
      <c r="J781" s="151">
        <f>ROUND(I781*H781,2)</f>
        <v>0</v>
      </c>
      <c r="K781" s="147" t="s">
        <v>167</v>
      </c>
      <c r="L781" s="34"/>
      <c r="M781" s="152" t="s">
        <v>1</v>
      </c>
      <c r="N781" s="153" t="s">
        <v>38</v>
      </c>
      <c r="O781" s="59"/>
      <c r="P781" s="154">
        <f>O781*H781</f>
        <v>0</v>
      </c>
      <c r="Q781" s="154">
        <v>0</v>
      </c>
      <c r="R781" s="154">
        <f>Q781*H781</f>
        <v>0</v>
      </c>
      <c r="S781" s="154">
        <v>0</v>
      </c>
      <c r="T781" s="155">
        <f>S781*H781</f>
        <v>0</v>
      </c>
      <c r="U781" s="33"/>
      <c r="V781" s="33"/>
      <c r="W781" s="33"/>
      <c r="X781" s="33"/>
      <c r="Y781" s="33"/>
      <c r="Z781" s="33"/>
      <c r="AA781" s="33"/>
      <c r="AB781" s="33"/>
      <c r="AC781" s="33"/>
      <c r="AD781" s="33"/>
      <c r="AE781" s="33"/>
      <c r="AR781" s="156" t="s">
        <v>168</v>
      </c>
      <c r="AT781" s="156" t="s">
        <v>163</v>
      </c>
      <c r="AU781" s="156" t="s">
        <v>83</v>
      </c>
      <c r="AY781" s="18" t="s">
        <v>160</v>
      </c>
      <c r="BE781" s="157">
        <f>IF(N781="základní",J781,0)</f>
        <v>0</v>
      </c>
      <c r="BF781" s="157">
        <f>IF(N781="snížená",J781,0)</f>
        <v>0</v>
      </c>
      <c r="BG781" s="157">
        <f>IF(N781="zákl. přenesená",J781,0)</f>
        <v>0</v>
      </c>
      <c r="BH781" s="157">
        <f>IF(N781="sníž. přenesená",J781,0)</f>
        <v>0</v>
      </c>
      <c r="BI781" s="157">
        <f>IF(N781="nulová",J781,0)</f>
        <v>0</v>
      </c>
      <c r="BJ781" s="18" t="s">
        <v>81</v>
      </c>
      <c r="BK781" s="157">
        <f>ROUND(I781*H781,2)</f>
        <v>0</v>
      </c>
      <c r="BL781" s="18" t="s">
        <v>168</v>
      </c>
      <c r="BM781" s="156" t="s">
        <v>901</v>
      </c>
    </row>
    <row r="782" spans="1:47" s="2" customFormat="1" ht="29.25">
      <c r="A782" s="33"/>
      <c r="B782" s="34"/>
      <c r="C782" s="33"/>
      <c r="D782" s="158" t="s">
        <v>170</v>
      </c>
      <c r="E782" s="33"/>
      <c r="F782" s="159" t="s">
        <v>902</v>
      </c>
      <c r="G782" s="33"/>
      <c r="H782" s="33"/>
      <c r="I782" s="160"/>
      <c r="J782" s="33"/>
      <c r="K782" s="33"/>
      <c r="L782" s="34"/>
      <c r="M782" s="161"/>
      <c r="N782" s="162"/>
      <c r="O782" s="59"/>
      <c r="P782" s="59"/>
      <c r="Q782" s="59"/>
      <c r="R782" s="59"/>
      <c r="S782" s="59"/>
      <c r="T782" s="60"/>
      <c r="U782" s="33"/>
      <c r="V782" s="33"/>
      <c r="W782" s="33"/>
      <c r="X782" s="33"/>
      <c r="Y782" s="33"/>
      <c r="Z782" s="33"/>
      <c r="AA782" s="33"/>
      <c r="AB782" s="33"/>
      <c r="AC782" s="33"/>
      <c r="AD782" s="33"/>
      <c r="AE782" s="33"/>
      <c r="AT782" s="18" t="s">
        <v>170</v>
      </c>
      <c r="AU782" s="18" t="s">
        <v>83</v>
      </c>
    </row>
    <row r="783" spans="1:65" s="2" customFormat="1" ht="44.25" customHeight="1">
      <c r="A783" s="33"/>
      <c r="B783" s="144"/>
      <c r="C783" s="145" t="s">
        <v>903</v>
      </c>
      <c r="D783" s="145" t="s">
        <v>163</v>
      </c>
      <c r="E783" s="146" t="s">
        <v>904</v>
      </c>
      <c r="F783" s="147" t="s">
        <v>905</v>
      </c>
      <c r="G783" s="148" t="s">
        <v>227</v>
      </c>
      <c r="H783" s="149">
        <v>60.213</v>
      </c>
      <c r="I783" s="150"/>
      <c r="J783" s="151">
        <f>ROUND(I783*H783,2)</f>
        <v>0</v>
      </c>
      <c r="K783" s="147" t="s">
        <v>167</v>
      </c>
      <c r="L783" s="34"/>
      <c r="M783" s="152" t="s">
        <v>1</v>
      </c>
      <c r="N783" s="153" t="s">
        <v>38</v>
      </c>
      <c r="O783" s="59"/>
      <c r="P783" s="154">
        <f>O783*H783</f>
        <v>0</v>
      </c>
      <c r="Q783" s="154">
        <v>0</v>
      </c>
      <c r="R783" s="154">
        <f>Q783*H783</f>
        <v>0</v>
      </c>
      <c r="S783" s="154">
        <v>0</v>
      </c>
      <c r="T783" s="155">
        <f>S783*H783</f>
        <v>0</v>
      </c>
      <c r="U783" s="33"/>
      <c r="V783" s="33"/>
      <c r="W783" s="33"/>
      <c r="X783" s="33"/>
      <c r="Y783" s="33"/>
      <c r="Z783" s="33"/>
      <c r="AA783" s="33"/>
      <c r="AB783" s="33"/>
      <c r="AC783" s="33"/>
      <c r="AD783" s="33"/>
      <c r="AE783" s="33"/>
      <c r="AR783" s="156" t="s">
        <v>168</v>
      </c>
      <c r="AT783" s="156" t="s">
        <v>163</v>
      </c>
      <c r="AU783" s="156" t="s">
        <v>83</v>
      </c>
      <c r="AY783" s="18" t="s">
        <v>160</v>
      </c>
      <c r="BE783" s="157">
        <f>IF(N783="základní",J783,0)</f>
        <v>0</v>
      </c>
      <c r="BF783" s="157">
        <f>IF(N783="snížená",J783,0)</f>
        <v>0</v>
      </c>
      <c r="BG783" s="157">
        <f>IF(N783="zákl. přenesená",J783,0)</f>
        <v>0</v>
      </c>
      <c r="BH783" s="157">
        <f>IF(N783="sníž. přenesená",J783,0)</f>
        <v>0</v>
      </c>
      <c r="BI783" s="157">
        <f>IF(N783="nulová",J783,0)</f>
        <v>0</v>
      </c>
      <c r="BJ783" s="18" t="s">
        <v>81</v>
      </c>
      <c r="BK783" s="157">
        <f>ROUND(I783*H783,2)</f>
        <v>0</v>
      </c>
      <c r="BL783" s="18" t="s">
        <v>168</v>
      </c>
      <c r="BM783" s="156" t="s">
        <v>906</v>
      </c>
    </row>
    <row r="784" spans="1:47" s="2" customFormat="1" ht="29.25">
      <c r="A784" s="33"/>
      <c r="B784" s="34"/>
      <c r="C784" s="33"/>
      <c r="D784" s="158" t="s">
        <v>170</v>
      </c>
      <c r="E784" s="33"/>
      <c r="F784" s="159" t="s">
        <v>907</v>
      </c>
      <c r="G784" s="33"/>
      <c r="H784" s="33"/>
      <c r="I784" s="160"/>
      <c r="J784" s="33"/>
      <c r="K784" s="33"/>
      <c r="L784" s="34"/>
      <c r="M784" s="161"/>
      <c r="N784" s="162"/>
      <c r="O784" s="59"/>
      <c r="P784" s="59"/>
      <c r="Q784" s="59"/>
      <c r="R784" s="59"/>
      <c r="S784" s="59"/>
      <c r="T784" s="60"/>
      <c r="U784" s="33"/>
      <c r="V784" s="33"/>
      <c r="W784" s="33"/>
      <c r="X784" s="33"/>
      <c r="Y784" s="33"/>
      <c r="Z784" s="33"/>
      <c r="AA784" s="33"/>
      <c r="AB784" s="33"/>
      <c r="AC784" s="33"/>
      <c r="AD784" s="33"/>
      <c r="AE784" s="33"/>
      <c r="AT784" s="18" t="s">
        <v>170</v>
      </c>
      <c r="AU784" s="18" t="s">
        <v>83</v>
      </c>
    </row>
    <row r="785" spans="2:63" s="12" customFormat="1" ht="22.9" customHeight="1">
      <c r="B785" s="131"/>
      <c r="D785" s="132" t="s">
        <v>72</v>
      </c>
      <c r="E785" s="142" t="s">
        <v>908</v>
      </c>
      <c r="F785" s="142" t="s">
        <v>909</v>
      </c>
      <c r="I785" s="134"/>
      <c r="J785" s="143">
        <f>BK785</f>
        <v>0</v>
      </c>
      <c r="L785" s="131"/>
      <c r="M785" s="136"/>
      <c r="N785" s="137"/>
      <c r="O785" s="137"/>
      <c r="P785" s="138">
        <f>SUM(P786:P787)</f>
        <v>0</v>
      </c>
      <c r="Q785" s="137"/>
      <c r="R785" s="138">
        <f>SUM(R786:R787)</f>
        <v>0</v>
      </c>
      <c r="S785" s="137"/>
      <c r="T785" s="139">
        <f>SUM(T786:T787)</f>
        <v>0</v>
      </c>
      <c r="AR785" s="132" t="s">
        <v>81</v>
      </c>
      <c r="AT785" s="140" t="s">
        <v>72</v>
      </c>
      <c r="AU785" s="140" t="s">
        <v>81</v>
      </c>
      <c r="AY785" s="132" t="s">
        <v>160</v>
      </c>
      <c r="BK785" s="141">
        <f>SUM(BK786:BK787)</f>
        <v>0</v>
      </c>
    </row>
    <row r="786" spans="1:65" s="2" customFormat="1" ht="21.75" customHeight="1">
      <c r="A786" s="33"/>
      <c r="B786" s="144"/>
      <c r="C786" s="145" t="s">
        <v>910</v>
      </c>
      <c r="D786" s="145" t="s">
        <v>163</v>
      </c>
      <c r="E786" s="146" t="s">
        <v>911</v>
      </c>
      <c r="F786" s="147" t="s">
        <v>912</v>
      </c>
      <c r="G786" s="148" t="s">
        <v>227</v>
      </c>
      <c r="H786" s="149">
        <v>535.805</v>
      </c>
      <c r="I786" s="150"/>
      <c r="J786" s="151">
        <f>ROUND(I786*H786,2)</f>
        <v>0</v>
      </c>
      <c r="K786" s="147" t="s">
        <v>167</v>
      </c>
      <c r="L786" s="34"/>
      <c r="M786" s="152" t="s">
        <v>1</v>
      </c>
      <c r="N786" s="153" t="s">
        <v>38</v>
      </c>
      <c r="O786" s="59"/>
      <c r="P786" s="154">
        <f>O786*H786</f>
        <v>0</v>
      </c>
      <c r="Q786" s="154">
        <v>0</v>
      </c>
      <c r="R786" s="154">
        <f>Q786*H786</f>
        <v>0</v>
      </c>
      <c r="S786" s="154">
        <v>0</v>
      </c>
      <c r="T786" s="155">
        <f>S786*H786</f>
        <v>0</v>
      </c>
      <c r="U786" s="33"/>
      <c r="V786" s="33"/>
      <c r="W786" s="33"/>
      <c r="X786" s="33"/>
      <c r="Y786" s="33"/>
      <c r="Z786" s="33"/>
      <c r="AA786" s="33"/>
      <c r="AB786" s="33"/>
      <c r="AC786" s="33"/>
      <c r="AD786" s="33"/>
      <c r="AE786" s="33"/>
      <c r="AR786" s="156" t="s">
        <v>168</v>
      </c>
      <c r="AT786" s="156" t="s">
        <v>163</v>
      </c>
      <c r="AU786" s="156" t="s">
        <v>83</v>
      </c>
      <c r="AY786" s="18" t="s">
        <v>160</v>
      </c>
      <c r="BE786" s="157">
        <f>IF(N786="základní",J786,0)</f>
        <v>0</v>
      </c>
      <c r="BF786" s="157">
        <f>IF(N786="snížená",J786,0)</f>
        <v>0</v>
      </c>
      <c r="BG786" s="157">
        <f>IF(N786="zákl. přenesená",J786,0)</f>
        <v>0</v>
      </c>
      <c r="BH786" s="157">
        <f>IF(N786="sníž. přenesená",J786,0)</f>
        <v>0</v>
      </c>
      <c r="BI786" s="157">
        <f>IF(N786="nulová",J786,0)</f>
        <v>0</v>
      </c>
      <c r="BJ786" s="18" t="s">
        <v>81</v>
      </c>
      <c r="BK786" s="157">
        <f>ROUND(I786*H786,2)</f>
        <v>0</v>
      </c>
      <c r="BL786" s="18" t="s">
        <v>168</v>
      </c>
      <c r="BM786" s="156" t="s">
        <v>913</v>
      </c>
    </row>
    <row r="787" spans="1:47" s="2" customFormat="1" ht="39">
      <c r="A787" s="33"/>
      <c r="B787" s="34"/>
      <c r="C787" s="33"/>
      <c r="D787" s="158" t="s">
        <v>170</v>
      </c>
      <c r="E787" s="33"/>
      <c r="F787" s="159" t="s">
        <v>914</v>
      </c>
      <c r="G787" s="33"/>
      <c r="H787" s="33"/>
      <c r="I787" s="160"/>
      <c r="J787" s="33"/>
      <c r="K787" s="33"/>
      <c r="L787" s="34"/>
      <c r="M787" s="161"/>
      <c r="N787" s="162"/>
      <c r="O787" s="59"/>
      <c r="P787" s="59"/>
      <c r="Q787" s="59"/>
      <c r="R787" s="59"/>
      <c r="S787" s="59"/>
      <c r="T787" s="60"/>
      <c r="U787" s="33"/>
      <c r="V787" s="33"/>
      <c r="W787" s="33"/>
      <c r="X787" s="33"/>
      <c r="Y787" s="33"/>
      <c r="Z787" s="33"/>
      <c r="AA787" s="33"/>
      <c r="AB787" s="33"/>
      <c r="AC787" s="33"/>
      <c r="AD787" s="33"/>
      <c r="AE787" s="33"/>
      <c r="AT787" s="18" t="s">
        <v>170</v>
      </c>
      <c r="AU787" s="18" t="s">
        <v>83</v>
      </c>
    </row>
    <row r="788" spans="2:63" s="12" customFormat="1" ht="25.9" customHeight="1">
      <c r="B788" s="131"/>
      <c r="D788" s="132" t="s">
        <v>72</v>
      </c>
      <c r="E788" s="133" t="s">
        <v>915</v>
      </c>
      <c r="F788" s="133" t="s">
        <v>916</v>
      </c>
      <c r="I788" s="134"/>
      <c r="J788" s="135">
        <f>BK788</f>
        <v>0</v>
      </c>
      <c r="L788" s="131"/>
      <c r="M788" s="136"/>
      <c r="N788" s="137"/>
      <c r="O788" s="137"/>
      <c r="P788" s="138">
        <f>P789+P795+P950+P1120+P1125+P1185+P1322+P1361+P1399+P1567+P1681+P1859+P1938+P1957+P1971</f>
        <v>0</v>
      </c>
      <c r="Q788" s="137"/>
      <c r="R788" s="138">
        <f>R789+R795+R950+R1120+R1125+R1185+R1322+R1361+R1399+R1567+R1681+R1859+R1938+R1957+R1971</f>
        <v>109.750660904782</v>
      </c>
      <c r="S788" s="137"/>
      <c r="T788" s="139">
        <f>T789+T795+T950+T1120+T1125+T1185+T1322+T1361+T1399+T1567+T1681+T1859+T1938+T1957+T1971</f>
        <v>5.511659000000001</v>
      </c>
      <c r="AR788" s="132" t="s">
        <v>83</v>
      </c>
      <c r="AT788" s="140" t="s">
        <v>72</v>
      </c>
      <c r="AU788" s="140" t="s">
        <v>73</v>
      </c>
      <c r="AY788" s="132" t="s">
        <v>160</v>
      </c>
      <c r="BK788" s="141">
        <f>BK789+BK795+BK950+BK1120+BK1125+BK1185+BK1322+BK1361+BK1399+BK1567+BK1681+BK1859+BK1938+BK1957+BK1971</f>
        <v>0</v>
      </c>
    </row>
    <row r="789" spans="2:63" s="12" customFormat="1" ht="22.9" customHeight="1">
      <c r="B789" s="131"/>
      <c r="D789" s="132" t="s">
        <v>72</v>
      </c>
      <c r="E789" s="142" t="s">
        <v>917</v>
      </c>
      <c r="F789" s="142" t="s">
        <v>918</v>
      </c>
      <c r="I789" s="134"/>
      <c r="J789" s="143">
        <f>BK789</f>
        <v>0</v>
      </c>
      <c r="L789" s="131"/>
      <c r="M789" s="136"/>
      <c r="N789" s="137"/>
      <c r="O789" s="137"/>
      <c r="P789" s="138">
        <f>SUM(P790:P794)</f>
        <v>0</v>
      </c>
      <c r="Q789" s="137"/>
      <c r="R789" s="138">
        <f>SUM(R790:R794)</f>
        <v>0</v>
      </c>
      <c r="S789" s="137"/>
      <c r="T789" s="139">
        <f>SUM(T790:T794)</f>
        <v>1.469856</v>
      </c>
      <c r="AR789" s="132" t="s">
        <v>83</v>
      </c>
      <c r="AT789" s="140" t="s">
        <v>72</v>
      </c>
      <c r="AU789" s="140" t="s">
        <v>81</v>
      </c>
      <c r="AY789" s="132" t="s">
        <v>160</v>
      </c>
      <c r="BK789" s="141">
        <f>SUM(BK790:BK794)</f>
        <v>0</v>
      </c>
    </row>
    <row r="790" spans="1:65" s="2" customFormat="1" ht="24.2" customHeight="1">
      <c r="A790" s="33"/>
      <c r="B790" s="144"/>
      <c r="C790" s="145" t="s">
        <v>919</v>
      </c>
      <c r="D790" s="145" t="s">
        <v>163</v>
      </c>
      <c r="E790" s="146" t="s">
        <v>920</v>
      </c>
      <c r="F790" s="147" t="s">
        <v>921</v>
      </c>
      <c r="G790" s="148" t="s">
        <v>166</v>
      </c>
      <c r="H790" s="149">
        <v>459.33</v>
      </c>
      <c r="I790" s="150"/>
      <c r="J790" s="151">
        <f>ROUND(I790*H790,2)</f>
        <v>0</v>
      </c>
      <c r="K790" s="147" t="s">
        <v>167</v>
      </c>
      <c r="L790" s="34"/>
      <c r="M790" s="152" t="s">
        <v>1</v>
      </c>
      <c r="N790" s="153" t="s">
        <v>38</v>
      </c>
      <c r="O790" s="59"/>
      <c r="P790" s="154">
        <f>O790*H790</f>
        <v>0</v>
      </c>
      <c r="Q790" s="154">
        <v>0</v>
      </c>
      <c r="R790" s="154">
        <f>Q790*H790</f>
        <v>0</v>
      </c>
      <c r="S790" s="154">
        <v>0.0032</v>
      </c>
      <c r="T790" s="155">
        <f>S790*H790</f>
        <v>1.469856</v>
      </c>
      <c r="U790" s="33"/>
      <c r="V790" s="33"/>
      <c r="W790" s="33"/>
      <c r="X790" s="33"/>
      <c r="Y790" s="33"/>
      <c r="Z790" s="33"/>
      <c r="AA790" s="33"/>
      <c r="AB790" s="33"/>
      <c r="AC790" s="33"/>
      <c r="AD790" s="33"/>
      <c r="AE790" s="33"/>
      <c r="AR790" s="156" t="s">
        <v>251</v>
      </c>
      <c r="AT790" s="156" t="s">
        <v>163</v>
      </c>
      <c r="AU790" s="156" t="s">
        <v>83</v>
      </c>
      <c r="AY790" s="18" t="s">
        <v>160</v>
      </c>
      <c r="BE790" s="157">
        <f>IF(N790="základní",J790,0)</f>
        <v>0</v>
      </c>
      <c r="BF790" s="157">
        <f>IF(N790="snížená",J790,0)</f>
        <v>0</v>
      </c>
      <c r="BG790" s="157">
        <f>IF(N790="zákl. přenesená",J790,0)</f>
        <v>0</v>
      </c>
      <c r="BH790" s="157">
        <f>IF(N790="sníž. přenesená",J790,0)</f>
        <v>0</v>
      </c>
      <c r="BI790" s="157">
        <f>IF(N790="nulová",J790,0)</f>
        <v>0</v>
      </c>
      <c r="BJ790" s="18" t="s">
        <v>81</v>
      </c>
      <c r="BK790" s="157">
        <f>ROUND(I790*H790,2)</f>
        <v>0</v>
      </c>
      <c r="BL790" s="18" t="s">
        <v>251</v>
      </c>
      <c r="BM790" s="156" t="s">
        <v>922</v>
      </c>
    </row>
    <row r="791" spans="1:47" s="2" customFormat="1" ht="19.5">
      <c r="A791" s="33"/>
      <c r="B791" s="34"/>
      <c r="C791" s="33"/>
      <c r="D791" s="158" t="s">
        <v>170</v>
      </c>
      <c r="E791" s="33"/>
      <c r="F791" s="159" t="s">
        <v>923</v>
      </c>
      <c r="G791" s="33"/>
      <c r="H791" s="33"/>
      <c r="I791" s="160"/>
      <c r="J791" s="33"/>
      <c r="K791" s="33"/>
      <c r="L791" s="34"/>
      <c r="M791" s="161"/>
      <c r="N791" s="162"/>
      <c r="O791" s="59"/>
      <c r="P791" s="59"/>
      <c r="Q791" s="59"/>
      <c r="R791" s="59"/>
      <c r="S791" s="59"/>
      <c r="T791" s="60"/>
      <c r="U791" s="33"/>
      <c r="V791" s="33"/>
      <c r="W791" s="33"/>
      <c r="X791" s="33"/>
      <c r="Y791" s="33"/>
      <c r="Z791" s="33"/>
      <c r="AA791" s="33"/>
      <c r="AB791" s="33"/>
      <c r="AC791" s="33"/>
      <c r="AD791" s="33"/>
      <c r="AE791" s="33"/>
      <c r="AT791" s="18" t="s">
        <v>170</v>
      </c>
      <c r="AU791" s="18" t="s">
        <v>83</v>
      </c>
    </row>
    <row r="792" spans="2:51" s="13" customFormat="1" ht="11.25">
      <c r="B792" s="163"/>
      <c r="D792" s="158" t="s">
        <v>172</v>
      </c>
      <c r="E792" s="164" t="s">
        <v>1</v>
      </c>
      <c r="F792" s="165" t="s">
        <v>643</v>
      </c>
      <c r="H792" s="164" t="s">
        <v>1</v>
      </c>
      <c r="I792" s="166"/>
      <c r="L792" s="163"/>
      <c r="M792" s="167"/>
      <c r="N792" s="168"/>
      <c r="O792" s="168"/>
      <c r="P792" s="168"/>
      <c r="Q792" s="168"/>
      <c r="R792" s="168"/>
      <c r="S792" s="168"/>
      <c r="T792" s="169"/>
      <c r="AT792" s="164" t="s">
        <v>172</v>
      </c>
      <c r="AU792" s="164" t="s">
        <v>83</v>
      </c>
      <c r="AV792" s="13" t="s">
        <v>81</v>
      </c>
      <c r="AW792" s="13" t="s">
        <v>30</v>
      </c>
      <c r="AX792" s="13" t="s">
        <v>73</v>
      </c>
      <c r="AY792" s="164" t="s">
        <v>160</v>
      </c>
    </row>
    <row r="793" spans="2:51" s="14" customFormat="1" ht="11.25">
      <c r="B793" s="170"/>
      <c r="D793" s="158" t="s">
        <v>172</v>
      </c>
      <c r="E793" s="171" t="s">
        <v>1</v>
      </c>
      <c r="F793" s="172" t="s">
        <v>644</v>
      </c>
      <c r="H793" s="173">
        <v>459.33</v>
      </c>
      <c r="I793" s="174"/>
      <c r="L793" s="170"/>
      <c r="M793" s="175"/>
      <c r="N793" s="176"/>
      <c r="O793" s="176"/>
      <c r="P793" s="176"/>
      <c r="Q793" s="176"/>
      <c r="R793" s="176"/>
      <c r="S793" s="176"/>
      <c r="T793" s="177"/>
      <c r="AT793" s="171" t="s">
        <v>172</v>
      </c>
      <c r="AU793" s="171" t="s">
        <v>83</v>
      </c>
      <c r="AV793" s="14" t="s">
        <v>83</v>
      </c>
      <c r="AW793" s="14" t="s">
        <v>30</v>
      </c>
      <c r="AX793" s="14" t="s">
        <v>73</v>
      </c>
      <c r="AY793" s="171" t="s">
        <v>160</v>
      </c>
    </row>
    <row r="794" spans="2:51" s="16" customFormat="1" ht="11.25">
      <c r="B794" s="186"/>
      <c r="D794" s="158" t="s">
        <v>172</v>
      </c>
      <c r="E794" s="187" t="s">
        <v>1</v>
      </c>
      <c r="F794" s="188" t="s">
        <v>182</v>
      </c>
      <c r="H794" s="189">
        <v>459.33</v>
      </c>
      <c r="I794" s="190"/>
      <c r="L794" s="186"/>
      <c r="M794" s="191"/>
      <c r="N794" s="192"/>
      <c r="O794" s="192"/>
      <c r="P794" s="192"/>
      <c r="Q794" s="192"/>
      <c r="R794" s="192"/>
      <c r="S794" s="192"/>
      <c r="T794" s="193"/>
      <c r="AT794" s="187" t="s">
        <v>172</v>
      </c>
      <c r="AU794" s="187" t="s">
        <v>83</v>
      </c>
      <c r="AV794" s="16" t="s">
        <v>168</v>
      </c>
      <c r="AW794" s="16" t="s">
        <v>30</v>
      </c>
      <c r="AX794" s="16" t="s">
        <v>81</v>
      </c>
      <c r="AY794" s="187" t="s">
        <v>160</v>
      </c>
    </row>
    <row r="795" spans="2:63" s="12" customFormat="1" ht="22.9" customHeight="1">
      <c r="B795" s="131"/>
      <c r="D795" s="132" t="s">
        <v>72</v>
      </c>
      <c r="E795" s="142" t="s">
        <v>924</v>
      </c>
      <c r="F795" s="142" t="s">
        <v>925</v>
      </c>
      <c r="I795" s="134"/>
      <c r="J795" s="143">
        <f>BK795</f>
        <v>0</v>
      </c>
      <c r="L795" s="131"/>
      <c r="M795" s="136"/>
      <c r="N795" s="137"/>
      <c r="O795" s="137"/>
      <c r="P795" s="138">
        <f>SUM(P796:P949)</f>
        <v>0</v>
      </c>
      <c r="Q795" s="137"/>
      <c r="R795" s="138">
        <f>SUM(R796:R949)</f>
        <v>9.520896560000002</v>
      </c>
      <c r="S795" s="137"/>
      <c r="T795" s="139">
        <f>SUM(T796:T949)</f>
        <v>0.688995</v>
      </c>
      <c r="AR795" s="132" t="s">
        <v>83</v>
      </c>
      <c r="AT795" s="140" t="s">
        <v>72</v>
      </c>
      <c r="AU795" s="140" t="s">
        <v>81</v>
      </c>
      <c r="AY795" s="132" t="s">
        <v>160</v>
      </c>
      <c r="BK795" s="141">
        <f>SUM(BK796:BK949)</f>
        <v>0</v>
      </c>
    </row>
    <row r="796" spans="1:65" s="2" customFormat="1" ht="24.2" customHeight="1">
      <c r="A796" s="33"/>
      <c r="B796" s="144"/>
      <c r="C796" s="145" t="s">
        <v>926</v>
      </c>
      <c r="D796" s="145" t="s">
        <v>163</v>
      </c>
      <c r="E796" s="146" t="s">
        <v>927</v>
      </c>
      <c r="F796" s="147" t="s">
        <v>928</v>
      </c>
      <c r="G796" s="148" t="s">
        <v>166</v>
      </c>
      <c r="H796" s="149">
        <v>459.33</v>
      </c>
      <c r="I796" s="150"/>
      <c r="J796" s="151">
        <f>ROUND(I796*H796,2)</f>
        <v>0</v>
      </c>
      <c r="K796" s="147" t="s">
        <v>167</v>
      </c>
      <c r="L796" s="34"/>
      <c r="M796" s="152" t="s">
        <v>1</v>
      </c>
      <c r="N796" s="153" t="s">
        <v>38</v>
      </c>
      <c r="O796" s="59"/>
      <c r="P796" s="154">
        <f>O796*H796</f>
        <v>0</v>
      </c>
      <c r="Q796" s="154">
        <v>0</v>
      </c>
      <c r="R796" s="154">
        <f>Q796*H796</f>
        <v>0</v>
      </c>
      <c r="S796" s="154">
        <v>0.0015</v>
      </c>
      <c r="T796" s="155">
        <f>S796*H796</f>
        <v>0.688995</v>
      </c>
      <c r="U796" s="33"/>
      <c r="V796" s="33"/>
      <c r="W796" s="33"/>
      <c r="X796" s="33"/>
      <c r="Y796" s="33"/>
      <c r="Z796" s="33"/>
      <c r="AA796" s="33"/>
      <c r="AB796" s="33"/>
      <c r="AC796" s="33"/>
      <c r="AD796" s="33"/>
      <c r="AE796" s="33"/>
      <c r="AR796" s="156" t="s">
        <v>251</v>
      </c>
      <c r="AT796" s="156" t="s">
        <v>163</v>
      </c>
      <c r="AU796" s="156" t="s">
        <v>83</v>
      </c>
      <c r="AY796" s="18" t="s">
        <v>160</v>
      </c>
      <c r="BE796" s="157">
        <f>IF(N796="základní",J796,0)</f>
        <v>0</v>
      </c>
      <c r="BF796" s="157">
        <f>IF(N796="snížená",J796,0)</f>
        <v>0</v>
      </c>
      <c r="BG796" s="157">
        <f>IF(N796="zákl. přenesená",J796,0)</f>
        <v>0</v>
      </c>
      <c r="BH796" s="157">
        <f>IF(N796="sníž. přenesená",J796,0)</f>
        <v>0</v>
      </c>
      <c r="BI796" s="157">
        <f>IF(N796="nulová",J796,0)</f>
        <v>0</v>
      </c>
      <c r="BJ796" s="18" t="s">
        <v>81</v>
      </c>
      <c r="BK796" s="157">
        <f>ROUND(I796*H796,2)</f>
        <v>0</v>
      </c>
      <c r="BL796" s="18" t="s">
        <v>251</v>
      </c>
      <c r="BM796" s="156" t="s">
        <v>929</v>
      </c>
    </row>
    <row r="797" spans="1:47" s="2" customFormat="1" ht="29.25">
      <c r="A797" s="33"/>
      <c r="B797" s="34"/>
      <c r="C797" s="33"/>
      <c r="D797" s="158" t="s">
        <v>170</v>
      </c>
      <c r="E797" s="33"/>
      <c r="F797" s="159" t="s">
        <v>930</v>
      </c>
      <c r="G797" s="33"/>
      <c r="H797" s="33"/>
      <c r="I797" s="160"/>
      <c r="J797" s="33"/>
      <c r="K797" s="33"/>
      <c r="L797" s="34"/>
      <c r="M797" s="161"/>
      <c r="N797" s="162"/>
      <c r="O797" s="59"/>
      <c r="P797" s="59"/>
      <c r="Q797" s="59"/>
      <c r="R797" s="59"/>
      <c r="S797" s="59"/>
      <c r="T797" s="60"/>
      <c r="U797" s="33"/>
      <c r="V797" s="33"/>
      <c r="W797" s="33"/>
      <c r="X797" s="33"/>
      <c r="Y797" s="33"/>
      <c r="Z797" s="33"/>
      <c r="AA797" s="33"/>
      <c r="AB797" s="33"/>
      <c r="AC797" s="33"/>
      <c r="AD797" s="33"/>
      <c r="AE797" s="33"/>
      <c r="AT797" s="18" t="s">
        <v>170</v>
      </c>
      <c r="AU797" s="18" t="s">
        <v>83</v>
      </c>
    </row>
    <row r="798" spans="2:51" s="13" customFormat="1" ht="11.25">
      <c r="B798" s="163"/>
      <c r="D798" s="158" t="s">
        <v>172</v>
      </c>
      <c r="E798" s="164" t="s">
        <v>1</v>
      </c>
      <c r="F798" s="165" t="s">
        <v>643</v>
      </c>
      <c r="H798" s="164" t="s">
        <v>1</v>
      </c>
      <c r="I798" s="166"/>
      <c r="L798" s="163"/>
      <c r="M798" s="167"/>
      <c r="N798" s="168"/>
      <c r="O798" s="168"/>
      <c r="P798" s="168"/>
      <c r="Q798" s="168"/>
      <c r="R798" s="168"/>
      <c r="S798" s="168"/>
      <c r="T798" s="169"/>
      <c r="AT798" s="164" t="s">
        <v>172</v>
      </c>
      <c r="AU798" s="164" t="s">
        <v>83</v>
      </c>
      <c r="AV798" s="13" t="s">
        <v>81</v>
      </c>
      <c r="AW798" s="13" t="s">
        <v>30</v>
      </c>
      <c r="AX798" s="13" t="s">
        <v>73</v>
      </c>
      <c r="AY798" s="164" t="s">
        <v>160</v>
      </c>
    </row>
    <row r="799" spans="2:51" s="14" customFormat="1" ht="11.25">
      <c r="B799" s="170"/>
      <c r="D799" s="158" t="s">
        <v>172</v>
      </c>
      <c r="E799" s="171" t="s">
        <v>1</v>
      </c>
      <c r="F799" s="172" t="s">
        <v>644</v>
      </c>
      <c r="H799" s="173">
        <v>459.33</v>
      </c>
      <c r="I799" s="174"/>
      <c r="L799" s="170"/>
      <c r="M799" s="175"/>
      <c r="N799" s="176"/>
      <c r="O799" s="176"/>
      <c r="P799" s="176"/>
      <c r="Q799" s="176"/>
      <c r="R799" s="176"/>
      <c r="S799" s="176"/>
      <c r="T799" s="177"/>
      <c r="AT799" s="171" t="s">
        <v>172</v>
      </c>
      <c r="AU799" s="171" t="s">
        <v>83</v>
      </c>
      <c r="AV799" s="14" t="s">
        <v>83</v>
      </c>
      <c r="AW799" s="14" t="s">
        <v>30</v>
      </c>
      <c r="AX799" s="14" t="s">
        <v>73</v>
      </c>
      <c r="AY799" s="171" t="s">
        <v>160</v>
      </c>
    </row>
    <row r="800" spans="2:51" s="16" customFormat="1" ht="11.25">
      <c r="B800" s="186"/>
      <c r="D800" s="158" t="s">
        <v>172</v>
      </c>
      <c r="E800" s="187" t="s">
        <v>1</v>
      </c>
      <c r="F800" s="188" t="s">
        <v>182</v>
      </c>
      <c r="H800" s="189">
        <v>459.33</v>
      </c>
      <c r="I800" s="190"/>
      <c r="L800" s="186"/>
      <c r="M800" s="191"/>
      <c r="N800" s="192"/>
      <c r="O800" s="192"/>
      <c r="P800" s="192"/>
      <c r="Q800" s="192"/>
      <c r="R800" s="192"/>
      <c r="S800" s="192"/>
      <c r="T800" s="193"/>
      <c r="AT800" s="187" t="s">
        <v>172</v>
      </c>
      <c r="AU800" s="187" t="s">
        <v>83</v>
      </c>
      <c r="AV800" s="16" t="s">
        <v>168</v>
      </c>
      <c r="AW800" s="16" t="s">
        <v>30</v>
      </c>
      <c r="AX800" s="16" t="s">
        <v>81</v>
      </c>
      <c r="AY800" s="187" t="s">
        <v>160</v>
      </c>
    </row>
    <row r="801" spans="1:65" s="2" customFormat="1" ht="24.2" customHeight="1">
      <c r="A801" s="33"/>
      <c r="B801" s="144"/>
      <c r="C801" s="145" t="s">
        <v>931</v>
      </c>
      <c r="D801" s="145" t="s">
        <v>163</v>
      </c>
      <c r="E801" s="146" t="s">
        <v>932</v>
      </c>
      <c r="F801" s="147" t="s">
        <v>933</v>
      </c>
      <c r="G801" s="148" t="s">
        <v>166</v>
      </c>
      <c r="H801" s="149">
        <v>551.11</v>
      </c>
      <c r="I801" s="150"/>
      <c r="J801" s="151">
        <f>ROUND(I801*H801,2)</f>
        <v>0</v>
      </c>
      <c r="K801" s="147" t="s">
        <v>167</v>
      </c>
      <c r="L801" s="34"/>
      <c r="M801" s="152" t="s">
        <v>1</v>
      </c>
      <c r="N801" s="153" t="s">
        <v>38</v>
      </c>
      <c r="O801" s="59"/>
      <c r="P801" s="154">
        <f>O801*H801</f>
        <v>0</v>
      </c>
      <c r="Q801" s="154">
        <v>0</v>
      </c>
      <c r="R801" s="154">
        <f>Q801*H801</f>
        <v>0</v>
      </c>
      <c r="S801" s="154">
        <v>0</v>
      </c>
      <c r="T801" s="155">
        <f>S801*H801</f>
        <v>0</v>
      </c>
      <c r="U801" s="33"/>
      <c r="V801" s="33"/>
      <c r="W801" s="33"/>
      <c r="X801" s="33"/>
      <c r="Y801" s="33"/>
      <c r="Z801" s="33"/>
      <c r="AA801" s="33"/>
      <c r="AB801" s="33"/>
      <c r="AC801" s="33"/>
      <c r="AD801" s="33"/>
      <c r="AE801" s="33"/>
      <c r="AR801" s="156" t="s">
        <v>251</v>
      </c>
      <c r="AT801" s="156" t="s">
        <v>163</v>
      </c>
      <c r="AU801" s="156" t="s">
        <v>83</v>
      </c>
      <c r="AY801" s="18" t="s">
        <v>160</v>
      </c>
      <c r="BE801" s="157">
        <f>IF(N801="základní",J801,0)</f>
        <v>0</v>
      </c>
      <c r="BF801" s="157">
        <f>IF(N801="snížená",J801,0)</f>
        <v>0</v>
      </c>
      <c r="BG801" s="157">
        <f>IF(N801="zákl. přenesená",J801,0)</f>
        <v>0</v>
      </c>
      <c r="BH801" s="157">
        <f>IF(N801="sníž. přenesená",J801,0)</f>
        <v>0</v>
      </c>
      <c r="BI801" s="157">
        <f>IF(N801="nulová",J801,0)</f>
        <v>0</v>
      </c>
      <c r="BJ801" s="18" t="s">
        <v>81</v>
      </c>
      <c r="BK801" s="157">
        <f>ROUND(I801*H801,2)</f>
        <v>0</v>
      </c>
      <c r="BL801" s="18" t="s">
        <v>251</v>
      </c>
      <c r="BM801" s="156" t="s">
        <v>934</v>
      </c>
    </row>
    <row r="802" spans="1:47" s="2" customFormat="1" ht="19.5">
      <c r="A802" s="33"/>
      <c r="B802" s="34"/>
      <c r="C802" s="33"/>
      <c r="D802" s="158" t="s">
        <v>170</v>
      </c>
      <c r="E802" s="33"/>
      <c r="F802" s="159" t="s">
        <v>935</v>
      </c>
      <c r="G802" s="33"/>
      <c r="H802" s="33"/>
      <c r="I802" s="160"/>
      <c r="J802" s="33"/>
      <c r="K802" s="33"/>
      <c r="L802" s="34"/>
      <c r="M802" s="161"/>
      <c r="N802" s="162"/>
      <c r="O802" s="59"/>
      <c r="P802" s="59"/>
      <c r="Q802" s="59"/>
      <c r="R802" s="59"/>
      <c r="S802" s="59"/>
      <c r="T802" s="60"/>
      <c r="U802" s="33"/>
      <c r="V802" s="33"/>
      <c r="W802" s="33"/>
      <c r="X802" s="33"/>
      <c r="Y802" s="33"/>
      <c r="Z802" s="33"/>
      <c r="AA802" s="33"/>
      <c r="AB802" s="33"/>
      <c r="AC802" s="33"/>
      <c r="AD802" s="33"/>
      <c r="AE802" s="33"/>
      <c r="AT802" s="18" t="s">
        <v>170</v>
      </c>
      <c r="AU802" s="18" t="s">
        <v>83</v>
      </c>
    </row>
    <row r="803" spans="2:51" s="13" customFormat="1" ht="11.25">
      <c r="B803" s="163"/>
      <c r="D803" s="158" t="s">
        <v>172</v>
      </c>
      <c r="E803" s="164" t="s">
        <v>1</v>
      </c>
      <c r="F803" s="165" t="s">
        <v>936</v>
      </c>
      <c r="H803" s="164" t="s">
        <v>1</v>
      </c>
      <c r="I803" s="166"/>
      <c r="L803" s="163"/>
      <c r="M803" s="167"/>
      <c r="N803" s="168"/>
      <c r="O803" s="168"/>
      <c r="P803" s="168"/>
      <c r="Q803" s="168"/>
      <c r="R803" s="168"/>
      <c r="S803" s="168"/>
      <c r="T803" s="169"/>
      <c r="AT803" s="164" t="s">
        <v>172</v>
      </c>
      <c r="AU803" s="164" t="s">
        <v>83</v>
      </c>
      <c r="AV803" s="13" t="s">
        <v>81</v>
      </c>
      <c r="AW803" s="13" t="s">
        <v>30</v>
      </c>
      <c r="AX803" s="13" t="s">
        <v>73</v>
      </c>
      <c r="AY803" s="164" t="s">
        <v>160</v>
      </c>
    </row>
    <row r="804" spans="2:51" s="14" customFormat="1" ht="11.25">
      <c r="B804" s="170"/>
      <c r="D804" s="158" t="s">
        <v>172</v>
      </c>
      <c r="E804" s="171" t="s">
        <v>1</v>
      </c>
      <c r="F804" s="172" t="s">
        <v>937</v>
      </c>
      <c r="H804" s="173">
        <v>551.11</v>
      </c>
      <c r="I804" s="174"/>
      <c r="L804" s="170"/>
      <c r="M804" s="175"/>
      <c r="N804" s="176"/>
      <c r="O804" s="176"/>
      <c r="P804" s="176"/>
      <c r="Q804" s="176"/>
      <c r="R804" s="176"/>
      <c r="S804" s="176"/>
      <c r="T804" s="177"/>
      <c r="AT804" s="171" t="s">
        <v>172</v>
      </c>
      <c r="AU804" s="171" t="s">
        <v>83</v>
      </c>
      <c r="AV804" s="14" t="s">
        <v>83</v>
      </c>
      <c r="AW804" s="14" t="s">
        <v>30</v>
      </c>
      <c r="AX804" s="14" t="s">
        <v>81</v>
      </c>
      <c r="AY804" s="171" t="s">
        <v>160</v>
      </c>
    </row>
    <row r="805" spans="1:65" s="2" customFormat="1" ht="37.9" customHeight="1">
      <c r="A805" s="33"/>
      <c r="B805" s="144"/>
      <c r="C805" s="145" t="s">
        <v>938</v>
      </c>
      <c r="D805" s="145" t="s">
        <v>163</v>
      </c>
      <c r="E805" s="146" t="s">
        <v>939</v>
      </c>
      <c r="F805" s="147" t="s">
        <v>940</v>
      </c>
      <c r="G805" s="148" t="s">
        <v>166</v>
      </c>
      <c r="H805" s="149">
        <v>120</v>
      </c>
      <c r="I805" s="150"/>
      <c r="J805" s="151">
        <f>ROUND(I805*H805,2)</f>
        <v>0</v>
      </c>
      <c r="K805" s="147" t="s">
        <v>167</v>
      </c>
      <c r="L805" s="34"/>
      <c r="M805" s="152" t="s">
        <v>1</v>
      </c>
      <c r="N805" s="153" t="s">
        <v>38</v>
      </c>
      <c r="O805" s="59"/>
      <c r="P805" s="154">
        <f>O805*H805</f>
        <v>0</v>
      </c>
      <c r="Q805" s="154">
        <v>0.00606</v>
      </c>
      <c r="R805" s="154">
        <f>Q805*H805</f>
        <v>0.7272000000000001</v>
      </c>
      <c r="S805" s="154">
        <v>0</v>
      </c>
      <c r="T805" s="155">
        <f>S805*H805</f>
        <v>0</v>
      </c>
      <c r="U805" s="33"/>
      <c r="V805" s="33"/>
      <c r="W805" s="33"/>
      <c r="X805" s="33"/>
      <c r="Y805" s="33"/>
      <c r="Z805" s="33"/>
      <c r="AA805" s="33"/>
      <c r="AB805" s="33"/>
      <c r="AC805" s="33"/>
      <c r="AD805" s="33"/>
      <c r="AE805" s="33"/>
      <c r="AR805" s="156" t="s">
        <v>251</v>
      </c>
      <c r="AT805" s="156" t="s">
        <v>163</v>
      </c>
      <c r="AU805" s="156" t="s">
        <v>83</v>
      </c>
      <c r="AY805" s="18" t="s">
        <v>160</v>
      </c>
      <c r="BE805" s="157">
        <f>IF(N805="základní",J805,0)</f>
        <v>0</v>
      </c>
      <c r="BF805" s="157">
        <f>IF(N805="snížená",J805,0)</f>
        <v>0</v>
      </c>
      <c r="BG805" s="157">
        <f>IF(N805="zákl. přenesená",J805,0)</f>
        <v>0</v>
      </c>
      <c r="BH805" s="157">
        <f>IF(N805="sníž. přenesená",J805,0)</f>
        <v>0</v>
      </c>
      <c r="BI805" s="157">
        <f>IF(N805="nulová",J805,0)</f>
        <v>0</v>
      </c>
      <c r="BJ805" s="18" t="s">
        <v>81</v>
      </c>
      <c r="BK805" s="157">
        <f>ROUND(I805*H805,2)</f>
        <v>0</v>
      </c>
      <c r="BL805" s="18" t="s">
        <v>251</v>
      </c>
      <c r="BM805" s="156" t="s">
        <v>941</v>
      </c>
    </row>
    <row r="806" spans="1:47" s="2" customFormat="1" ht="29.25">
      <c r="A806" s="33"/>
      <c r="B806" s="34"/>
      <c r="C806" s="33"/>
      <c r="D806" s="158" t="s">
        <v>170</v>
      </c>
      <c r="E806" s="33"/>
      <c r="F806" s="159" t="s">
        <v>942</v>
      </c>
      <c r="G806" s="33"/>
      <c r="H806" s="33"/>
      <c r="I806" s="160"/>
      <c r="J806" s="33"/>
      <c r="K806" s="33"/>
      <c r="L806" s="34"/>
      <c r="M806" s="161"/>
      <c r="N806" s="162"/>
      <c r="O806" s="59"/>
      <c r="P806" s="59"/>
      <c r="Q806" s="59"/>
      <c r="R806" s="59"/>
      <c r="S806" s="59"/>
      <c r="T806" s="60"/>
      <c r="U806" s="33"/>
      <c r="V806" s="33"/>
      <c r="W806" s="33"/>
      <c r="X806" s="33"/>
      <c r="Y806" s="33"/>
      <c r="Z806" s="33"/>
      <c r="AA806" s="33"/>
      <c r="AB806" s="33"/>
      <c r="AC806" s="33"/>
      <c r="AD806" s="33"/>
      <c r="AE806" s="33"/>
      <c r="AT806" s="18" t="s">
        <v>170</v>
      </c>
      <c r="AU806" s="18" t="s">
        <v>83</v>
      </c>
    </row>
    <row r="807" spans="2:51" s="13" customFormat="1" ht="11.25">
      <c r="B807" s="163"/>
      <c r="D807" s="158" t="s">
        <v>172</v>
      </c>
      <c r="E807" s="164" t="s">
        <v>1</v>
      </c>
      <c r="F807" s="165" t="s">
        <v>943</v>
      </c>
      <c r="H807" s="164" t="s">
        <v>1</v>
      </c>
      <c r="I807" s="166"/>
      <c r="L807" s="163"/>
      <c r="M807" s="167"/>
      <c r="N807" s="168"/>
      <c r="O807" s="168"/>
      <c r="P807" s="168"/>
      <c r="Q807" s="168"/>
      <c r="R807" s="168"/>
      <c r="S807" s="168"/>
      <c r="T807" s="169"/>
      <c r="AT807" s="164" t="s">
        <v>172</v>
      </c>
      <c r="AU807" s="164" t="s">
        <v>83</v>
      </c>
      <c r="AV807" s="13" t="s">
        <v>81</v>
      </c>
      <c r="AW807" s="13" t="s">
        <v>30</v>
      </c>
      <c r="AX807" s="13" t="s">
        <v>73</v>
      </c>
      <c r="AY807" s="164" t="s">
        <v>160</v>
      </c>
    </row>
    <row r="808" spans="2:51" s="13" customFormat="1" ht="11.25">
      <c r="B808" s="163"/>
      <c r="D808" s="158" t="s">
        <v>172</v>
      </c>
      <c r="E808" s="164" t="s">
        <v>1</v>
      </c>
      <c r="F808" s="165" t="s">
        <v>944</v>
      </c>
      <c r="H808" s="164" t="s">
        <v>1</v>
      </c>
      <c r="I808" s="166"/>
      <c r="L808" s="163"/>
      <c r="M808" s="167"/>
      <c r="N808" s="168"/>
      <c r="O808" s="168"/>
      <c r="P808" s="168"/>
      <c r="Q808" s="168"/>
      <c r="R808" s="168"/>
      <c r="S808" s="168"/>
      <c r="T808" s="169"/>
      <c r="AT808" s="164" t="s">
        <v>172</v>
      </c>
      <c r="AU808" s="164" t="s">
        <v>83</v>
      </c>
      <c r="AV808" s="13" t="s">
        <v>81</v>
      </c>
      <c r="AW808" s="13" t="s">
        <v>30</v>
      </c>
      <c r="AX808" s="13" t="s">
        <v>73</v>
      </c>
      <c r="AY808" s="164" t="s">
        <v>160</v>
      </c>
    </row>
    <row r="809" spans="2:51" s="14" customFormat="1" ht="11.25">
      <c r="B809" s="170"/>
      <c r="D809" s="158" t="s">
        <v>172</v>
      </c>
      <c r="E809" s="171" t="s">
        <v>1</v>
      </c>
      <c r="F809" s="172" t="s">
        <v>945</v>
      </c>
      <c r="H809" s="173">
        <v>60</v>
      </c>
      <c r="I809" s="174"/>
      <c r="L809" s="170"/>
      <c r="M809" s="175"/>
      <c r="N809" s="176"/>
      <c r="O809" s="176"/>
      <c r="P809" s="176"/>
      <c r="Q809" s="176"/>
      <c r="R809" s="176"/>
      <c r="S809" s="176"/>
      <c r="T809" s="177"/>
      <c r="AT809" s="171" t="s">
        <v>172</v>
      </c>
      <c r="AU809" s="171" t="s">
        <v>83</v>
      </c>
      <c r="AV809" s="14" t="s">
        <v>83</v>
      </c>
      <c r="AW809" s="14" t="s">
        <v>30</v>
      </c>
      <c r="AX809" s="14" t="s">
        <v>73</v>
      </c>
      <c r="AY809" s="171" t="s">
        <v>160</v>
      </c>
    </row>
    <row r="810" spans="2:51" s="14" customFormat="1" ht="11.25">
      <c r="B810" s="170"/>
      <c r="D810" s="158" t="s">
        <v>172</v>
      </c>
      <c r="E810" s="171" t="s">
        <v>1</v>
      </c>
      <c r="F810" s="172" t="s">
        <v>946</v>
      </c>
      <c r="H810" s="173">
        <v>60</v>
      </c>
      <c r="I810" s="174"/>
      <c r="L810" s="170"/>
      <c r="M810" s="175"/>
      <c r="N810" s="176"/>
      <c r="O810" s="176"/>
      <c r="P810" s="176"/>
      <c r="Q810" s="176"/>
      <c r="R810" s="176"/>
      <c r="S810" s="176"/>
      <c r="T810" s="177"/>
      <c r="AT810" s="171" t="s">
        <v>172</v>
      </c>
      <c r="AU810" s="171" t="s">
        <v>83</v>
      </c>
      <c r="AV810" s="14" t="s">
        <v>83</v>
      </c>
      <c r="AW810" s="14" t="s">
        <v>30</v>
      </c>
      <c r="AX810" s="14" t="s">
        <v>73</v>
      </c>
      <c r="AY810" s="171" t="s">
        <v>160</v>
      </c>
    </row>
    <row r="811" spans="2:51" s="16" customFormat="1" ht="11.25">
      <c r="B811" s="186"/>
      <c r="D811" s="158" t="s">
        <v>172</v>
      </c>
      <c r="E811" s="187" t="s">
        <v>1</v>
      </c>
      <c r="F811" s="188" t="s">
        <v>182</v>
      </c>
      <c r="H811" s="189">
        <v>120</v>
      </c>
      <c r="I811" s="190"/>
      <c r="L811" s="186"/>
      <c r="M811" s="191"/>
      <c r="N811" s="192"/>
      <c r="O811" s="192"/>
      <c r="P811" s="192"/>
      <c r="Q811" s="192"/>
      <c r="R811" s="192"/>
      <c r="S811" s="192"/>
      <c r="T811" s="193"/>
      <c r="AT811" s="187" t="s">
        <v>172</v>
      </c>
      <c r="AU811" s="187" t="s">
        <v>83</v>
      </c>
      <c r="AV811" s="16" t="s">
        <v>168</v>
      </c>
      <c r="AW811" s="16" t="s">
        <v>30</v>
      </c>
      <c r="AX811" s="16" t="s">
        <v>81</v>
      </c>
      <c r="AY811" s="187" t="s">
        <v>160</v>
      </c>
    </row>
    <row r="812" spans="1:65" s="2" customFormat="1" ht="24.2" customHeight="1">
      <c r="A812" s="33"/>
      <c r="B812" s="144"/>
      <c r="C812" s="195" t="s">
        <v>947</v>
      </c>
      <c r="D812" s="195" t="s">
        <v>834</v>
      </c>
      <c r="E812" s="196" t="s">
        <v>948</v>
      </c>
      <c r="F812" s="197" t="s">
        <v>949</v>
      </c>
      <c r="G812" s="198" t="s">
        <v>166</v>
      </c>
      <c r="H812" s="199">
        <v>623.332</v>
      </c>
      <c r="I812" s="200"/>
      <c r="J812" s="201">
        <f>ROUND(I812*H812,2)</f>
        <v>0</v>
      </c>
      <c r="K812" s="197" t="s">
        <v>1</v>
      </c>
      <c r="L812" s="202"/>
      <c r="M812" s="203" t="s">
        <v>1</v>
      </c>
      <c r="N812" s="204" t="s">
        <v>38</v>
      </c>
      <c r="O812" s="59"/>
      <c r="P812" s="154">
        <f>O812*H812</f>
        <v>0</v>
      </c>
      <c r="Q812" s="154">
        <v>0.005</v>
      </c>
      <c r="R812" s="154">
        <f>Q812*H812</f>
        <v>3.11666</v>
      </c>
      <c r="S812" s="154">
        <v>0</v>
      </c>
      <c r="T812" s="155">
        <f>S812*H812</f>
        <v>0</v>
      </c>
      <c r="U812" s="33"/>
      <c r="V812" s="33"/>
      <c r="W812" s="33"/>
      <c r="X812" s="33"/>
      <c r="Y812" s="33"/>
      <c r="Z812" s="33"/>
      <c r="AA812" s="33"/>
      <c r="AB812" s="33"/>
      <c r="AC812" s="33"/>
      <c r="AD812" s="33"/>
      <c r="AE812" s="33"/>
      <c r="AR812" s="156" t="s">
        <v>399</v>
      </c>
      <c r="AT812" s="156" t="s">
        <v>834</v>
      </c>
      <c r="AU812" s="156" t="s">
        <v>83</v>
      </c>
      <c r="AY812" s="18" t="s">
        <v>160</v>
      </c>
      <c r="BE812" s="157">
        <f>IF(N812="základní",J812,0)</f>
        <v>0</v>
      </c>
      <c r="BF812" s="157">
        <f>IF(N812="snížená",J812,0)</f>
        <v>0</v>
      </c>
      <c r="BG812" s="157">
        <f>IF(N812="zákl. přenesená",J812,0)</f>
        <v>0</v>
      </c>
      <c r="BH812" s="157">
        <f>IF(N812="sníž. přenesená",J812,0)</f>
        <v>0</v>
      </c>
      <c r="BI812" s="157">
        <f>IF(N812="nulová",J812,0)</f>
        <v>0</v>
      </c>
      <c r="BJ812" s="18" t="s">
        <v>81</v>
      </c>
      <c r="BK812" s="157">
        <f>ROUND(I812*H812,2)</f>
        <v>0</v>
      </c>
      <c r="BL812" s="18" t="s">
        <v>251</v>
      </c>
      <c r="BM812" s="156" t="s">
        <v>950</v>
      </c>
    </row>
    <row r="813" spans="1:47" s="2" customFormat="1" ht="19.5">
      <c r="A813" s="33"/>
      <c r="B813" s="34"/>
      <c r="C813" s="33"/>
      <c r="D813" s="158" t="s">
        <v>170</v>
      </c>
      <c r="E813" s="33"/>
      <c r="F813" s="159" t="s">
        <v>949</v>
      </c>
      <c r="G813" s="33"/>
      <c r="H813" s="33"/>
      <c r="I813" s="160"/>
      <c r="J813" s="33"/>
      <c r="K813" s="33"/>
      <c r="L813" s="34"/>
      <c r="M813" s="161"/>
      <c r="N813" s="162"/>
      <c r="O813" s="59"/>
      <c r="P813" s="59"/>
      <c r="Q813" s="59"/>
      <c r="R813" s="59"/>
      <c r="S813" s="59"/>
      <c r="T813" s="60"/>
      <c r="U813" s="33"/>
      <c r="V813" s="33"/>
      <c r="W813" s="33"/>
      <c r="X813" s="33"/>
      <c r="Y813" s="33"/>
      <c r="Z813" s="33"/>
      <c r="AA813" s="33"/>
      <c r="AB813" s="33"/>
      <c r="AC813" s="33"/>
      <c r="AD813" s="33"/>
      <c r="AE813" s="33"/>
      <c r="AT813" s="18" t="s">
        <v>170</v>
      </c>
      <c r="AU813" s="18" t="s">
        <v>83</v>
      </c>
    </row>
    <row r="814" spans="2:51" s="13" customFormat="1" ht="11.25">
      <c r="B814" s="163"/>
      <c r="D814" s="158" t="s">
        <v>172</v>
      </c>
      <c r="E814" s="164" t="s">
        <v>1</v>
      </c>
      <c r="F814" s="165" t="s">
        <v>936</v>
      </c>
      <c r="H814" s="164" t="s">
        <v>1</v>
      </c>
      <c r="I814" s="166"/>
      <c r="L814" s="163"/>
      <c r="M814" s="167"/>
      <c r="N814" s="168"/>
      <c r="O814" s="168"/>
      <c r="P814" s="168"/>
      <c r="Q814" s="168"/>
      <c r="R814" s="168"/>
      <c r="S814" s="168"/>
      <c r="T814" s="169"/>
      <c r="AT814" s="164" t="s">
        <v>172</v>
      </c>
      <c r="AU814" s="164" t="s">
        <v>83</v>
      </c>
      <c r="AV814" s="13" t="s">
        <v>81</v>
      </c>
      <c r="AW814" s="13" t="s">
        <v>30</v>
      </c>
      <c r="AX814" s="13" t="s">
        <v>73</v>
      </c>
      <c r="AY814" s="164" t="s">
        <v>160</v>
      </c>
    </row>
    <row r="815" spans="2:51" s="14" customFormat="1" ht="11.25">
      <c r="B815" s="170"/>
      <c r="D815" s="158" t="s">
        <v>172</v>
      </c>
      <c r="E815" s="171" t="s">
        <v>1</v>
      </c>
      <c r="F815" s="172" t="s">
        <v>937</v>
      </c>
      <c r="H815" s="173">
        <v>551.11</v>
      </c>
      <c r="I815" s="174"/>
      <c r="L815" s="170"/>
      <c r="M815" s="175"/>
      <c r="N815" s="176"/>
      <c r="O815" s="176"/>
      <c r="P815" s="176"/>
      <c r="Q815" s="176"/>
      <c r="R815" s="176"/>
      <c r="S815" s="176"/>
      <c r="T815" s="177"/>
      <c r="AT815" s="171" t="s">
        <v>172</v>
      </c>
      <c r="AU815" s="171" t="s">
        <v>83</v>
      </c>
      <c r="AV815" s="14" t="s">
        <v>83</v>
      </c>
      <c r="AW815" s="14" t="s">
        <v>30</v>
      </c>
      <c r="AX815" s="14" t="s">
        <v>73</v>
      </c>
      <c r="AY815" s="171" t="s">
        <v>160</v>
      </c>
    </row>
    <row r="816" spans="2:51" s="13" customFormat="1" ht="11.25">
      <c r="B816" s="163"/>
      <c r="D816" s="158" t="s">
        <v>172</v>
      </c>
      <c r="E816" s="164" t="s">
        <v>1</v>
      </c>
      <c r="F816" s="165" t="s">
        <v>943</v>
      </c>
      <c r="H816" s="164" t="s">
        <v>1</v>
      </c>
      <c r="I816" s="166"/>
      <c r="L816" s="163"/>
      <c r="M816" s="167"/>
      <c r="N816" s="168"/>
      <c r="O816" s="168"/>
      <c r="P816" s="168"/>
      <c r="Q816" s="168"/>
      <c r="R816" s="168"/>
      <c r="S816" s="168"/>
      <c r="T816" s="169"/>
      <c r="AT816" s="164" t="s">
        <v>172</v>
      </c>
      <c r="AU816" s="164" t="s">
        <v>83</v>
      </c>
      <c r="AV816" s="13" t="s">
        <v>81</v>
      </c>
      <c r="AW816" s="13" t="s">
        <v>30</v>
      </c>
      <c r="AX816" s="13" t="s">
        <v>73</v>
      </c>
      <c r="AY816" s="164" t="s">
        <v>160</v>
      </c>
    </row>
    <row r="817" spans="2:51" s="13" customFormat="1" ht="11.25">
      <c r="B817" s="163"/>
      <c r="D817" s="158" t="s">
        <v>172</v>
      </c>
      <c r="E817" s="164" t="s">
        <v>1</v>
      </c>
      <c r="F817" s="165" t="s">
        <v>944</v>
      </c>
      <c r="H817" s="164" t="s">
        <v>1</v>
      </c>
      <c r="I817" s="166"/>
      <c r="L817" s="163"/>
      <c r="M817" s="167"/>
      <c r="N817" s="168"/>
      <c r="O817" s="168"/>
      <c r="P817" s="168"/>
      <c r="Q817" s="168"/>
      <c r="R817" s="168"/>
      <c r="S817" s="168"/>
      <c r="T817" s="169"/>
      <c r="AT817" s="164" t="s">
        <v>172</v>
      </c>
      <c r="AU817" s="164" t="s">
        <v>83</v>
      </c>
      <c r="AV817" s="13" t="s">
        <v>81</v>
      </c>
      <c r="AW817" s="13" t="s">
        <v>30</v>
      </c>
      <c r="AX817" s="13" t="s">
        <v>73</v>
      </c>
      <c r="AY817" s="164" t="s">
        <v>160</v>
      </c>
    </row>
    <row r="818" spans="2:51" s="14" customFormat="1" ht="11.25">
      <c r="B818" s="170"/>
      <c r="D818" s="158" t="s">
        <v>172</v>
      </c>
      <c r="E818" s="171" t="s">
        <v>1</v>
      </c>
      <c r="F818" s="172" t="s">
        <v>945</v>
      </c>
      <c r="H818" s="173">
        <v>60</v>
      </c>
      <c r="I818" s="174"/>
      <c r="L818" s="170"/>
      <c r="M818" s="175"/>
      <c r="N818" s="176"/>
      <c r="O818" s="176"/>
      <c r="P818" s="176"/>
      <c r="Q818" s="176"/>
      <c r="R818" s="176"/>
      <c r="S818" s="176"/>
      <c r="T818" s="177"/>
      <c r="AT818" s="171" t="s">
        <v>172</v>
      </c>
      <c r="AU818" s="171" t="s">
        <v>83</v>
      </c>
      <c r="AV818" s="14" t="s">
        <v>83</v>
      </c>
      <c r="AW818" s="14" t="s">
        <v>30</v>
      </c>
      <c r="AX818" s="14" t="s">
        <v>73</v>
      </c>
      <c r="AY818" s="171" t="s">
        <v>160</v>
      </c>
    </row>
    <row r="819" spans="2:51" s="16" customFormat="1" ht="11.25">
      <c r="B819" s="186"/>
      <c r="D819" s="158" t="s">
        <v>172</v>
      </c>
      <c r="E819" s="187" t="s">
        <v>1</v>
      </c>
      <c r="F819" s="188" t="s">
        <v>182</v>
      </c>
      <c r="H819" s="189">
        <v>611.11</v>
      </c>
      <c r="I819" s="190"/>
      <c r="L819" s="186"/>
      <c r="M819" s="191"/>
      <c r="N819" s="192"/>
      <c r="O819" s="192"/>
      <c r="P819" s="192"/>
      <c r="Q819" s="192"/>
      <c r="R819" s="192"/>
      <c r="S819" s="192"/>
      <c r="T819" s="193"/>
      <c r="AT819" s="187" t="s">
        <v>172</v>
      </c>
      <c r="AU819" s="187" t="s">
        <v>83</v>
      </c>
      <c r="AV819" s="16" t="s">
        <v>168</v>
      </c>
      <c r="AW819" s="16" t="s">
        <v>30</v>
      </c>
      <c r="AX819" s="16" t="s">
        <v>81</v>
      </c>
      <c r="AY819" s="187" t="s">
        <v>160</v>
      </c>
    </row>
    <row r="820" spans="2:51" s="14" customFormat="1" ht="11.25">
      <c r="B820" s="170"/>
      <c r="D820" s="158" t="s">
        <v>172</v>
      </c>
      <c r="F820" s="172" t="s">
        <v>951</v>
      </c>
      <c r="H820" s="173">
        <v>623.332</v>
      </c>
      <c r="I820" s="174"/>
      <c r="L820" s="170"/>
      <c r="M820" s="175"/>
      <c r="N820" s="176"/>
      <c r="O820" s="176"/>
      <c r="P820" s="176"/>
      <c r="Q820" s="176"/>
      <c r="R820" s="176"/>
      <c r="S820" s="176"/>
      <c r="T820" s="177"/>
      <c r="AT820" s="171" t="s">
        <v>172</v>
      </c>
      <c r="AU820" s="171" t="s">
        <v>83</v>
      </c>
      <c r="AV820" s="14" t="s">
        <v>83</v>
      </c>
      <c r="AW820" s="14" t="s">
        <v>3</v>
      </c>
      <c r="AX820" s="14" t="s">
        <v>81</v>
      </c>
      <c r="AY820" s="171" t="s">
        <v>160</v>
      </c>
    </row>
    <row r="821" spans="1:65" s="2" customFormat="1" ht="24.2" customHeight="1">
      <c r="A821" s="33"/>
      <c r="B821" s="144"/>
      <c r="C821" s="195" t="s">
        <v>952</v>
      </c>
      <c r="D821" s="195" t="s">
        <v>834</v>
      </c>
      <c r="E821" s="196" t="s">
        <v>953</v>
      </c>
      <c r="F821" s="197" t="s">
        <v>954</v>
      </c>
      <c r="G821" s="198" t="s">
        <v>166</v>
      </c>
      <c r="H821" s="199">
        <v>623.332</v>
      </c>
      <c r="I821" s="200"/>
      <c r="J821" s="201">
        <f>ROUND(I821*H821,2)</f>
        <v>0</v>
      </c>
      <c r="K821" s="197" t="s">
        <v>1</v>
      </c>
      <c r="L821" s="202"/>
      <c r="M821" s="203" t="s">
        <v>1</v>
      </c>
      <c r="N821" s="204" t="s">
        <v>38</v>
      </c>
      <c r="O821" s="59"/>
      <c r="P821" s="154">
        <f>O821*H821</f>
        <v>0</v>
      </c>
      <c r="Q821" s="154">
        <v>0.005</v>
      </c>
      <c r="R821" s="154">
        <f>Q821*H821</f>
        <v>3.11666</v>
      </c>
      <c r="S821" s="154">
        <v>0</v>
      </c>
      <c r="T821" s="155">
        <f>S821*H821</f>
        <v>0</v>
      </c>
      <c r="U821" s="33"/>
      <c r="V821" s="33"/>
      <c r="W821" s="33"/>
      <c r="X821" s="33"/>
      <c r="Y821" s="33"/>
      <c r="Z821" s="33"/>
      <c r="AA821" s="33"/>
      <c r="AB821" s="33"/>
      <c r="AC821" s="33"/>
      <c r="AD821" s="33"/>
      <c r="AE821" s="33"/>
      <c r="AR821" s="156" t="s">
        <v>399</v>
      </c>
      <c r="AT821" s="156" t="s">
        <v>834</v>
      </c>
      <c r="AU821" s="156" t="s">
        <v>83</v>
      </c>
      <c r="AY821" s="18" t="s">
        <v>160</v>
      </c>
      <c r="BE821" s="157">
        <f>IF(N821="základní",J821,0)</f>
        <v>0</v>
      </c>
      <c r="BF821" s="157">
        <f>IF(N821="snížená",J821,0)</f>
        <v>0</v>
      </c>
      <c r="BG821" s="157">
        <f>IF(N821="zákl. přenesená",J821,0)</f>
        <v>0</v>
      </c>
      <c r="BH821" s="157">
        <f>IF(N821="sníž. přenesená",J821,0)</f>
        <v>0</v>
      </c>
      <c r="BI821" s="157">
        <f>IF(N821="nulová",J821,0)</f>
        <v>0</v>
      </c>
      <c r="BJ821" s="18" t="s">
        <v>81</v>
      </c>
      <c r="BK821" s="157">
        <f>ROUND(I821*H821,2)</f>
        <v>0</v>
      </c>
      <c r="BL821" s="18" t="s">
        <v>251</v>
      </c>
      <c r="BM821" s="156" t="s">
        <v>955</v>
      </c>
    </row>
    <row r="822" spans="1:47" s="2" customFormat="1" ht="19.5">
      <c r="A822" s="33"/>
      <c r="B822" s="34"/>
      <c r="C822" s="33"/>
      <c r="D822" s="158" t="s">
        <v>170</v>
      </c>
      <c r="E822" s="33"/>
      <c r="F822" s="159" t="s">
        <v>954</v>
      </c>
      <c r="G822" s="33"/>
      <c r="H822" s="33"/>
      <c r="I822" s="160"/>
      <c r="J822" s="33"/>
      <c r="K822" s="33"/>
      <c r="L822" s="34"/>
      <c r="M822" s="161"/>
      <c r="N822" s="162"/>
      <c r="O822" s="59"/>
      <c r="P822" s="59"/>
      <c r="Q822" s="59"/>
      <c r="R822" s="59"/>
      <c r="S822" s="59"/>
      <c r="T822" s="60"/>
      <c r="U822" s="33"/>
      <c r="V822" s="33"/>
      <c r="W822" s="33"/>
      <c r="X822" s="33"/>
      <c r="Y822" s="33"/>
      <c r="Z822" s="33"/>
      <c r="AA822" s="33"/>
      <c r="AB822" s="33"/>
      <c r="AC822" s="33"/>
      <c r="AD822" s="33"/>
      <c r="AE822" s="33"/>
      <c r="AT822" s="18" t="s">
        <v>170</v>
      </c>
      <c r="AU822" s="18" t="s">
        <v>83</v>
      </c>
    </row>
    <row r="823" spans="2:51" s="13" customFormat="1" ht="11.25">
      <c r="B823" s="163"/>
      <c r="D823" s="158" t="s">
        <v>172</v>
      </c>
      <c r="E823" s="164" t="s">
        <v>1</v>
      </c>
      <c r="F823" s="165" t="s">
        <v>936</v>
      </c>
      <c r="H823" s="164" t="s">
        <v>1</v>
      </c>
      <c r="I823" s="166"/>
      <c r="L823" s="163"/>
      <c r="M823" s="167"/>
      <c r="N823" s="168"/>
      <c r="O823" s="168"/>
      <c r="P823" s="168"/>
      <c r="Q823" s="168"/>
      <c r="R823" s="168"/>
      <c r="S823" s="168"/>
      <c r="T823" s="169"/>
      <c r="AT823" s="164" t="s">
        <v>172</v>
      </c>
      <c r="AU823" s="164" t="s">
        <v>83</v>
      </c>
      <c r="AV823" s="13" t="s">
        <v>81</v>
      </c>
      <c r="AW823" s="13" t="s">
        <v>30</v>
      </c>
      <c r="AX823" s="13" t="s">
        <v>73</v>
      </c>
      <c r="AY823" s="164" t="s">
        <v>160</v>
      </c>
    </row>
    <row r="824" spans="2:51" s="14" customFormat="1" ht="11.25">
      <c r="B824" s="170"/>
      <c r="D824" s="158" t="s">
        <v>172</v>
      </c>
      <c r="E824" s="171" t="s">
        <v>1</v>
      </c>
      <c r="F824" s="172" t="s">
        <v>937</v>
      </c>
      <c r="H824" s="173">
        <v>551.11</v>
      </c>
      <c r="I824" s="174"/>
      <c r="L824" s="170"/>
      <c r="M824" s="175"/>
      <c r="N824" s="176"/>
      <c r="O824" s="176"/>
      <c r="P824" s="176"/>
      <c r="Q824" s="176"/>
      <c r="R824" s="176"/>
      <c r="S824" s="176"/>
      <c r="T824" s="177"/>
      <c r="AT824" s="171" t="s">
        <v>172</v>
      </c>
      <c r="AU824" s="171" t="s">
        <v>83</v>
      </c>
      <c r="AV824" s="14" t="s">
        <v>83</v>
      </c>
      <c r="AW824" s="14" t="s">
        <v>30</v>
      </c>
      <c r="AX824" s="14" t="s">
        <v>73</v>
      </c>
      <c r="AY824" s="171" t="s">
        <v>160</v>
      </c>
    </row>
    <row r="825" spans="2:51" s="13" customFormat="1" ht="11.25">
      <c r="B825" s="163"/>
      <c r="D825" s="158" t="s">
        <v>172</v>
      </c>
      <c r="E825" s="164" t="s">
        <v>1</v>
      </c>
      <c r="F825" s="165" t="s">
        <v>943</v>
      </c>
      <c r="H825" s="164" t="s">
        <v>1</v>
      </c>
      <c r="I825" s="166"/>
      <c r="L825" s="163"/>
      <c r="M825" s="167"/>
      <c r="N825" s="168"/>
      <c r="O825" s="168"/>
      <c r="P825" s="168"/>
      <c r="Q825" s="168"/>
      <c r="R825" s="168"/>
      <c r="S825" s="168"/>
      <c r="T825" s="169"/>
      <c r="AT825" s="164" t="s">
        <v>172</v>
      </c>
      <c r="AU825" s="164" t="s">
        <v>83</v>
      </c>
      <c r="AV825" s="13" t="s">
        <v>81</v>
      </c>
      <c r="AW825" s="13" t="s">
        <v>30</v>
      </c>
      <c r="AX825" s="13" t="s">
        <v>73</v>
      </c>
      <c r="AY825" s="164" t="s">
        <v>160</v>
      </c>
    </row>
    <row r="826" spans="2:51" s="13" customFormat="1" ht="11.25">
      <c r="B826" s="163"/>
      <c r="D826" s="158" t="s">
        <v>172</v>
      </c>
      <c r="E826" s="164" t="s">
        <v>1</v>
      </c>
      <c r="F826" s="165" t="s">
        <v>944</v>
      </c>
      <c r="H826" s="164" t="s">
        <v>1</v>
      </c>
      <c r="I826" s="166"/>
      <c r="L826" s="163"/>
      <c r="M826" s="167"/>
      <c r="N826" s="168"/>
      <c r="O826" s="168"/>
      <c r="P826" s="168"/>
      <c r="Q826" s="168"/>
      <c r="R826" s="168"/>
      <c r="S826" s="168"/>
      <c r="T826" s="169"/>
      <c r="AT826" s="164" t="s">
        <v>172</v>
      </c>
      <c r="AU826" s="164" t="s">
        <v>83</v>
      </c>
      <c r="AV826" s="13" t="s">
        <v>81</v>
      </c>
      <c r="AW826" s="13" t="s">
        <v>30</v>
      </c>
      <c r="AX826" s="13" t="s">
        <v>73</v>
      </c>
      <c r="AY826" s="164" t="s">
        <v>160</v>
      </c>
    </row>
    <row r="827" spans="2:51" s="14" customFormat="1" ht="11.25">
      <c r="B827" s="170"/>
      <c r="D827" s="158" t="s">
        <v>172</v>
      </c>
      <c r="E827" s="171" t="s">
        <v>1</v>
      </c>
      <c r="F827" s="172" t="s">
        <v>945</v>
      </c>
      <c r="H827" s="173">
        <v>60</v>
      </c>
      <c r="I827" s="174"/>
      <c r="L827" s="170"/>
      <c r="M827" s="175"/>
      <c r="N827" s="176"/>
      <c r="O827" s="176"/>
      <c r="P827" s="176"/>
      <c r="Q827" s="176"/>
      <c r="R827" s="176"/>
      <c r="S827" s="176"/>
      <c r="T827" s="177"/>
      <c r="AT827" s="171" t="s">
        <v>172</v>
      </c>
      <c r="AU827" s="171" t="s">
        <v>83</v>
      </c>
      <c r="AV827" s="14" t="s">
        <v>83</v>
      </c>
      <c r="AW827" s="14" t="s">
        <v>30</v>
      </c>
      <c r="AX827" s="14" t="s">
        <v>73</v>
      </c>
      <c r="AY827" s="171" t="s">
        <v>160</v>
      </c>
    </row>
    <row r="828" spans="2:51" s="16" customFormat="1" ht="11.25">
      <c r="B828" s="186"/>
      <c r="D828" s="158" t="s">
        <v>172</v>
      </c>
      <c r="E828" s="187" t="s">
        <v>1</v>
      </c>
      <c r="F828" s="188" t="s">
        <v>182</v>
      </c>
      <c r="H828" s="189">
        <v>611.11</v>
      </c>
      <c r="I828" s="190"/>
      <c r="L828" s="186"/>
      <c r="M828" s="191"/>
      <c r="N828" s="192"/>
      <c r="O828" s="192"/>
      <c r="P828" s="192"/>
      <c r="Q828" s="192"/>
      <c r="R828" s="192"/>
      <c r="S828" s="192"/>
      <c r="T828" s="193"/>
      <c r="AT828" s="187" t="s">
        <v>172</v>
      </c>
      <c r="AU828" s="187" t="s">
        <v>83</v>
      </c>
      <c r="AV828" s="16" t="s">
        <v>168</v>
      </c>
      <c r="AW828" s="16" t="s">
        <v>30</v>
      </c>
      <c r="AX828" s="16" t="s">
        <v>81</v>
      </c>
      <c r="AY828" s="187" t="s">
        <v>160</v>
      </c>
    </row>
    <row r="829" spans="2:51" s="14" customFormat="1" ht="11.25">
      <c r="B829" s="170"/>
      <c r="D829" s="158" t="s">
        <v>172</v>
      </c>
      <c r="F829" s="172" t="s">
        <v>951</v>
      </c>
      <c r="H829" s="173">
        <v>623.332</v>
      </c>
      <c r="I829" s="174"/>
      <c r="L829" s="170"/>
      <c r="M829" s="175"/>
      <c r="N829" s="176"/>
      <c r="O829" s="176"/>
      <c r="P829" s="176"/>
      <c r="Q829" s="176"/>
      <c r="R829" s="176"/>
      <c r="S829" s="176"/>
      <c r="T829" s="177"/>
      <c r="AT829" s="171" t="s">
        <v>172</v>
      </c>
      <c r="AU829" s="171" t="s">
        <v>83</v>
      </c>
      <c r="AV829" s="14" t="s">
        <v>83</v>
      </c>
      <c r="AW829" s="14" t="s">
        <v>3</v>
      </c>
      <c r="AX829" s="14" t="s">
        <v>81</v>
      </c>
      <c r="AY829" s="171" t="s">
        <v>160</v>
      </c>
    </row>
    <row r="830" spans="1:65" s="2" customFormat="1" ht="24.2" customHeight="1">
      <c r="A830" s="33"/>
      <c r="B830" s="144"/>
      <c r="C830" s="145" t="s">
        <v>956</v>
      </c>
      <c r="D830" s="145" t="s">
        <v>163</v>
      </c>
      <c r="E830" s="146" t="s">
        <v>957</v>
      </c>
      <c r="F830" s="147" t="s">
        <v>958</v>
      </c>
      <c r="G830" s="148" t="s">
        <v>166</v>
      </c>
      <c r="H830" s="149">
        <v>773.71</v>
      </c>
      <c r="I830" s="150"/>
      <c r="J830" s="151">
        <f>ROUND(I830*H830,2)</f>
        <v>0</v>
      </c>
      <c r="K830" s="147" t="s">
        <v>167</v>
      </c>
      <c r="L830" s="34"/>
      <c r="M830" s="152" t="s">
        <v>1</v>
      </c>
      <c r="N830" s="153" t="s">
        <v>38</v>
      </c>
      <c r="O830" s="59"/>
      <c r="P830" s="154">
        <f>O830*H830</f>
        <v>0</v>
      </c>
      <c r="Q830" s="154">
        <v>0</v>
      </c>
      <c r="R830" s="154">
        <f>Q830*H830</f>
        <v>0</v>
      </c>
      <c r="S830" s="154">
        <v>0</v>
      </c>
      <c r="T830" s="155">
        <f>S830*H830</f>
        <v>0</v>
      </c>
      <c r="U830" s="33"/>
      <c r="V830" s="33"/>
      <c r="W830" s="33"/>
      <c r="X830" s="33"/>
      <c r="Y830" s="33"/>
      <c r="Z830" s="33"/>
      <c r="AA830" s="33"/>
      <c r="AB830" s="33"/>
      <c r="AC830" s="33"/>
      <c r="AD830" s="33"/>
      <c r="AE830" s="33"/>
      <c r="AR830" s="156" t="s">
        <v>251</v>
      </c>
      <c r="AT830" s="156" t="s">
        <v>163</v>
      </c>
      <c r="AU830" s="156" t="s">
        <v>83</v>
      </c>
      <c r="AY830" s="18" t="s">
        <v>160</v>
      </c>
      <c r="BE830" s="157">
        <f>IF(N830="základní",J830,0)</f>
        <v>0</v>
      </c>
      <c r="BF830" s="157">
        <f>IF(N830="snížená",J830,0)</f>
        <v>0</v>
      </c>
      <c r="BG830" s="157">
        <f>IF(N830="zákl. přenesená",J830,0)</f>
        <v>0</v>
      </c>
      <c r="BH830" s="157">
        <f>IF(N830="sníž. přenesená",J830,0)</f>
        <v>0</v>
      </c>
      <c r="BI830" s="157">
        <f>IF(N830="nulová",J830,0)</f>
        <v>0</v>
      </c>
      <c r="BJ830" s="18" t="s">
        <v>81</v>
      </c>
      <c r="BK830" s="157">
        <f>ROUND(I830*H830,2)</f>
        <v>0</v>
      </c>
      <c r="BL830" s="18" t="s">
        <v>251</v>
      </c>
      <c r="BM830" s="156" t="s">
        <v>959</v>
      </c>
    </row>
    <row r="831" spans="1:47" s="2" customFormat="1" ht="19.5">
      <c r="A831" s="33"/>
      <c r="B831" s="34"/>
      <c r="C831" s="33"/>
      <c r="D831" s="158" t="s">
        <v>170</v>
      </c>
      <c r="E831" s="33"/>
      <c r="F831" s="159" t="s">
        <v>960</v>
      </c>
      <c r="G831" s="33"/>
      <c r="H831" s="33"/>
      <c r="I831" s="160"/>
      <c r="J831" s="33"/>
      <c r="K831" s="33"/>
      <c r="L831" s="34"/>
      <c r="M831" s="161"/>
      <c r="N831" s="162"/>
      <c r="O831" s="59"/>
      <c r="P831" s="59"/>
      <c r="Q831" s="59"/>
      <c r="R831" s="59"/>
      <c r="S831" s="59"/>
      <c r="T831" s="60"/>
      <c r="U831" s="33"/>
      <c r="V831" s="33"/>
      <c r="W831" s="33"/>
      <c r="X831" s="33"/>
      <c r="Y831" s="33"/>
      <c r="Z831" s="33"/>
      <c r="AA831" s="33"/>
      <c r="AB831" s="33"/>
      <c r="AC831" s="33"/>
      <c r="AD831" s="33"/>
      <c r="AE831" s="33"/>
      <c r="AT831" s="18" t="s">
        <v>170</v>
      </c>
      <c r="AU831" s="18" t="s">
        <v>83</v>
      </c>
    </row>
    <row r="832" spans="2:51" s="13" customFormat="1" ht="11.25">
      <c r="B832" s="163"/>
      <c r="D832" s="158" t="s">
        <v>172</v>
      </c>
      <c r="E832" s="164" t="s">
        <v>1</v>
      </c>
      <c r="F832" s="165" t="s">
        <v>961</v>
      </c>
      <c r="H832" s="164" t="s">
        <v>1</v>
      </c>
      <c r="I832" s="166"/>
      <c r="L832" s="163"/>
      <c r="M832" s="167"/>
      <c r="N832" s="168"/>
      <c r="O832" s="168"/>
      <c r="P832" s="168"/>
      <c r="Q832" s="168"/>
      <c r="R832" s="168"/>
      <c r="S832" s="168"/>
      <c r="T832" s="169"/>
      <c r="AT832" s="164" t="s">
        <v>172</v>
      </c>
      <c r="AU832" s="164" t="s">
        <v>83</v>
      </c>
      <c r="AV832" s="13" t="s">
        <v>81</v>
      </c>
      <c r="AW832" s="13" t="s">
        <v>30</v>
      </c>
      <c r="AX832" s="13" t="s">
        <v>73</v>
      </c>
      <c r="AY832" s="164" t="s">
        <v>160</v>
      </c>
    </row>
    <row r="833" spans="2:51" s="14" customFormat="1" ht="11.25">
      <c r="B833" s="170"/>
      <c r="D833" s="158" t="s">
        <v>172</v>
      </c>
      <c r="E833" s="171" t="s">
        <v>1</v>
      </c>
      <c r="F833" s="172" t="s">
        <v>962</v>
      </c>
      <c r="H833" s="173">
        <v>397.37</v>
      </c>
      <c r="I833" s="174"/>
      <c r="L833" s="170"/>
      <c r="M833" s="175"/>
      <c r="N833" s="176"/>
      <c r="O833" s="176"/>
      <c r="P833" s="176"/>
      <c r="Q833" s="176"/>
      <c r="R833" s="176"/>
      <c r="S833" s="176"/>
      <c r="T833" s="177"/>
      <c r="AT833" s="171" t="s">
        <v>172</v>
      </c>
      <c r="AU833" s="171" t="s">
        <v>83</v>
      </c>
      <c r="AV833" s="14" t="s">
        <v>83</v>
      </c>
      <c r="AW833" s="14" t="s">
        <v>30</v>
      </c>
      <c r="AX833" s="14" t="s">
        <v>73</v>
      </c>
      <c r="AY833" s="171" t="s">
        <v>160</v>
      </c>
    </row>
    <row r="834" spans="2:51" s="13" customFormat="1" ht="11.25">
      <c r="B834" s="163"/>
      <c r="D834" s="158" t="s">
        <v>172</v>
      </c>
      <c r="E834" s="164" t="s">
        <v>1</v>
      </c>
      <c r="F834" s="165" t="s">
        <v>178</v>
      </c>
      <c r="H834" s="164" t="s">
        <v>1</v>
      </c>
      <c r="I834" s="166"/>
      <c r="L834" s="163"/>
      <c r="M834" s="167"/>
      <c r="N834" s="168"/>
      <c r="O834" s="168"/>
      <c r="P834" s="168"/>
      <c r="Q834" s="168"/>
      <c r="R834" s="168"/>
      <c r="S834" s="168"/>
      <c r="T834" s="169"/>
      <c r="AT834" s="164" t="s">
        <v>172</v>
      </c>
      <c r="AU834" s="164" t="s">
        <v>83</v>
      </c>
      <c r="AV834" s="13" t="s">
        <v>81</v>
      </c>
      <c r="AW834" s="13" t="s">
        <v>30</v>
      </c>
      <c r="AX834" s="13" t="s">
        <v>73</v>
      </c>
      <c r="AY834" s="164" t="s">
        <v>160</v>
      </c>
    </row>
    <row r="835" spans="2:51" s="14" customFormat="1" ht="11.25">
      <c r="B835" s="170"/>
      <c r="D835" s="158" t="s">
        <v>172</v>
      </c>
      <c r="E835" s="171" t="s">
        <v>1</v>
      </c>
      <c r="F835" s="172" t="s">
        <v>963</v>
      </c>
      <c r="H835" s="173">
        <v>376.34</v>
      </c>
      <c r="I835" s="174"/>
      <c r="L835" s="170"/>
      <c r="M835" s="175"/>
      <c r="N835" s="176"/>
      <c r="O835" s="176"/>
      <c r="P835" s="176"/>
      <c r="Q835" s="176"/>
      <c r="R835" s="176"/>
      <c r="S835" s="176"/>
      <c r="T835" s="177"/>
      <c r="AT835" s="171" t="s">
        <v>172</v>
      </c>
      <c r="AU835" s="171" t="s">
        <v>83</v>
      </c>
      <c r="AV835" s="14" t="s">
        <v>83</v>
      </c>
      <c r="AW835" s="14" t="s">
        <v>30</v>
      </c>
      <c r="AX835" s="14" t="s">
        <v>73</v>
      </c>
      <c r="AY835" s="171" t="s">
        <v>160</v>
      </c>
    </row>
    <row r="836" spans="2:51" s="16" customFormat="1" ht="11.25">
      <c r="B836" s="186"/>
      <c r="D836" s="158" t="s">
        <v>172</v>
      </c>
      <c r="E836" s="187" t="s">
        <v>1</v>
      </c>
      <c r="F836" s="188" t="s">
        <v>182</v>
      </c>
      <c r="H836" s="189">
        <v>773.71</v>
      </c>
      <c r="I836" s="190"/>
      <c r="L836" s="186"/>
      <c r="M836" s="191"/>
      <c r="N836" s="192"/>
      <c r="O836" s="192"/>
      <c r="P836" s="192"/>
      <c r="Q836" s="192"/>
      <c r="R836" s="192"/>
      <c r="S836" s="192"/>
      <c r="T836" s="193"/>
      <c r="AT836" s="187" t="s">
        <v>172</v>
      </c>
      <c r="AU836" s="187" t="s">
        <v>83</v>
      </c>
      <c r="AV836" s="16" t="s">
        <v>168</v>
      </c>
      <c r="AW836" s="16" t="s">
        <v>30</v>
      </c>
      <c r="AX836" s="16" t="s">
        <v>81</v>
      </c>
      <c r="AY836" s="187" t="s">
        <v>160</v>
      </c>
    </row>
    <row r="837" spans="1:65" s="2" customFormat="1" ht="24.2" customHeight="1">
      <c r="A837" s="33"/>
      <c r="B837" s="144"/>
      <c r="C837" s="195" t="s">
        <v>964</v>
      </c>
      <c r="D837" s="195" t="s">
        <v>834</v>
      </c>
      <c r="E837" s="196" t="s">
        <v>965</v>
      </c>
      <c r="F837" s="197" t="s">
        <v>966</v>
      </c>
      <c r="G837" s="198" t="s">
        <v>166</v>
      </c>
      <c r="H837" s="199">
        <v>812.396</v>
      </c>
      <c r="I837" s="200"/>
      <c r="J837" s="201">
        <f>ROUND(I837*H837,2)</f>
        <v>0</v>
      </c>
      <c r="K837" s="197" t="s">
        <v>837</v>
      </c>
      <c r="L837" s="202"/>
      <c r="M837" s="203" t="s">
        <v>1</v>
      </c>
      <c r="N837" s="204" t="s">
        <v>38</v>
      </c>
      <c r="O837" s="59"/>
      <c r="P837" s="154">
        <f>O837*H837</f>
        <v>0</v>
      </c>
      <c r="Q837" s="154">
        <v>0.003</v>
      </c>
      <c r="R837" s="154">
        <f>Q837*H837</f>
        <v>2.437188</v>
      </c>
      <c r="S837" s="154">
        <v>0</v>
      </c>
      <c r="T837" s="155">
        <f>S837*H837</f>
        <v>0</v>
      </c>
      <c r="U837" s="33"/>
      <c r="V837" s="33"/>
      <c r="W837" s="33"/>
      <c r="X837" s="33"/>
      <c r="Y837" s="33"/>
      <c r="Z837" s="33"/>
      <c r="AA837" s="33"/>
      <c r="AB837" s="33"/>
      <c r="AC837" s="33"/>
      <c r="AD837" s="33"/>
      <c r="AE837" s="33"/>
      <c r="AR837" s="156" t="s">
        <v>399</v>
      </c>
      <c r="AT837" s="156" t="s">
        <v>834</v>
      </c>
      <c r="AU837" s="156" t="s">
        <v>83</v>
      </c>
      <c r="AY837" s="18" t="s">
        <v>160</v>
      </c>
      <c r="BE837" s="157">
        <f>IF(N837="základní",J837,0)</f>
        <v>0</v>
      </c>
      <c r="BF837" s="157">
        <f>IF(N837="snížená",J837,0)</f>
        <v>0</v>
      </c>
      <c r="BG837" s="157">
        <f>IF(N837="zákl. přenesená",J837,0)</f>
        <v>0</v>
      </c>
      <c r="BH837" s="157">
        <f>IF(N837="sníž. přenesená",J837,0)</f>
        <v>0</v>
      </c>
      <c r="BI837" s="157">
        <f>IF(N837="nulová",J837,0)</f>
        <v>0</v>
      </c>
      <c r="BJ837" s="18" t="s">
        <v>81</v>
      </c>
      <c r="BK837" s="157">
        <f>ROUND(I837*H837,2)</f>
        <v>0</v>
      </c>
      <c r="BL837" s="18" t="s">
        <v>251</v>
      </c>
      <c r="BM837" s="156" t="s">
        <v>967</v>
      </c>
    </row>
    <row r="838" spans="1:47" s="2" customFormat="1" ht="19.5">
      <c r="A838" s="33"/>
      <c r="B838" s="34"/>
      <c r="C838" s="33"/>
      <c r="D838" s="158" t="s">
        <v>170</v>
      </c>
      <c r="E838" s="33"/>
      <c r="F838" s="159" t="s">
        <v>966</v>
      </c>
      <c r="G838" s="33"/>
      <c r="H838" s="33"/>
      <c r="I838" s="160"/>
      <c r="J838" s="33"/>
      <c r="K838" s="33"/>
      <c r="L838" s="34"/>
      <c r="M838" s="161"/>
      <c r="N838" s="162"/>
      <c r="O838" s="59"/>
      <c r="P838" s="59"/>
      <c r="Q838" s="59"/>
      <c r="R838" s="59"/>
      <c r="S838" s="59"/>
      <c r="T838" s="60"/>
      <c r="U838" s="33"/>
      <c r="V838" s="33"/>
      <c r="W838" s="33"/>
      <c r="X838" s="33"/>
      <c r="Y838" s="33"/>
      <c r="Z838" s="33"/>
      <c r="AA838" s="33"/>
      <c r="AB838" s="33"/>
      <c r="AC838" s="33"/>
      <c r="AD838" s="33"/>
      <c r="AE838" s="33"/>
      <c r="AT838" s="18" t="s">
        <v>170</v>
      </c>
      <c r="AU838" s="18" t="s">
        <v>83</v>
      </c>
    </row>
    <row r="839" spans="2:51" s="14" customFormat="1" ht="11.25">
      <c r="B839" s="170"/>
      <c r="D839" s="158" t="s">
        <v>172</v>
      </c>
      <c r="F839" s="172" t="s">
        <v>968</v>
      </c>
      <c r="H839" s="173">
        <v>812.396</v>
      </c>
      <c r="I839" s="174"/>
      <c r="L839" s="170"/>
      <c r="M839" s="175"/>
      <c r="N839" s="176"/>
      <c r="O839" s="176"/>
      <c r="P839" s="176"/>
      <c r="Q839" s="176"/>
      <c r="R839" s="176"/>
      <c r="S839" s="176"/>
      <c r="T839" s="177"/>
      <c r="AT839" s="171" t="s">
        <v>172</v>
      </c>
      <c r="AU839" s="171" t="s">
        <v>83</v>
      </c>
      <c r="AV839" s="14" t="s">
        <v>83</v>
      </c>
      <c r="AW839" s="14" t="s">
        <v>3</v>
      </c>
      <c r="AX839" s="14" t="s">
        <v>81</v>
      </c>
      <c r="AY839" s="171" t="s">
        <v>160</v>
      </c>
    </row>
    <row r="840" spans="1:65" s="2" customFormat="1" ht="24.2" customHeight="1">
      <c r="A840" s="33"/>
      <c r="B840" s="144"/>
      <c r="C840" s="145" t="s">
        <v>969</v>
      </c>
      <c r="D840" s="145" t="s">
        <v>163</v>
      </c>
      <c r="E840" s="146" t="s">
        <v>970</v>
      </c>
      <c r="F840" s="147" t="s">
        <v>971</v>
      </c>
      <c r="G840" s="148" t="s">
        <v>236</v>
      </c>
      <c r="H840" s="149">
        <v>712.18</v>
      </c>
      <c r="I840" s="150"/>
      <c r="J840" s="151">
        <f>ROUND(I840*H840,2)</f>
        <v>0</v>
      </c>
      <c r="K840" s="147" t="s">
        <v>167</v>
      </c>
      <c r="L840" s="34"/>
      <c r="M840" s="152" t="s">
        <v>1</v>
      </c>
      <c r="N840" s="153" t="s">
        <v>38</v>
      </c>
      <c r="O840" s="59"/>
      <c r="P840" s="154">
        <f>O840*H840</f>
        <v>0</v>
      </c>
      <c r="Q840" s="154">
        <v>0</v>
      </c>
      <c r="R840" s="154">
        <f>Q840*H840</f>
        <v>0</v>
      </c>
      <c r="S840" s="154">
        <v>0</v>
      </c>
      <c r="T840" s="155">
        <f>S840*H840</f>
        <v>0</v>
      </c>
      <c r="U840" s="33"/>
      <c r="V840" s="33"/>
      <c r="W840" s="33"/>
      <c r="X840" s="33"/>
      <c r="Y840" s="33"/>
      <c r="Z840" s="33"/>
      <c r="AA840" s="33"/>
      <c r="AB840" s="33"/>
      <c r="AC840" s="33"/>
      <c r="AD840" s="33"/>
      <c r="AE840" s="33"/>
      <c r="AR840" s="156" t="s">
        <v>251</v>
      </c>
      <c r="AT840" s="156" t="s">
        <v>163</v>
      </c>
      <c r="AU840" s="156" t="s">
        <v>83</v>
      </c>
      <c r="AY840" s="18" t="s">
        <v>160</v>
      </c>
      <c r="BE840" s="157">
        <f>IF(N840="základní",J840,0)</f>
        <v>0</v>
      </c>
      <c r="BF840" s="157">
        <f>IF(N840="snížená",J840,0)</f>
        <v>0</v>
      </c>
      <c r="BG840" s="157">
        <f>IF(N840="zákl. přenesená",J840,0)</f>
        <v>0</v>
      </c>
      <c r="BH840" s="157">
        <f>IF(N840="sníž. přenesená",J840,0)</f>
        <v>0</v>
      </c>
      <c r="BI840" s="157">
        <f>IF(N840="nulová",J840,0)</f>
        <v>0</v>
      </c>
      <c r="BJ840" s="18" t="s">
        <v>81</v>
      </c>
      <c r="BK840" s="157">
        <f>ROUND(I840*H840,2)</f>
        <v>0</v>
      </c>
      <c r="BL840" s="18" t="s">
        <v>251</v>
      </c>
      <c r="BM840" s="156" t="s">
        <v>972</v>
      </c>
    </row>
    <row r="841" spans="1:47" s="2" customFormat="1" ht="11.25">
      <c r="A841" s="33"/>
      <c r="B841" s="34"/>
      <c r="C841" s="33"/>
      <c r="D841" s="158" t="s">
        <v>170</v>
      </c>
      <c r="E841" s="33"/>
      <c r="F841" s="159" t="s">
        <v>973</v>
      </c>
      <c r="G841" s="33"/>
      <c r="H841" s="33"/>
      <c r="I841" s="160"/>
      <c r="J841" s="33"/>
      <c r="K841" s="33"/>
      <c r="L841" s="34"/>
      <c r="M841" s="161"/>
      <c r="N841" s="162"/>
      <c r="O841" s="59"/>
      <c r="P841" s="59"/>
      <c r="Q841" s="59"/>
      <c r="R841" s="59"/>
      <c r="S841" s="59"/>
      <c r="T841" s="60"/>
      <c r="U841" s="33"/>
      <c r="V841" s="33"/>
      <c r="W841" s="33"/>
      <c r="X841" s="33"/>
      <c r="Y841" s="33"/>
      <c r="Z841" s="33"/>
      <c r="AA841" s="33"/>
      <c r="AB841" s="33"/>
      <c r="AC841" s="33"/>
      <c r="AD841" s="33"/>
      <c r="AE841" s="33"/>
      <c r="AT841" s="18" t="s">
        <v>170</v>
      </c>
      <c r="AU841" s="18" t="s">
        <v>83</v>
      </c>
    </row>
    <row r="842" spans="2:51" s="13" customFormat="1" ht="11.25">
      <c r="B842" s="163"/>
      <c r="D842" s="158" t="s">
        <v>172</v>
      </c>
      <c r="E842" s="164" t="s">
        <v>1</v>
      </c>
      <c r="F842" s="165" t="s">
        <v>431</v>
      </c>
      <c r="H842" s="164" t="s">
        <v>1</v>
      </c>
      <c r="I842" s="166"/>
      <c r="L842" s="163"/>
      <c r="M842" s="167"/>
      <c r="N842" s="168"/>
      <c r="O842" s="168"/>
      <c r="P842" s="168"/>
      <c r="Q842" s="168"/>
      <c r="R842" s="168"/>
      <c r="S842" s="168"/>
      <c r="T842" s="169"/>
      <c r="AT842" s="164" t="s">
        <v>172</v>
      </c>
      <c r="AU842" s="164" t="s">
        <v>83</v>
      </c>
      <c r="AV842" s="13" t="s">
        <v>81</v>
      </c>
      <c r="AW842" s="13" t="s">
        <v>30</v>
      </c>
      <c r="AX842" s="13" t="s">
        <v>73</v>
      </c>
      <c r="AY842" s="164" t="s">
        <v>160</v>
      </c>
    </row>
    <row r="843" spans="2:51" s="14" customFormat="1" ht="11.25">
      <c r="B843" s="170"/>
      <c r="D843" s="158" t="s">
        <v>172</v>
      </c>
      <c r="E843" s="171" t="s">
        <v>1</v>
      </c>
      <c r="F843" s="172" t="s">
        <v>974</v>
      </c>
      <c r="H843" s="173">
        <v>33.74</v>
      </c>
      <c r="I843" s="174"/>
      <c r="L843" s="170"/>
      <c r="M843" s="175"/>
      <c r="N843" s="176"/>
      <c r="O843" s="176"/>
      <c r="P843" s="176"/>
      <c r="Q843" s="176"/>
      <c r="R843" s="176"/>
      <c r="S843" s="176"/>
      <c r="T843" s="177"/>
      <c r="AT843" s="171" t="s">
        <v>172</v>
      </c>
      <c r="AU843" s="171" t="s">
        <v>83</v>
      </c>
      <c r="AV843" s="14" t="s">
        <v>83</v>
      </c>
      <c r="AW843" s="14" t="s">
        <v>30</v>
      </c>
      <c r="AX843" s="14" t="s">
        <v>73</v>
      </c>
      <c r="AY843" s="171" t="s">
        <v>160</v>
      </c>
    </row>
    <row r="844" spans="2:51" s="13" customFormat="1" ht="11.25">
      <c r="B844" s="163"/>
      <c r="D844" s="158" t="s">
        <v>172</v>
      </c>
      <c r="E844" s="164" t="s">
        <v>1</v>
      </c>
      <c r="F844" s="165" t="s">
        <v>621</v>
      </c>
      <c r="H844" s="164" t="s">
        <v>1</v>
      </c>
      <c r="I844" s="166"/>
      <c r="L844" s="163"/>
      <c r="M844" s="167"/>
      <c r="N844" s="168"/>
      <c r="O844" s="168"/>
      <c r="P844" s="168"/>
      <c r="Q844" s="168"/>
      <c r="R844" s="168"/>
      <c r="S844" s="168"/>
      <c r="T844" s="169"/>
      <c r="AT844" s="164" t="s">
        <v>172</v>
      </c>
      <c r="AU844" s="164" t="s">
        <v>83</v>
      </c>
      <c r="AV844" s="13" t="s">
        <v>81</v>
      </c>
      <c r="AW844" s="13" t="s">
        <v>30</v>
      </c>
      <c r="AX844" s="13" t="s">
        <v>73</v>
      </c>
      <c r="AY844" s="164" t="s">
        <v>160</v>
      </c>
    </row>
    <row r="845" spans="2:51" s="14" customFormat="1" ht="11.25">
      <c r="B845" s="170"/>
      <c r="D845" s="158" t="s">
        <v>172</v>
      </c>
      <c r="E845" s="171" t="s">
        <v>1</v>
      </c>
      <c r="F845" s="172" t="s">
        <v>975</v>
      </c>
      <c r="H845" s="173">
        <v>17.75</v>
      </c>
      <c r="I845" s="174"/>
      <c r="L845" s="170"/>
      <c r="M845" s="175"/>
      <c r="N845" s="176"/>
      <c r="O845" s="176"/>
      <c r="P845" s="176"/>
      <c r="Q845" s="176"/>
      <c r="R845" s="176"/>
      <c r="S845" s="176"/>
      <c r="T845" s="177"/>
      <c r="AT845" s="171" t="s">
        <v>172</v>
      </c>
      <c r="AU845" s="171" t="s">
        <v>83</v>
      </c>
      <c r="AV845" s="14" t="s">
        <v>83</v>
      </c>
      <c r="AW845" s="14" t="s">
        <v>30</v>
      </c>
      <c r="AX845" s="14" t="s">
        <v>73</v>
      </c>
      <c r="AY845" s="171" t="s">
        <v>160</v>
      </c>
    </row>
    <row r="846" spans="2:51" s="13" customFormat="1" ht="11.25">
      <c r="B846" s="163"/>
      <c r="D846" s="158" t="s">
        <v>172</v>
      </c>
      <c r="E846" s="164" t="s">
        <v>1</v>
      </c>
      <c r="F846" s="165" t="s">
        <v>757</v>
      </c>
      <c r="H846" s="164" t="s">
        <v>1</v>
      </c>
      <c r="I846" s="166"/>
      <c r="L846" s="163"/>
      <c r="M846" s="167"/>
      <c r="N846" s="168"/>
      <c r="O846" s="168"/>
      <c r="P846" s="168"/>
      <c r="Q846" s="168"/>
      <c r="R846" s="168"/>
      <c r="S846" s="168"/>
      <c r="T846" s="169"/>
      <c r="AT846" s="164" t="s">
        <v>172</v>
      </c>
      <c r="AU846" s="164" t="s">
        <v>83</v>
      </c>
      <c r="AV846" s="13" t="s">
        <v>81</v>
      </c>
      <c r="AW846" s="13" t="s">
        <v>30</v>
      </c>
      <c r="AX846" s="13" t="s">
        <v>73</v>
      </c>
      <c r="AY846" s="164" t="s">
        <v>160</v>
      </c>
    </row>
    <row r="847" spans="2:51" s="14" customFormat="1" ht="11.25">
      <c r="B847" s="170"/>
      <c r="D847" s="158" t="s">
        <v>172</v>
      </c>
      <c r="E847" s="171" t="s">
        <v>1</v>
      </c>
      <c r="F847" s="172" t="s">
        <v>976</v>
      </c>
      <c r="H847" s="173">
        <v>35.48</v>
      </c>
      <c r="I847" s="174"/>
      <c r="L847" s="170"/>
      <c r="M847" s="175"/>
      <c r="N847" s="176"/>
      <c r="O847" s="176"/>
      <c r="P847" s="176"/>
      <c r="Q847" s="176"/>
      <c r="R847" s="176"/>
      <c r="S847" s="176"/>
      <c r="T847" s="177"/>
      <c r="AT847" s="171" t="s">
        <v>172</v>
      </c>
      <c r="AU847" s="171" t="s">
        <v>83</v>
      </c>
      <c r="AV847" s="14" t="s">
        <v>83</v>
      </c>
      <c r="AW847" s="14" t="s">
        <v>30</v>
      </c>
      <c r="AX847" s="14" t="s">
        <v>73</v>
      </c>
      <c r="AY847" s="171" t="s">
        <v>160</v>
      </c>
    </row>
    <row r="848" spans="2:51" s="13" customFormat="1" ht="11.25">
      <c r="B848" s="163"/>
      <c r="D848" s="158" t="s">
        <v>172</v>
      </c>
      <c r="E848" s="164" t="s">
        <v>1</v>
      </c>
      <c r="F848" s="165" t="s">
        <v>560</v>
      </c>
      <c r="H848" s="164" t="s">
        <v>1</v>
      </c>
      <c r="I848" s="166"/>
      <c r="L848" s="163"/>
      <c r="M848" s="167"/>
      <c r="N848" s="168"/>
      <c r="O848" s="168"/>
      <c r="P848" s="168"/>
      <c r="Q848" s="168"/>
      <c r="R848" s="168"/>
      <c r="S848" s="168"/>
      <c r="T848" s="169"/>
      <c r="AT848" s="164" t="s">
        <v>172</v>
      </c>
      <c r="AU848" s="164" t="s">
        <v>83</v>
      </c>
      <c r="AV848" s="13" t="s">
        <v>81</v>
      </c>
      <c r="AW848" s="13" t="s">
        <v>30</v>
      </c>
      <c r="AX848" s="13" t="s">
        <v>73</v>
      </c>
      <c r="AY848" s="164" t="s">
        <v>160</v>
      </c>
    </row>
    <row r="849" spans="2:51" s="14" customFormat="1" ht="11.25">
      <c r="B849" s="170"/>
      <c r="D849" s="158" t="s">
        <v>172</v>
      </c>
      <c r="E849" s="171" t="s">
        <v>1</v>
      </c>
      <c r="F849" s="172" t="s">
        <v>977</v>
      </c>
      <c r="H849" s="173">
        <v>22.95</v>
      </c>
      <c r="I849" s="174"/>
      <c r="L849" s="170"/>
      <c r="M849" s="175"/>
      <c r="N849" s="176"/>
      <c r="O849" s="176"/>
      <c r="P849" s="176"/>
      <c r="Q849" s="176"/>
      <c r="R849" s="176"/>
      <c r="S849" s="176"/>
      <c r="T849" s="177"/>
      <c r="AT849" s="171" t="s">
        <v>172</v>
      </c>
      <c r="AU849" s="171" t="s">
        <v>83</v>
      </c>
      <c r="AV849" s="14" t="s">
        <v>83</v>
      </c>
      <c r="AW849" s="14" t="s">
        <v>30</v>
      </c>
      <c r="AX849" s="14" t="s">
        <v>73</v>
      </c>
      <c r="AY849" s="171" t="s">
        <v>160</v>
      </c>
    </row>
    <row r="850" spans="2:51" s="13" customFormat="1" ht="11.25">
      <c r="B850" s="163"/>
      <c r="D850" s="158" t="s">
        <v>172</v>
      </c>
      <c r="E850" s="164" t="s">
        <v>1</v>
      </c>
      <c r="F850" s="165" t="s">
        <v>623</v>
      </c>
      <c r="H850" s="164" t="s">
        <v>1</v>
      </c>
      <c r="I850" s="166"/>
      <c r="L850" s="163"/>
      <c r="M850" s="167"/>
      <c r="N850" s="168"/>
      <c r="O850" s="168"/>
      <c r="P850" s="168"/>
      <c r="Q850" s="168"/>
      <c r="R850" s="168"/>
      <c r="S850" s="168"/>
      <c r="T850" s="169"/>
      <c r="AT850" s="164" t="s">
        <v>172</v>
      </c>
      <c r="AU850" s="164" t="s">
        <v>83</v>
      </c>
      <c r="AV850" s="13" t="s">
        <v>81</v>
      </c>
      <c r="AW850" s="13" t="s">
        <v>30</v>
      </c>
      <c r="AX850" s="13" t="s">
        <v>73</v>
      </c>
      <c r="AY850" s="164" t="s">
        <v>160</v>
      </c>
    </row>
    <row r="851" spans="2:51" s="14" customFormat="1" ht="11.25">
      <c r="B851" s="170"/>
      <c r="D851" s="158" t="s">
        <v>172</v>
      </c>
      <c r="E851" s="171" t="s">
        <v>1</v>
      </c>
      <c r="F851" s="172" t="s">
        <v>978</v>
      </c>
      <c r="H851" s="173">
        <v>6.85</v>
      </c>
      <c r="I851" s="174"/>
      <c r="L851" s="170"/>
      <c r="M851" s="175"/>
      <c r="N851" s="176"/>
      <c r="O851" s="176"/>
      <c r="P851" s="176"/>
      <c r="Q851" s="176"/>
      <c r="R851" s="176"/>
      <c r="S851" s="176"/>
      <c r="T851" s="177"/>
      <c r="AT851" s="171" t="s">
        <v>172</v>
      </c>
      <c r="AU851" s="171" t="s">
        <v>83</v>
      </c>
      <c r="AV851" s="14" t="s">
        <v>83</v>
      </c>
      <c r="AW851" s="14" t="s">
        <v>30</v>
      </c>
      <c r="AX851" s="14" t="s">
        <v>73</v>
      </c>
      <c r="AY851" s="171" t="s">
        <v>160</v>
      </c>
    </row>
    <row r="852" spans="2:51" s="13" customFormat="1" ht="11.25">
      <c r="B852" s="163"/>
      <c r="D852" s="158" t="s">
        <v>172</v>
      </c>
      <c r="E852" s="164" t="s">
        <v>1</v>
      </c>
      <c r="F852" s="165" t="s">
        <v>625</v>
      </c>
      <c r="H852" s="164" t="s">
        <v>1</v>
      </c>
      <c r="I852" s="166"/>
      <c r="L852" s="163"/>
      <c r="M852" s="167"/>
      <c r="N852" s="168"/>
      <c r="O852" s="168"/>
      <c r="P852" s="168"/>
      <c r="Q852" s="168"/>
      <c r="R852" s="168"/>
      <c r="S852" s="168"/>
      <c r="T852" s="169"/>
      <c r="AT852" s="164" t="s">
        <v>172</v>
      </c>
      <c r="AU852" s="164" t="s">
        <v>83</v>
      </c>
      <c r="AV852" s="13" t="s">
        <v>81</v>
      </c>
      <c r="AW852" s="13" t="s">
        <v>30</v>
      </c>
      <c r="AX852" s="13" t="s">
        <v>73</v>
      </c>
      <c r="AY852" s="164" t="s">
        <v>160</v>
      </c>
    </row>
    <row r="853" spans="2:51" s="14" customFormat="1" ht="11.25">
      <c r="B853" s="170"/>
      <c r="D853" s="158" t="s">
        <v>172</v>
      </c>
      <c r="E853" s="171" t="s">
        <v>1</v>
      </c>
      <c r="F853" s="172" t="s">
        <v>979</v>
      </c>
      <c r="H853" s="173">
        <v>4.05</v>
      </c>
      <c r="I853" s="174"/>
      <c r="L853" s="170"/>
      <c r="M853" s="175"/>
      <c r="N853" s="176"/>
      <c r="O853" s="176"/>
      <c r="P853" s="176"/>
      <c r="Q853" s="176"/>
      <c r="R853" s="176"/>
      <c r="S853" s="176"/>
      <c r="T853" s="177"/>
      <c r="AT853" s="171" t="s">
        <v>172</v>
      </c>
      <c r="AU853" s="171" t="s">
        <v>83</v>
      </c>
      <c r="AV853" s="14" t="s">
        <v>83</v>
      </c>
      <c r="AW853" s="14" t="s">
        <v>30</v>
      </c>
      <c r="AX853" s="14" t="s">
        <v>73</v>
      </c>
      <c r="AY853" s="171" t="s">
        <v>160</v>
      </c>
    </row>
    <row r="854" spans="2:51" s="13" customFormat="1" ht="11.25">
      <c r="B854" s="163"/>
      <c r="D854" s="158" t="s">
        <v>172</v>
      </c>
      <c r="E854" s="164" t="s">
        <v>1</v>
      </c>
      <c r="F854" s="165" t="s">
        <v>627</v>
      </c>
      <c r="H854" s="164" t="s">
        <v>1</v>
      </c>
      <c r="I854" s="166"/>
      <c r="L854" s="163"/>
      <c r="M854" s="167"/>
      <c r="N854" s="168"/>
      <c r="O854" s="168"/>
      <c r="P854" s="168"/>
      <c r="Q854" s="168"/>
      <c r="R854" s="168"/>
      <c r="S854" s="168"/>
      <c r="T854" s="169"/>
      <c r="AT854" s="164" t="s">
        <v>172</v>
      </c>
      <c r="AU854" s="164" t="s">
        <v>83</v>
      </c>
      <c r="AV854" s="13" t="s">
        <v>81</v>
      </c>
      <c r="AW854" s="13" t="s">
        <v>30</v>
      </c>
      <c r="AX854" s="13" t="s">
        <v>73</v>
      </c>
      <c r="AY854" s="164" t="s">
        <v>160</v>
      </c>
    </row>
    <row r="855" spans="2:51" s="14" customFormat="1" ht="11.25">
      <c r="B855" s="170"/>
      <c r="D855" s="158" t="s">
        <v>172</v>
      </c>
      <c r="E855" s="171" t="s">
        <v>1</v>
      </c>
      <c r="F855" s="172" t="s">
        <v>980</v>
      </c>
      <c r="H855" s="173">
        <v>3.6</v>
      </c>
      <c r="I855" s="174"/>
      <c r="L855" s="170"/>
      <c r="M855" s="175"/>
      <c r="N855" s="176"/>
      <c r="O855" s="176"/>
      <c r="P855" s="176"/>
      <c r="Q855" s="176"/>
      <c r="R855" s="176"/>
      <c r="S855" s="176"/>
      <c r="T855" s="177"/>
      <c r="AT855" s="171" t="s">
        <v>172</v>
      </c>
      <c r="AU855" s="171" t="s">
        <v>83</v>
      </c>
      <c r="AV855" s="14" t="s">
        <v>83</v>
      </c>
      <c r="AW855" s="14" t="s">
        <v>30</v>
      </c>
      <c r="AX855" s="14" t="s">
        <v>73</v>
      </c>
      <c r="AY855" s="171" t="s">
        <v>160</v>
      </c>
    </row>
    <row r="856" spans="2:51" s="13" customFormat="1" ht="11.25">
      <c r="B856" s="163"/>
      <c r="D856" s="158" t="s">
        <v>172</v>
      </c>
      <c r="E856" s="164" t="s">
        <v>1</v>
      </c>
      <c r="F856" s="165" t="s">
        <v>629</v>
      </c>
      <c r="H856" s="164" t="s">
        <v>1</v>
      </c>
      <c r="I856" s="166"/>
      <c r="L856" s="163"/>
      <c r="M856" s="167"/>
      <c r="N856" s="168"/>
      <c r="O856" s="168"/>
      <c r="P856" s="168"/>
      <c r="Q856" s="168"/>
      <c r="R856" s="168"/>
      <c r="S856" s="168"/>
      <c r="T856" s="169"/>
      <c r="AT856" s="164" t="s">
        <v>172</v>
      </c>
      <c r="AU856" s="164" t="s">
        <v>83</v>
      </c>
      <c r="AV856" s="13" t="s">
        <v>81</v>
      </c>
      <c r="AW856" s="13" t="s">
        <v>30</v>
      </c>
      <c r="AX856" s="13" t="s">
        <v>73</v>
      </c>
      <c r="AY856" s="164" t="s">
        <v>160</v>
      </c>
    </row>
    <row r="857" spans="2:51" s="14" customFormat="1" ht="11.25">
      <c r="B857" s="170"/>
      <c r="D857" s="158" t="s">
        <v>172</v>
      </c>
      <c r="E857" s="171" t="s">
        <v>1</v>
      </c>
      <c r="F857" s="172" t="s">
        <v>979</v>
      </c>
      <c r="H857" s="173">
        <v>4.05</v>
      </c>
      <c r="I857" s="174"/>
      <c r="L857" s="170"/>
      <c r="M857" s="175"/>
      <c r="N857" s="176"/>
      <c r="O857" s="176"/>
      <c r="P857" s="176"/>
      <c r="Q857" s="176"/>
      <c r="R857" s="176"/>
      <c r="S857" s="176"/>
      <c r="T857" s="177"/>
      <c r="AT857" s="171" t="s">
        <v>172</v>
      </c>
      <c r="AU857" s="171" t="s">
        <v>83</v>
      </c>
      <c r="AV857" s="14" t="s">
        <v>83</v>
      </c>
      <c r="AW857" s="14" t="s">
        <v>30</v>
      </c>
      <c r="AX857" s="14" t="s">
        <v>73</v>
      </c>
      <c r="AY857" s="171" t="s">
        <v>160</v>
      </c>
    </row>
    <row r="858" spans="2:51" s="13" customFormat="1" ht="11.25">
      <c r="B858" s="163"/>
      <c r="D858" s="158" t="s">
        <v>172</v>
      </c>
      <c r="E858" s="164" t="s">
        <v>1</v>
      </c>
      <c r="F858" s="165" t="s">
        <v>630</v>
      </c>
      <c r="H858" s="164" t="s">
        <v>1</v>
      </c>
      <c r="I858" s="166"/>
      <c r="L858" s="163"/>
      <c r="M858" s="167"/>
      <c r="N858" s="168"/>
      <c r="O858" s="168"/>
      <c r="P858" s="168"/>
      <c r="Q858" s="168"/>
      <c r="R858" s="168"/>
      <c r="S858" s="168"/>
      <c r="T858" s="169"/>
      <c r="AT858" s="164" t="s">
        <v>172</v>
      </c>
      <c r="AU858" s="164" t="s">
        <v>83</v>
      </c>
      <c r="AV858" s="13" t="s">
        <v>81</v>
      </c>
      <c r="AW858" s="13" t="s">
        <v>30</v>
      </c>
      <c r="AX858" s="13" t="s">
        <v>73</v>
      </c>
      <c r="AY858" s="164" t="s">
        <v>160</v>
      </c>
    </row>
    <row r="859" spans="2:51" s="14" customFormat="1" ht="11.25">
      <c r="B859" s="170"/>
      <c r="D859" s="158" t="s">
        <v>172</v>
      </c>
      <c r="E859" s="171" t="s">
        <v>1</v>
      </c>
      <c r="F859" s="172" t="s">
        <v>980</v>
      </c>
      <c r="H859" s="173">
        <v>3.6</v>
      </c>
      <c r="I859" s="174"/>
      <c r="L859" s="170"/>
      <c r="M859" s="175"/>
      <c r="N859" s="176"/>
      <c r="O859" s="176"/>
      <c r="P859" s="176"/>
      <c r="Q859" s="176"/>
      <c r="R859" s="176"/>
      <c r="S859" s="176"/>
      <c r="T859" s="177"/>
      <c r="AT859" s="171" t="s">
        <v>172</v>
      </c>
      <c r="AU859" s="171" t="s">
        <v>83</v>
      </c>
      <c r="AV859" s="14" t="s">
        <v>83</v>
      </c>
      <c r="AW859" s="14" t="s">
        <v>30</v>
      </c>
      <c r="AX859" s="14" t="s">
        <v>73</v>
      </c>
      <c r="AY859" s="171" t="s">
        <v>160</v>
      </c>
    </row>
    <row r="860" spans="2:51" s="13" customFormat="1" ht="11.25">
      <c r="B860" s="163"/>
      <c r="D860" s="158" t="s">
        <v>172</v>
      </c>
      <c r="E860" s="164" t="s">
        <v>1</v>
      </c>
      <c r="F860" s="165" t="s">
        <v>981</v>
      </c>
      <c r="H860" s="164" t="s">
        <v>1</v>
      </c>
      <c r="I860" s="166"/>
      <c r="L860" s="163"/>
      <c r="M860" s="167"/>
      <c r="N860" s="168"/>
      <c r="O860" s="168"/>
      <c r="P860" s="168"/>
      <c r="Q860" s="168"/>
      <c r="R860" s="168"/>
      <c r="S860" s="168"/>
      <c r="T860" s="169"/>
      <c r="AT860" s="164" t="s">
        <v>172</v>
      </c>
      <c r="AU860" s="164" t="s">
        <v>83</v>
      </c>
      <c r="AV860" s="13" t="s">
        <v>81</v>
      </c>
      <c r="AW860" s="13" t="s">
        <v>30</v>
      </c>
      <c r="AX860" s="13" t="s">
        <v>73</v>
      </c>
      <c r="AY860" s="164" t="s">
        <v>160</v>
      </c>
    </row>
    <row r="861" spans="2:51" s="14" customFormat="1" ht="11.25">
      <c r="B861" s="170"/>
      <c r="D861" s="158" t="s">
        <v>172</v>
      </c>
      <c r="E861" s="171" t="s">
        <v>1</v>
      </c>
      <c r="F861" s="172" t="s">
        <v>982</v>
      </c>
      <c r="H861" s="173">
        <v>8.5</v>
      </c>
      <c r="I861" s="174"/>
      <c r="L861" s="170"/>
      <c r="M861" s="175"/>
      <c r="N861" s="176"/>
      <c r="O861" s="176"/>
      <c r="P861" s="176"/>
      <c r="Q861" s="176"/>
      <c r="R861" s="176"/>
      <c r="S861" s="176"/>
      <c r="T861" s="177"/>
      <c r="AT861" s="171" t="s">
        <v>172</v>
      </c>
      <c r="AU861" s="171" t="s">
        <v>83</v>
      </c>
      <c r="AV861" s="14" t="s">
        <v>83</v>
      </c>
      <c r="AW861" s="14" t="s">
        <v>30</v>
      </c>
      <c r="AX861" s="14" t="s">
        <v>73</v>
      </c>
      <c r="AY861" s="171" t="s">
        <v>160</v>
      </c>
    </row>
    <row r="862" spans="2:51" s="13" customFormat="1" ht="11.25">
      <c r="B862" s="163"/>
      <c r="D862" s="158" t="s">
        <v>172</v>
      </c>
      <c r="E862" s="164" t="s">
        <v>1</v>
      </c>
      <c r="F862" s="165" t="s">
        <v>983</v>
      </c>
      <c r="H862" s="164" t="s">
        <v>1</v>
      </c>
      <c r="I862" s="166"/>
      <c r="L862" s="163"/>
      <c r="M862" s="167"/>
      <c r="N862" s="168"/>
      <c r="O862" s="168"/>
      <c r="P862" s="168"/>
      <c r="Q862" s="168"/>
      <c r="R862" s="168"/>
      <c r="S862" s="168"/>
      <c r="T862" s="169"/>
      <c r="AT862" s="164" t="s">
        <v>172</v>
      </c>
      <c r="AU862" s="164" t="s">
        <v>83</v>
      </c>
      <c r="AV862" s="13" t="s">
        <v>81</v>
      </c>
      <c r="AW862" s="13" t="s">
        <v>30</v>
      </c>
      <c r="AX862" s="13" t="s">
        <v>73</v>
      </c>
      <c r="AY862" s="164" t="s">
        <v>160</v>
      </c>
    </row>
    <row r="863" spans="2:51" s="14" customFormat="1" ht="11.25">
      <c r="B863" s="170"/>
      <c r="D863" s="158" t="s">
        <v>172</v>
      </c>
      <c r="E863" s="171" t="s">
        <v>1</v>
      </c>
      <c r="F863" s="172" t="s">
        <v>984</v>
      </c>
      <c r="H863" s="173">
        <v>13.6</v>
      </c>
      <c r="I863" s="174"/>
      <c r="L863" s="170"/>
      <c r="M863" s="175"/>
      <c r="N863" s="176"/>
      <c r="O863" s="176"/>
      <c r="P863" s="176"/>
      <c r="Q863" s="176"/>
      <c r="R863" s="176"/>
      <c r="S863" s="176"/>
      <c r="T863" s="177"/>
      <c r="AT863" s="171" t="s">
        <v>172</v>
      </c>
      <c r="AU863" s="171" t="s">
        <v>83</v>
      </c>
      <c r="AV863" s="14" t="s">
        <v>83</v>
      </c>
      <c r="AW863" s="14" t="s">
        <v>30</v>
      </c>
      <c r="AX863" s="14" t="s">
        <v>73</v>
      </c>
      <c r="AY863" s="171" t="s">
        <v>160</v>
      </c>
    </row>
    <row r="864" spans="2:51" s="13" customFormat="1" ht="11.25">
      <c r="B864" s="163"/>
      <c r="D864" s="158" t="s">
        <v>172</v>
      </c>
      <c r="E864" s="164" t="s">
        <v>1</v>
      </c>
      <c r="F864" s="165" t="s">
        <v>433</v>
      </c>
      <c r="H864" s="164" t="s">
        <v>1</v>
      </c>
      <c r="I864" s="166"/>
      <c r="L864" s="163"/>
      <c r="M864" s="167"/>
      <c r="N864" s="168"/>
      <c r="O864" s="168"/>
      <c r="P864" s="168"/>
      <c r="Q864" s="168"/>
      <c r="R864" s="168"/>
      <c r="S864" s="168"/>
      <c r="T864" s="169"/>
      <c r="AT864" s="164" t="s">
        <v>172</v>
      </c>
      <c r="AU864" s="164" t="s">
        <v>83</v>
      </c>
      <c r="AV864" s="13" t="s">
        <v>81</v>
      </c>
      <c r="AW864" s="13" t="s">
        <v>30</v>
      </c>
      <c r="AX864" s="13" t="s">
        <v>73</v>
      </c>
      <c r="AY864" s="164" t="s">
        <v>160</v>
      </c>
    </row>
    <row r="865" spans="2:51" s="14" customFormat="1" ht="11.25">
      <c r="B865" s="170"/>
      <c r="D865" s="158" t="s">
        <v>172</v>
      </c>
      <c r="E865" s="171" t="s">
        <v>1</v>
      </c>
      <c r="F865" s="172" t="s">
        <v>985</v>
      </c>
      <c r="H865" s="173">
        <v>16</v>
      </c>
      <c r="I865" s="174"/>
      <c r="L865" s="170"/>
      <c r="M865" s="175"/>
      <c r="N865" s="176"/>
      <c r="O865" s="176"/>
      <c r="P865" s="176"/>
      <c r="Q865" s="176"/>
      <c r="R865" s="176"/>
      <c r="S865" s="176"/>
      <c r="T865" s="177"/>
      <c r="AT865" s="171" t="s">
        <v>172</v>
      </c>
      <c r="AU865" s="171" t="s">
        <v>83</v>
      </c>
      <c r="AV865" s="14" t="s">
        <v>83</v>
      </c>
      <c r="AW865" s="14" t="s">
        <v>30</v>
      </c>
      <c r="AX865" s="14" t="s">
        <v>73</v>
      </c>
      <c r="AY865" s="171" t="s">
        <v>160</v>
      </c>
    </row>
    <row r="866" spans="2:51" s="13" customFormat="1" ht="11.25">
      <c r="B866" s="163"/>
      <c r="D866" s="158" t="s">
        <v>172</v>
      </c>
      <c r="E866" s="164" t="s">
        <v>1</v>
      </c>
      <c r="F866" s="165" t="s">
        <v>435</v>
      </c>
      <c r="H866" s="164" t="s">
        <v>1</v>
      </c>
      <c r="I866" s="166"/>
      <c r="L866" s="163"/>
      <c r="M866" s="167"/>
      <c r="N866" s="168"/>
      <c r="O866" s="168"/>
      <c r="P866" s="168"/>
      <c r="Q866" s="168"/>
      <c r="R866" s="168"/>
      <c r="S866" s="168"/>
      <c r="T866" s="169"/>
      <c r="AT866" s="164" t="s">
        <v>172</v>
      </c>
      <c r="AU866" s="164" t="s">
        <v>83</v>
      </c>
      <c r="AV866" s="13" t="s">
        <v>81</v>
      </c>
      <c r="AW866" s="13" t="s">
        <v>30</v>
      </c>
      <c r="AX866" s="13" t="s">
        <v>73</v>
      </c>
      <c r="AY866" s="164" t="s">
        <v>160</v>
      </c>
    </row>
    <row r="867" spans="2:51" s="14" customFormat="1" ht="11.25">
      <c r="B867" s="170"/>
      <c r="D867" s="158" t="s">
        <v>172</v>
      </c>
      <c r="E867" s="171" t="s">
        <v>1</v>
      </c>
      <c r="F867" s="172" t="s">
        <v>986</v>
      </c>
      <c r="H867" s="173">
        <v>17.05</v>
      </c>
      <c r="I867" s="174"/>
      <c r="L867" s="170"/>
      <c r="M867" s="175"/>
      <c r="N867" s="176"/>
      <c r="O867" s="176"/>
      <c r="P867" s="176"/>
      <c r="Q867" s="176"/>
      <c r="R867" s="176"/>
      <c r="S867" s="176"/>
      <c r="T867" s="177"/>
      <c r="AT867" s="171" t="s">
        <v>172</v>
      </c>
      <c r="AU867" s="171" t="s">
        <v>83</v>
      </c>
      <c r="AV867" s="14" t="s">
        <v>83</v>
      </c>
      <c r="AW867" s="14" t="s">
        <v>30</v>
      </c>
      <c r="AX867" s="14" t="s">
        <v>73</v>
      </c>
      <c r="AY867" s="171" t="s">
        <v>160</v>
      </c>
    </row>
    <row r="868" spans="2:51" s="13" customFormat="1" ht="11.25">
      <c r="B868" s="163"/>
      <c r="D868" s="158" t="s">
        <v>172</v>
      </c>
      <c r="E868" s="164" t="s">
        <v>1</v>
      </c>
      <c r="F868" s="165" t="s">
        <v>437</v>
      </c>
      <c r="H868" s="164" t="s">
        <v>1</v>
      </c>
      <c r="I868" s="166"/>
      <c r="L868" s="163"/>
      <c r="M868" s="167"/>
      <c r="N868" s="168"/>
      <c r="O868" s="168"/>
      <c r="P868" s="168"/>
      <c r="Q868" s="168"/>
      <c r="R868" s="168"/>
      <c r="S868" s="168"/>
      <c r="T868" s="169"/>
      <c r="AT868" s="164" t="s">
        <v>172</v>
      </c>
      <c r="AU868" s="164" t="s">
        <v>83</v>
      </c>
      <c r="AV868" s="13" t="s">
        <v>81</v>
      </c>
      <c r="AW868" s="13" t="s">
        <v>30</v>
      </c>
      <c r="AX868" s="13" t="s">
        <v>73</v>
      </c>
      <c r="AY868" s="164" t="s">
        <v>160</v>
      </c>
    </row>
    <row r="869" spans="2:51" s="14" customFormat="1" ht="11.25">
      <c r="B869" s="170"/>
      <c r="D869" s="158" t="s">
        <v>172</v>
      </c>
      <c r="E869" s="171" t="s">
        <v>1</v>
      </c>
      <c r="F869" s="172" t="s">
        <v>987</v>
      </c>
      <c r="H869" s="173">
        <v>14.95</v>
      </c>
      <c r="I869" s="174"/>
      <c r="L869" s="170"/>
      <c r="M869" s="175"/>
      <c r="N869" s="176"/>
      <c r="O869" s="176"/>
      <c r="P869" s="176"/>
      <c r="Q869" s="176"/>
      <c r="R869" s="176"/>
      <c r="S869" s="176"/>
      <c r="T869" s="177"/>
      <c r="AT869" s="171" t="s">
        <v>172</v>
      </c>
      <c r="AU869" s="171" t="s">
        <v>83</v>
      </c>
      <c r="AV869" s="14" t="s">
        <v>83</v>
      </c>
      <c r="AW869" s="14" t="s">
        <v>30</v>
      </c>
      <c r="AX869" s="14" t="s">
        <v>73</v>
      </c>
      <c r="AY869" s="171" t="s">
        <v>160</v>
      </c>
    </row>
    <row r="870" spans="2:51" s="13" customFormat="1" ht="11.25">
      <c r="B870" s="163"/>
      <c r="D870" s="158" t="s">
        <v>172</v>
      </c>
      <c r="E870" s="164" t="s">
        <v>1</v>
      </c>
      <c r="F870" s="165" t="s">
        <v>439</v>
      </c>
      <c r="H870" s="164" t="s">
        <v>1</v>
      </c>
      <c r="I870" s="166"/>
      <c r="L870" s="163"/>
      <c r="M870" s="167"/>
      <c r="N870" s="168"/>
      <c r="O870" s="168"/>
      <c r="P870" s="168"/>
      <c r="Q870" s="168"/>
      <c r="R870" s="168"/>
      <c r="S870" s="168"/>
      <c r="T870" s="169"/>
      <c r="AT870" s="164" t="s">
        <v>172</v>
      </c>
      <c r="AU870" s="164" t="s">
        <v>83</v>
      </c>
      <c r="AV870" s="13" t="s">
        <v>81</v>
      </c>
      <c r="AW870" s="13" t="s">
        <v>30</v>
      </c>
      <c r="AX870" s="13" t="s">
        <v>73</v>
      </c>
      <c r="AY870" s="164" t="s">
        <v>160</v>
      </c>
    </row>
    <row r="871" spans="2:51" s="14" customFormat="1" ht="11.25">
      <c r="B871" s="170"/>
      <c r="D871" s="158" t="s">
        <v>172</v>
      </c>
      <c r="E871" s="171" t="s">
        <v>1</v>
      </c>
      <c r="F871" s="172" t="s">
        <v>987</v>
      </c>
      <c r="H871" s="173">
        <v>14.95</v>
      </c>
      <c r="I871" s="174"/>
      <c r="L871" s="170"/>
      <c r="M871" s="175"/>
      <c r="N871" s="176"/>
      <c r="O871" s="176"/>
      <c r="P871" s="176"/>
      <c r="Q871" s="176"/>
      <c r="R871" s="176"/>
      <c r="S871" s="176"/>
      <c r="T871" s="177"/>
      <c r="AT871" s="171" t="s">
        <v>172</v>
      </c>
      <c r="AU871" s="171" t="s">
        <v>83</v>
      </c>
      <c r="AV871" s="14" t="s">
        <v>83</v>
      </c>
      <c r="AW871" s="14" t="s">
        <v>30</v>
      </c>
      <c r="AX871" s="14" t="s">
        <v>73</v>
      </c>
      <c r="AY871" s="171" t="s">
        <v>160</v>
      </c>
    </row>
    <row r="872" spans="2:51" s="13" customFormat="1" ht="11.25">
      <c r="B872" s="163"/>
      <c r="D872" s="158" t="s">
        <v>172</v>
      </c>
      <c r="E872" s="164" t="s">
        <v>1</v>
      </c>
      <c r="F872" s="165" t="s">
        <v>440</v>
      </c>
      <c r="H872" s="164" t="s">
        <v>1</v>
      </c>
      <c r="I872" s="166"/>
      <c r="L872" s="163"/>
      <c r="M872" s="167"/>
      <c r="N872" s="168"/>
      <c r="O872" s="168"/>
      <c r="P872" s="168"/>
      <c r="Q872" s="168"/>
      <c r="R872" s="168"/>
      <c r="S872" s="168"/>
      <c r="T872" s="169"/>
      <c r="AT872" s="164" t="s">
        <v>172</v>
      </c>
      <c r="AU872" s="164" t="s">
        <v>83</v>
      </c>
      <c r="AV872" s="13" t="s">
        <v>81</v>
      </c>
      <c r="AW872" s="13" t="s">
        <v>30</v>
      </c>
      <c r="AX872" s="13" t="s">
        <v>73</v>
      </c>
      <c r="AY872" s="164" t="s">
        <v>160</v>
      </c>
    </row>
    <row r="873" spans="2:51" s="14" customFormat="1" ht="11.25">
      <c r="B873" s="170"/>
      <c r="D873" s="158" t="s">
        <v>172</v>
      </c>
      <c r="E873" s="171" t="s">
        <v>1</v>
      </c>
      <c r="F873" s="172" t="s">
        <v>988</v>
      </c>
      <c r="H873" s="173">
        <v>14.7</v>
      </c>
      <c r="I873" s="174"/>
      <c r="L873" s="170"/>
      <c r="M873" s="175"/>
      <c r="N873" s="176"/>
      <c r="O873" s="176"/>
      <c r="P873" s="176"/>
      <c r="Q873" s="176"/>
      <c r="R873" s="176"/>
      <c r="S873" s="176"/>
      <c r="T873" s="177"/>
      <c r="AT873" s="171" t="s">
        <v>172</v>
      </c>
      <c r="AU873" s="171" t="s">
        <v>83</v>
      </c>
      <c r="AV873" s="14" t="s">
        <v>83</v>
      </c>
      <c r="AW873" s="14" t="s">
        <v>30</v>
      </c>
      <c r="AX873" s="14" t="s">
        <v>73</v>
      </c>
      <c r="AY873" s="171" t="s">
        <v>160</v>
      </c>
    </row>
    <row r="874" spans="2:51" s="13" customFormat="1" ht="11.25">
      <c r="B874" s="163"/>
      <c r="D874" s="158" t="s">
        <v>172</v>
      </c>
      <c r="E874" s="164" t="s">
        <v>1</v>
      </c>
      <c r="F874" s="165" t="s">
        <v>989</v>
      </c>
      <c r="H874" s="164" t="s">
        <v>1</v>
      </c>
      <c r="I874" s="166"/>
      <c r="L874" s="163"/>
      <c r="M874" s="167"/>
      <c r="N874" s="168"/>
      <c r="O874" s="168"/>
      <c r="P874" s="168"/>
      <c r="Q874" s="168"/>
      <c r="R874" s="168"/>
      <c r="S874" s="168"/>
      <c r="T874" s="169"/>
      <c r="AT874" s="164" t="s">
        <v>172</v>
      </c>
      <c r="AU874" s="164" t="s">
        <v>83</v>
      </c>
      <c r="AV874" s="13" t="s">
        <v>81</v>
      </c>
      <c r="AW874" s="13" t="s">
        <v>30</v>
      </c>
      <c r="AX874" s="13" t="s">
        <v>73</v>
      </c>
      <c r="AY874" s="164" t="s">
        <v>160</v>
      </c>
    </row>
    <row r="875" spans="2:51" s="14" customFormat="1" ht="11.25">
      <c r="B875" s="170"/>
      <c r="D875" s="158" t="s">
        <v>172</v>
      </c>
      <c r="E875" s="171" t="s">
        <v>1</v>
      </c>
      <c r="F875" s="172" t="s">
        <v>990</v>
      </c>
      <c r="H875" s="173">
        <v>9.65</v>
      </c>
      <c r="I875" s="174"/>
      <c r="L875" s="170"/>
      <c r="M875" s="175"/>
      <c r="N875" s="176"/>
      <c r="O875" s="176"/>
      <c r="P875" s="176"/>
      <c r="Q875" s="176"/>
      <c r="R875" s="176"/>
      <c r="S875" s="176"/>
      <c r="T875" s="177"/>
      <c r="AT875" s="171" t="s">
        <v>172</v>
      </c>
      <c r="AU875" s="171" t="s">
        <v>83</v>
      </c>
      <c r="AV875" s="14" t="s">
        <v>83</v>
      </c>
      <c r="AW875" s="14" t="s">
        <v>30</v>
      </c>
      <c r="AX875" s="14" t="s">
        <v>73</v>
      </c>
      <c r="AY875" s="171" t="s">
        <v>160</v>
      </c>
    </row>
    <row r="876" spans="2:51" s="13" customFormat="1" ht="11.25">
      <c r="B876" s="163"/>
      <c r="D876" s="158" t="s">
        <v>172</v>
      </c>
      <c r="E876" s="164" t="s">
        <v>1</v>
      </c>
      <c r="F876" s="165" t="s">
        <v>991</v>
      </c>
      <c r="H876" s="164" t="s">
        <v>1</v>
      </c>
      <c r="I876" s="166"/>
      <c r="L876" s="163"/>
      <c r="M876" s="167"/>
      <c r="N876" s="168"/>
      <c r="O876" s="168"/>
      <c r="P876" s="168"/>
      <c r="Q876" s="168"/>
      <c r="R876" s="168"/>
      <c r="S876" s="168"/>
      <c r="T876" s="169"/>
      <c r="AT876" s="164" t="s">
        <v>172</v>
      </c>
      <c r="AU876" s="164" t="s">
        <v>83</v>
      </c>
      <c r="AV876" s="13" t="s">
        <v>81</v>
      </c>
      <c r="AW876" s="13" t="s">
        <v>30</v>
      </c>
      <c r="AX876" s="13" t="s">
        <v>73</v>
      </c>
      <c r="AY876" s="164" t="s">
        <v>160</v>
      </c>
    </row>
    <row r="877" spans="2:51" s="14" customFormat="1" ht="11.25">
      <c r="B877" s="170"/>
      <c r="D877" s="158" t="s">
        <v>172</v>
      </c>
      <c r="E877" s="171" t="s">
        <v>1</v>
      </c>
      <c r="F877" s="172" t="s">
        <v>990</v>
      </c>
      <c r="H877" s="173">
        <v>9.65</v>
      </c>
      <c r="I877" s="174"/>
      <c r="L877" s="170"/>
      <c r="M877" s="175"/>
      <c r="N877" s="176"/>
      <c r="O877" s="176"/>
      <c r="P877" s="176"/>
      <c r="Q877" s="176"/>
      <c r="R877" s="176"/>
      <c r="S877" s="176"/>
      <c r="T877" s="177"/>
      <c r="AT877" s="171" t="s">
        <v>172</v>
      </c>
      <c r="AU877" s="171" t="s">
        <v>83</v>
      </c>
      <c r="AV877" s="14" t="s">
        <v>83</v>
      </c>
      <c r="AW877" s="14" t="s">
        <v>30</v>
      </c>
      <c r="AX877" s="14" t="s">
        <v>73</v>
      </c>
      <c r="AY877" s="171" t="s">
        <v>160</v>
      </c>
    </row>
    <row r="878" spans="2:51" s="13" customFormat="1" ht="11.25">
      <c r="B878" s="163"/>
      <c r="D878" s="158" t="s">
        <v>172</v>
      </c>
      <c r="E878" s="164" t="s">
        <v>1</v>
      </c>
      <c r="F878" s="165" t="s">
        <v>442</v>
      </c>
      <c r="H878" s="164" t="s">
        <v>1</v>
      </c>
      <c r="I878" s="166"/>
      <c r="L878" s="163"/>
      <c r="M878" s="167"/>
      <c r="N878" s="168"/>
      <c r="O878" s="168"/>
      <c r="P878" s="168"/>
      <c r="Q878" s="168"/>
      <c r="R878" s="168"/>
      <c r="S878" s="168"/>
      <c r="T878" s="169"/>
      <c r="AT878" s="164" t="s">
        <v>172</v>
      </c>
      <c r="AU878" s="164" t="s">
        <v>83</v>
      </c>
      <c r="AV878" s="13" t="s">
        <v>81</v>
      </c>
      <c r="AW878" s="13" t="s">
        <v>30</v>
      </c>
      <c r="AX878" s="13" t="s">
        <v>73</v>
      </c>
      <c r="AY878" s="164" t="s">
        <v>160</v>
      </c>
    </row>
    <row r="879" spans="2:51" s="14" customFormat="1" ht="11.25">
      <c r="B879" s="170"/>
      <c r="D879" s="158" t="s">
        <v>172</v>
      </c>
      <c r="E879" s="171" t="s">
        <v>1</v>
      </c>
      <c r="F879" s="172" t="s">
        <v>992</v>
      </c>
      <c r="H879" s="173">
        <v>14.65</v>
      </c>
      <c r="I879" s="174"/>
      <c r="L879" s="170"/>
      <c r="M879" s="175"/>
      <c r="N879" s="176"/>
      <c r="O879" s="176"/>
      <c r="P879" s="176"/>
      <c r="Q879" s="176"/>
      <c r="R879" s="176"/>
      <c r="S879" s="176"/>
      <c r="T879" s="177"/>
      <c r="AT879" s="171" t="s">
        <v>172</v>
      </c>
      <c r="AU879" s="171" t="s">
        <v>83</v>
      </c>
      <c r="AV879" s="14" t="s">
        <v>83</v>
      </c>
      <c r="AW879" s="14" t="s">
        <v>30</v>
      </c>
      <c r="AX879" s="14" t="s">
        <v>73</v>
      </c>
      <c r="AY879" s="171" t="s">
        <v>160</v>
      </c>
    </row>
    <row r="880" spans="2:51" s="13" customFormat="1" ht="11.25">
      <c r="B880" s="163"/>
      <c r="D880" s="158" t="s">
        <v>172</v>
      </c>
      <c r="E880" s="164" t="s">
        <v>1</v>
      </c>
      <c r="F880" s="165" t="s">
        <v>444</v>
      </c>
      <c r="H880" s="164" t="s">
        <v>1</v>
      </c>
      <c r="I880" s="166"/>
      <c r="L880" s="163"/>
      <c r="M880" s="167"/>
      <c r="N880" s="168"/>
      <c r="O880" s="168"/>
      <c r="P880" s="168"/>
      <c r="Q880" s="168"/>
      <c r="R880" s="168"/>
      <c r="S880" s="168"/>
      <c r="T880" s="169"/>
      <c r="AT880" s="164" t="s">
        <v>172</v>
      </c>
      <c r="AU880" s="164" t="s">
        <v>83</v>
      </c>
      <c r="AV880" s="13" t="s">
        <v>81</v>
      </c>
      <c r="AW880" s="13" t="s">
        <v>30</v>
      </c>
      <c r="AX880" s="13" t="s">
        <v>73</v>
      </c>
      <c r="AY880" s="164" t="s">
        <v>160</v>
      </c>
    </row>
    <row r="881" spans="2:51" s="14" customFormat="1" ht="11.25">
      <c r="B881" s="170"/>
      <c r="D881" s="158" t="s">
        <v>172</v>
      </c>
      <c r="E881" s="171" t="s">
        <v>1</v>
      </c>
      <c r="F881" s="172" t="s">
        <v>993</v>
      </c>
      <c r="H881" s="173">
        <v>14.32</v>
      </c>
      <c r="I881" s="174"/>
      <c r="L881" s="170"/>
      <c r="M881" s="175"/>
      <c r="N881" s="176"/>
      <c r="O881" s="176"/>
      <c r="P881" s="176"/>
      <c r="Q881" s="176"/>
      <c r="R881" s="176"/>
      <c r="S881" s="176"/>
      <c r="T881" s="177"/>
      <c r="AT881" s="171" t="s">
        <v>172</v>
      </c>
      <c r="AU881" s="171" t="s">
        <v>83</v>
      </c>
      <c r="AV881" s="14" t="s">
        <v>83</v>
      </c>
      <c r="AW881" s="14" t="s">
        <v>30</v>
      </c>
      <c r="AX881" s="14" t="s">
        <v>73</v>
      </c>
      <c r="AY881" s="171" t="s">
        <v>160</v>
      </c>
    </row>
    <row r="882" spans="2:51" s="13" customFormat="1" ht="11.25">
      <c r="B882" s="163"/>
      <c r="D882" s="158" t="s">
        <v>172</v>
      </c>
      <c r="E882" s="164" t="s">
        <v>1</v>
      </c>
      <c r="F882" s="165" t="s">
        <v>446</v>
      </c>
      <c r="H882" s="164" t="s">
        <v>1</v>
      </c>
      <c r="I882" s="166"/>
      <c r="L882" s="163"/>
      <c r="M882" s="167"/>
      <c r="N882" s="168"/>
      <c r="O882" s="168"/>
      <c r="P882" s="168"/>
      <c r="Q882" s="168"/>
      <c r="R882" s="168"/>
      <c r="S882" s="168"/>
      <c r="T882" s="169"/>
      <c r="AT882" s="164" t="s">
        <v>172</v>
      </c>
      <c r="AU882" s="164" t="s">
        <v>83</v>
      </c>
      <c r="AV882" s="13" t="s">
        <v>81</v>
      </c>
      <c r="AW882" s="13" t="s">
        <v>30</v>
      </c>
      <c r="AX882" s="13" t="s">
        <v>73</v>
      </c>
      <c r="AY882" s="164" t="s">
        <v>160</v>
      </c>
    </row>
    <row r="883" spans="2:51" s="14" customFormat="1" ht="11.25">
      <c r="B883" s="170"/>
      <c r="D883" s="158" t="s">
        <v>172</v>
      </c>
      <c r="E883" s="171" t="s">
        <v>1</v>
      </c>
      <c r="F883" s="172" t="s">
        <v>994</v>
      </c>
      <c r="H883" s="173">
        <v>13.45</v>
      </c>
      <c r="I883" s="174"/>
      <c r="L883" s="170"/>
      <c r="M883" s="175"/>
      <c r="N883" s="176"/>
      <c r="O883" s="176"/>
      <c r="P883" s="176"/>
      <c r="Q883" s="176"/>
      <c r="R883" s="176"/>
      <c r="S883" s="176"/>
      <c r="T883" s="177"/>
      <c r="AT883" s="171" t="s">
        <v>172</v>
      </c>
      <c r="AU883" s="171" t="s">
        <v>83</v>
      </c>
      <c r="AV883" s="14" t="s">
        <v>83</v>
      </c>
      <c r="AW883" s="14" t="s">
        <v>30</v>
      </c>
      <c r="AX883" s="14" t="s">
        <v>73</v>
      </c>
      <c r="AY883" s="171" t="s">
        <v>160</v>
      </c>
    </row>
    <row r="884" spans="2:51" s="13" customFormat="1" ht="11.25">
      <c r="B884" s="163"/>
      <c r="D884" s="158" t="s">
        <v>172</v>
      </c>
      <c r="E884" s="164" t="s">
        <v>1</v>
      </c>
      <c r="F884" s="165" t="s">
        <v>448</v>
      </c>
      <c r="H884" s="164" t="s">
        <v>1</v>
      </c>
      <c r="I884" s="166"/>
      <c r="L884" s="163"/>
      <c r="M884" s="167"/>
      <c r="N884" s="168"/>
      <c r="O884" s="168"/>
      <c r="P884" s="168"/>
      <c r="Q884" s="168"/>
      <c r="R884" s="168"/>
      <c r="S884" s="168"/>
      <c r="T884" s="169"/>
      <c r="AT884" s="164" t="s">
        <v>172</v>
      </c>
      <c r="AU884" s="164" t="s">
        <v>83</v>
      </c>
      <c r="AV884" s="13" t="s">
        <v>81</v>
      </c>
      <c r="AW884" s="13" t="s">
        <v>30</v>
      </c>
      <c r="AX884" s="13" t="s">
        <v>73</v>
      </c>
      <c r="AY884" s="164" t="s">
        <v>160</v>
      </c>
    </row>
    <row r="885" spans="2:51" s="14" customFormat="1" ht="11.25">
      <c r="B885" s="170"/>
      <c r="D885" s="158" t="s">
        <v>172</v>
      </c>
      <c r="E885" s="171" t="s">
        <v>1</v>
      </c>
      <c r="F885" s="172" t="s">
        <v>995</v>
      </c>
      <c r="H885" s="173">
        <v>13</v>
      </c>
      <c r="I885" s="174"/>
      <c r="L885" s="170"/>
      <c r="M885" s="175"/>
      <c r="N885" s="176"/>
      <c r="O885" s="176"/>
      <c r="P885" s="176"/>
      <c r="Q885" s="176"/>
      <c r="R885" s="176"/>
      <c r="S885" s="176"/>
      <c r="T885" s="177"/>
      <c r="AT885" s="171" t="s">
        <v>172</v>
      </c>
      <c r="AU885" s="171" t="s">
        <v>83</v>
      </c>
      <c r="AV885" s="14" t="s">
        <v>83</v>
      </c>
      <c r="AW885" s="14" t="s">
        <v>30</v>
      </c>
      <c r="AX885" s="14" t="s">
        <v>73</v>
      </c>
      <c r="AY885" s="171" t="s">
        <v>160</v>
      </c>
    </row>
    <row r="886" spans="2:51" s="13" customFormat="1" ht="11.25">
      <c r="B886" s="163"/>
      <c r="D886" s="158" t="s">
        <v>172</v>
      </c>
      <c r="E886" s="164" t="s">
        <v>1</v>
      </c>
      <c r="F886" s="165" t="s">
        <v>450</v>
      </c>
      <c r="H886" s="164" t="s">
        <v>1</v>
      </c>
      <c r="I886" s="166"/>
      <c r="L886" s="163"/>
      <c r="M886" s="167"/>
      <c r="N886" s="168"/>
      <c r="O886" s="168"/>
      <c r="P886" s="168"/>
      <c r="Q886" s="168"/>
      <c r="R886" s="168"/>
      <c r="S886" s="168"/>
      <c r="T886" s="169"/>
      <c r="AT886" s="164" t="s">
        <v>172</v>
      </c>
      <c r="AU886" s="164" t="s">
        <v>83</v>
      </c>
      <c r="AV886" s="13" t="s">
        <v>81</v>
      </c>
      <c r="AW886" s="13" t="s">
        <v>30</v>
      </c>
      <c r="AX886" s="13" t="s">
        <v>73</v>
      </c>
      <c r="AY886" s="164" t="s">
        <v>160</v>
      </c>
    </row>
    <row r="887" spans="2:51" s="14" customFormat="1" ht="11.25">
      <c r="B887" s="170"/>
      <c r="D887" s="158" t="s">
        <v>172</v>
      </c>
      <c r="E887" s="171" t="s">
        <v>1</v>
      </c>
      <c r="F887" s="172" t="s">
        <v>996</v>
      </c>
      <c r="H887" s="173">
        <v>14.78</v>
      </c>
      <c r="I887" s="174"/>
      <c r="L887" s="170"/>
      <c r="M887" s="175"/>
      <c r="N887" s="176"/>
      <c r="O887" s="176"/>
      <c r="P887" s="176"/>
      <c r="Q887" s="176"/>
      <c r="R887" s="176"/>
      <c r="S887" s="176"/>
      <c r="T887" s="177"/>
      <c r="AT887" s="171" t="s">
        <v>172</v>
      </c>
      <c r="AU887" s="171" t="s">
        <v>83</v>
      </c>
      <c r="AV887" s="14" t="s">
        <v>83</v>
      </c>
      <c r="AW887" s="14" t="s">
        <v>30</v>
      </c>
      <c r="AX887" s="14" t="s">
        <v>73</v>
      </c>
      <c r="AY887" s="171" t="s">
        <v>160</v>
      </c>
    </row>
    <row r="888" spans="2:51" s="13" customFormat="1" ht="11.25">
      <c r="B888" s="163"/>
      <c r="D888" s="158" t="s">
        <v>172</v>
      </c>
      <c r="E888" s="164" t="s">
        <v>1</v>
      </c>
      <c r="F888" s="165" t="s">
        <v>452</v>
      </c>
      <c r="H888" s="164" t="s">
        <v>1</v>
      </c>
      <c r="I888" s="166"/>
      <c r="L888" s="163"/>
      <c r="M888" s="167"/>
      <c r="N888" s="168"/>
      <c r="O888" s="168"/>
      <c r="P888" s="168"/>
      <c r="Q888" s="168"/>
      <c r="R888" s="168"/>
      <c r="S888" s="168"/>
      <c r="T888" s="169"/>
      <c r="AT888" s="164" t="s">
        <v>172</v>
      </c>
      <c r="AU888" s="164" t="s">
        <v>83</v>
      </c>
      <c r="AV888" s="13" t="s">
        <v>81</v>
      </c>
      <c r="AW888" s="13" t="s">
        <v>30</v>
      </c>
      <c r="AX888" s="13" t="s">
        <v>73</v>
      </c>
      <c r="AY888" s="164" t="s">
        <v>160</v>
      </c>
    </row>
    <row r="889" spans="2:51" s="14" customFormat="1" ht="11.25">
      <c r="B889" s="170"/>
      <c r="D889" s="158" t="s">
        <v>172</v>
      </c>
      <c r="E889" s="171" t="s">
        <v>1</v>
      </c>
      <c r="F889" s="172" t="s">
        <v>997</v>
      </c>
      <c r="H889" s="173">
        <v>12.1</v>
      </c>
      <c r="I889" s="174"/>
      <c r="L889" s="170"/>
      <c r="M889" s="175"/>
      <c r="N889" s="176"/>
      <c r="O889" s="176"/>
      <c r="P889" s="176"/>
      <c r="Q889" s="176"/>
      <c r="R889" s="176"/>
      <c r="S889" s="176"/>
      <c r="T889" s="177"/>
      <c r="AT889" s="171" t="s">
        <v>172</v>
      </c>
      <c r="AU889" s="171" t="s">
        <v>83</v>
      </c>
      <c r="AV889" s="14" t="s">
        <v>83</v>
      </c>
      <c r="AW889" s="14" t="s">
        <v>30</v>
      </c>
      <c r="AX889" s="14" t="s">
        <v>73</v>
      </c>
      <c r="AY889" s="171" t="s">
        <v>160</v>
      </c>
    </row>
    <row r="890" spans="2:51" s="13" customFormat="1" ht="11.25">
      <c r="B890" s="163"/>
      <c r="D890" s="158" t="s">
        <v>172</v>
      </c>
      <c r="E890" s="164" t="s">
        <v>1</v>
      </c>
      <c r="F890" s="165" t="s">
        <v>454</v>
      </c>
      <c r="H890" s="164" t="s">
        <v>1</v>
      </c>
      <c r="I890" s="166"/>
      <c r="L890" s="163"/>
      <c r="M890" s="167"/>
      <c r="N890" s="168"/>
      <c r="O890" s="168"/>
      <c r="P890" s="168"/>
      <c r="Q890" s="168"/>
      <c r="R890" s="168"/>
      <c r="S890" s="168"/>
      <c r="T890" s="169"/>
      <c r="AT890" s="164" t="s">
        <v>172</v>
      </c>
      <c r="AU890" s="164" t="s">
        <v>83</v>
      </c>
      <c r="AV890" s="13" t="s">
        <v>81</v>
      </c>
      <c r="AW890" s="13" t="s">
        <v>30</v>
      </c>
      <c r="AX890" s="13" t="s">
        <v>73</v>
      </c>
      <c r="AY890" s="164" t="s">
        <v>160</v>
      </c>
    </row>
    <row r="891" spans="2:51" s="14" customFormat="1" ht="11.25">
      <c r="B891" s="170"/>
      <c r="D891" s="158" t="s">
        <v>172</v>
      </c>
      <c r="E891" s="171" t="s">
        <v>1</v>
      </c>
      <c r="F891" s="172" t="s">
        <v>998</v>
      </c>
      <c r="H891" s="173">
        <v>25.65</v>
      </c>
      <c r="I891" s="174"/>
      <c r="L891" s="170"/>
      <c r="M891" s="175"/>
      <c r="N891" s="176"/>
      <c r="O891" s="176"/>
      <c r="P891" s="176"/>
      <c r="Q891" s="176"/>
      <c r="R891" s="176"/>
      <c r="S891" s="176"/>
      <c r="T891" s="177"/>
      <c r="AT891" s="171" t="s">
        <v>172</v>
      </c>
      <c r="AU891" s="171" t="s">
        <v>83</v>
      </c>
      <c r="AV891" s="14" t="s">
        <v>83</v>
      </c>
      <c r="AW891" s="14" t="s">
        <v>30</v>
      </c>
      <c r="AX891" s="14" t="s">
        <v>73</v>
      </c>
      <c r="AY891" s="171" t="s">
        <v>160</v>
      </c>
    </row>
    <row r="892" spans="2:51" s="13" customFormat="1" ht="11.25">
      <c r="B892" s="163"/>
      <c r="D892" s="158" t="s">
        <v>172</v>
      </c>
      <c r="E892" s="164" t="s">
        <v>1</v>
      </c>
      <c r="F892" s="165" t="s">
        <v>456</v>
      </c>
      <c r="H892" s="164" t="s">
        <v>1</v>
      </c>
      <c r="I892" s="166"/>
      <c r="L892" s="163"/>
      <c r="M892" s="167"/>
      <c r="N892" s="168"/>
      <c r="O892" s="168"/>
      <c r="P892" s="168"/>
      <c r="Q892" s="168"/>
      <c r="R892" s="168"/>
      <c r="S892" s="168"/>
      <c r="T892" s="169"/>
      <c r="AT892" s="164" t="s">
        <v>172</v>
      </c>
      <c r="AU892" s="164" t="s">
        <v>83</v>
      </c>
      <c r="AV892" s="13" t="s">
        <v>81</v>
      </c>
      <c r="AW892" s="13" t="s">
        <v>30</v>
      </c>
      <c r="AX892" s="13" t="s">
        <v>73</v>
      </c>
      <c r="AY892" s="164" t="s">
        <v>160</v>
      </c>
    </row>
    <row r="893" spans="2:51" s="14" customFormat="1" ht="11.25">
      <c r="B893" s="170"/>
      <c r="D893" s="158" t="s">
        <v>172</v>
      </c>
      <c r="E893" s="171" t="s">
        <v>1</v>
      </c>
      <c r="F893" s="172" t="s">
        <v>999</v>
      </c>
      <c r="H893" s="173">
        <v>54.34</v>
      </c>
      <c r="I893" s="174"/>
      <c r="L893" s="170"/>
      <c r="M893" s="175"/>
      <c r="N893" s="176"/>
      <c r="O893" s="176"/>
      <c r="P893" s="176"/>
      <c r="Q893" s="176"/>
      <c r="R893" s="176"/>
      <c r="S893" s="176"/>
      <c r="T893" s="177"/>
      <c r="AT893" s="171" t="s">
        <v>172</v>
      </c>
      <c r="AU893" s="171" t="s">
        <v>83</v>
      </c>
      <c r="AV893" s="14" t="s">
        <v>83</v>
      </c>
      <c r="AW893" s="14" t="s">
        <v>30</v>
      </c>
      <c r="AX893" s="14" t="s">
        <v>73</v>
      </c>
      <c r="AY893" s="171" t="s">
        <v>160</v>
      </c>
    </row>
    <row r="894" spans="2:51" s="13" customFormat="1" ht="11.25">
      <c r="B894" s="163"/>
      <c r="D894" s="158" t="s">
        <v>172</v>
      </c>
      <c r="E894" s="164" t="s">
        <v>1</v>
      </c>
      <c r="F894" s="165" t="s">
        <v>458</v>
      </c>
      <c r="H894" s="164" t="s">
        <v>1</v>
      </c>
      <c r="I894" s="166"/>
      <c r="L894" s="163"/>
      <c r="M894" s="167"/>
      <c r="N894" s="168"/>
      <c r="O894" s="168"/>
      <c r="P894" s="168"/>
      <c r="Q894" s="168"/>
      <c r="R894" s="168"/>
      <c r="S894" s="168"/>
      <c r="T894" s="169"/>
      <c r="AT894" s="164" t="s">
        <v>172</v>
      </c>
      <c r="AU894" s="164" t="s">
        <v>83</v>
      </c>
      <c r="AV894" s="13" t="s">
        <v>81</v>
      </c>
      <c r="AW894" s="13" t="s">
        <v>30</v>
      </c>
      <c r="AX894" s="13" t="s">
        <v>73</v>
      </c>
      <c r="AY894" s="164" t="s">
        <v>160</v>
      </c>
    </row>
    <row r="895" spans="2:51" s="14" customFormat="1" ht="11.25">
      <c r="B895" s="170"/>
      <c r="D895" s="158" t="s">
        <v>172</v>
      </c>
      <c r="E895" s="171" t="s">
        <v>1</v>
      </c>
      <c r="F895" s="172" t="s">
        <v>1000</v>
      </c>
      <c r="H895" s="173">
        <v>8.8</v>
      </c>
      <c r="I895" s="174"/>
      <c r="L895" s="170"/>
      <c r="M895" s="175"/>
      <c r="N895" s="176"/>
      <c r="O895" s="176"/>
      <c r="P895" s="176"/>
      <c r="Q895" s="176"/>
      <c r="R895" s="176"/>
      <c r="S895" s="176"/>
      <c r="T895" s="177"/>
      <c r="AT895" s="171" t="s">
        <v>172</v>
      </c>
      <c r="AU895" s="171" t="s">
        <v>83</v>
      </c>
      <c r="AV895" s="14" t="s">
        <v>83</v>
      </c>
      <c r="AW895" s="14" t="s">
        <v>30</v>
      </c>
      <c r="AX895" s="14" t="s">
        <v>73</v>
      </c>
      <c r="AY895" s="171" t="s">
        <v>160</v>
      </c>
    </row>
    <row r="896" spans="2:51" s="13" customFormat="1" ht="11.25">
      <c r="B896" s="163"/>
      <c r="D896" s="158" t="s">
        <v>172</v>
      </c>
      <c r="E896" s="164" t="s">
        <v>1</v>
      </c>
      <c r="F896" s="165" t="s">
        <v>460</v>
      </c>
      <c r="H896" s="164" t="s">
        <v>1</v>
      </c>
      <c r="I896" s="166"/>
      <c r="L896" s="163"/>
      <c r="M896" s="167"/>
      <c r="N896" s="168"/>
      <c r="O896" s="168"/>
      <c r="P896" s="168"/>
      <c r="Q896" s="168"/>
      <c r="R896" s="168"/>
      <c r="S896" s="168"/>
      <c r="T896" s="169"/>
      <c r="AT896" s="164" t="s">
        <v>172</v>
      </c>
      <c r="AU896" s="164" t="s">
        <v>83</v>
      </c>
      <c r="AV896" s="13" t="s">
        <v>81</v>
      </c>
      <c r="AW896" s="13" t="s">
        <v>30</v>
      </c>
      <c r="AX896" s="13" t="s">
        <v>73</v>
      </c>
      <c r="AY896" s="164" t="s">
        <v>160</v>
      </c>
    </row>
    <row r="897" spans="2:51" s="14" customFormat="1" ht="11.25">
      <c r="B897" s="170"/>
      <c r="D897" s="158" t="s">
        <v>172</v>
      </c>
      <c r="E897" s="171" t="s">
        <v>1</v>
      </c>
      <c r="F897" s="172" t="s">
        <v>1000</v>
      </c>
      <c r="H897" s="173">
        <v>8.8</v>
      </c>
      <c r="I897" s="174"/>
      <c r="L897" s="170"/>
      <c r="M897" s="175"/>
      <c r="N897" s="176"/>
      <c r="O897" s="176"/>
      <c r="P897" s="176"/>
      <c r="Q897" s="176"/>
      <c r="R897" s="176"/>
      <c r="S897" s="176"/>
      <c r="T897" s="177"/>
      <c r="AT897" s="171" t="s">
        <v>172</v>
      </c>
      <c r="AU897" s="171" t="s">
        <v>83</v>
      </c>
      <c r="AV897" s="14" t="s">
        <v>83</v>
      </c>
      <c r="AW897" s="14" t="s">
        <v>30</v>
      </c>
      <c r="AX897" s="14" t="s">
        <v>73</v>
      </c>
      <c r="AY897" s="171" t="s">
        <v>160</v>
      </c>
    </row>
    <row r="898" spans="2:51" s="13" customFormat="1" ht="11.25">
      <c r="B898" s="163"/>
      <c r="D898" s="158" t="s">
        <v>172</v>
      </c>
      <c r="E898" s="164" t="s">
        <v>1</v>
      </c>
      <c r="F898" s="165" t="s">
        <v>1001</v>
      </c>
      <c r="H898" s="164" t="s">
        <v>1</v>
      </c>
      <c r="I898" s="166"/>
      <c r="L898" s="163"/>
      <c r="M898" s="167"/>
      <c r="N898" s="168"/>
      <c r="O898" s="168"/>
      <c r="P898" s="168"/>
      <c r="Q898" s="168"/>
      <c r="R898" s="168"/>
      <c r="S898" s="168"/>
      <c r="T898" s="169"/>
      <c r="AT898" s="164" t="s">
        <v>172</v>
      </c>
      <c r="AU898" s="164" t="s">
        <v>83</v>
      </c>
      <c r="AV898" s="13" t="s">
        <v>81</v>
      </c>
      <c r="AW898" s="13" t="s">
        <v>30</v>
      </c>
      <c r="AX898" s="13" t="s">
        <v>73</v>
      </c>
      <c r="AY898" s="164" t="s">
        <v>160</v>
      </c>
    </row>
    <row r="899" spans="2:51" s="14" customFormat="1" ht="11.25">
      <c r="B899" s="170"/>
      <c r="D899" s="158" t="s">
        <v>172</v>
      </c>
      <c r="E899" s="171" t="s">
        <v>1</v>
      </c>
      <c r="F899" s="172" t="s">
        <v>1002</v>
      </c>
      <c r="H899" s="173">
        <v>7.2</v>
      </c>
      <c r="I899" s="174"/>
      <c r="L899" s="170"/>
      <c r="M899" s="175"/>
      <c r="N899" s="176"/>
      <c r="O899" s="176"/>
      <c r="P899" s="176"/>
      <c r="Q899" s="176"/>
      <c r="R899" s="176"/>
      <c r="S899" s="176"/>
      <c r="T899" s="177"/>
      <c r="AT899" s="171" t="s">
        <v>172</v>
      </c>
      <c r="AU899" s="171" t="s">
        <v>83</v>
      </c>
      <c r="AV899" s="14" t="s">
        <v>83</v>
      </c>
      <c r="AW899" s="14" t="s">
        <v>30</v>
      </c>
      <c r="AX899" s="14" t="s">
        <v>73</v>
      </c>
      <c r="AY899" s="171" t="s">
        <v>160</v>
      </c>
    </row>
    <row r="900" spans="2:51" s="13" customFormat="1" ht="11.25">
      <c r="B900" s="163"/>
      <c r="D900" s="158" t="s">
        <v>172</v>
      </c>
      <c r="E900" s="164" t="s">
        <v>1</v>
      </c>
      <c r="F900" s="165" t="s">
        <v>1003</v>
      </c>
      <c r="H900" s="164" t="s">
        <v>1</v>
      </c>
      <c r="I900" s="166"/>
      <c r="L900" s="163"/>
      <c r="M900" s="167"/>
      <c r="N900" s="168"/>
      <c r="O900" s="168"/>
      <c r="P900" s="168"/>
      <c r="Q900" s="168"/>
      <c r="R900" s="168"/>
      <c r="S900" s="168"/>
      <c r="T900" s="169"/>
      <c r="AT900" s="164" t="s">
        <v>172</v>
      </c>
      <c r="AU900" s="164" t="s">
        <v>83</v>
      </c>
      <c r="AV900" s="13" t="s">
        <v>81</v>
      </c>
      <c r="AW900" s="13" t="s">
        <v>30</v>
      </c>
      <c r="AX900" s="13" t="s">
        <v>73</v>
      </c>
      <c r="AY900" s="164" t="s">
        <v>160</v>
      </c>
    </row>
    <row r="901" spans="2:51" s="14" customFormat="1" ht="11.25">
      <c r="B901" s="170"/>
      <c r="D901" s="158" t="s">
        <v>172</v>
      </c>
      <c r="E901" s="171" t="s">
        <v>1</v>
      </c>
      <c r="F901" s="172" t="s">
        <v>1004</v>
      </c>
      <c r="H901" s="173">
        <v>6.1</v>
      </c>
      <c r="I901" s="174"/>
      <c r="L901" s="170"/>
      <c r="M901" s="175"/>
      <c r="N901" s="176"/>
      <c r="O901" s="176"/>
      <c r="P901" s="176"/>
      <c r="Q901" s="176"/>
      <c r="R901" s="176"/>
      <c r="S901" s="176"/>
      <c r="T901" s="177"/>
      <c r="AT901" s="171" t="s">
        <v>172</v>
      </c>
      <c r="AU901" s="171" t="s">
        <v>83</v>
      </c>
      <c r="AV901" s="14" t="s">
        <v>83</v>
      </c>
      <c r="AW901" s="14" t="s">
        <v>30</v>
      </c>
      <c r="AX901" s="14" t="s">
        <v>73</v>
      </c>
      <c r="AY901" s="171" t="s">
        <v>160</v>
      </c>
    </row>
    <row r="902" spans="2:51" s="13" customFormat="1" ht="11.25">
      <c r="B902" s="163"/>
      <c r="D902" s="158" t="s">
        <v>172</v>
      </c>
      <c r="E902" s="164" t="s">
        <v>1</v>
      </c>
      <c r="F902" s="165" t="s">
        <v>1005</v>
      </c>
      <c r="H902" s="164" t="s">
        <v>1</v>
      </c>
      <c r="I902" s="166"/>
      <c r="L902" s="163"/>
      <c r="M902" s="167"/>
      <c r="N902" s="168"/>
      <c r="O902" s="168"/>
      <c r="P902" s="168"/>
      <c r="Q902" s="168"/>
      <c r="R902" s="168"/>
      <c r="S902" s="168"/>
      <c r="T902" s="169"/>
      <c r="AT902" s="164" t="s">
        <v>172</v>
      </c>
      <c r="AU902" s="164" t="s">
        <v>83</v>
      </c>
      <c r="AV902" s="13" t="s">
        <v>81</v>
      </c>
      <c r="AW902" s="13" t="s">
        <v>30</v>
      </c>
      <c r="AX902" s="13" t="s">
        <v>73</v>
      </c>
      <c r="AY902" s="164" t="s">
        <v>160</v>
      </c>
    </row>
    <row r="903" spans="2:51" s="14" customFormat="1" ht="11.25">
      <c r="B903" s="170"/>
      <c r="D903" s="158" t="s">
        <v>172</v>
      </c>
      <c r="E903" s="171" t="s">
        <v>1</v>
      </c>
      <c r="F903" s="172" t="s">
        <v>1006</v>
      </c>
      <c r="H903" s="173">
        <v>8.25</v>
      </c>
      <c r="I903" s="174"/>
      <c r="L903" s="170"/>
      <c r="M903" s="175"/>
      <c r="N903" s="176"/>
      <c r="O903" s="176"/>
      <c r="P903" s="176"/>
      <c r="Q903" s="176"/>
      <c r="R903" s="176"/>
      <c r="S903" s="176"/>
      <c r="T903" s="177"/>
      <c r="AT903" s="171" t="s">
        <v>172</v>
      </c>
      <c r="AU903" s="171" t="s">
        <v>83</v>
      </c>
      <c r="AV903" s="14" t="s">
        <v>83</v>
      </c>
      <c r="AW903" s="14" t="s">
        <v>30</v>
      </c>
      <c r="AX903" s="14" t="s">
        <v>73</v>
      </c>
      <c r="AY903" s="171" t="s">
        <v>160</v>
      </c>
    </row>
    <row r="904" spans="2:51" s="13" customFormat="1" ht="11.25">
      <c r="B904" s="163"/>
      <c r="D904" s="158" t="s">
        <v>172</v>
      </c>
      <c r="E904" s="164" t="s">
        <v>1</v>
      </c>
      <c r="F904" s="165" t="s">
        <v>461</v>
      </c>
      <c r="H904" s="164" t="s">
        <v>1</v>
      </c>
      <c r="I904" s="166"/>
      <c r="L904" s="163"/>
      <c r="M904" s="167"/>
      <c r="N904" s="168"/>
      <c r="O904" s="168"/>
      <c r="P904" s="168"/>
      <c r="Q904" s="168"/>
      <c r="R904" s="168"/>
      <c r="S904" s="168"/>
      <c r="T904" s="169"/>
      <c r="AT904" s="164" t="s">
        <v>172</v>
      </c>
      <c r="AU904" s="164" t="s">
        <v>83</v>
      </c>
      <c r="AV904" s="13" t="s">
        <v>81</v>
      </c>
      <c r="AW904" s="13" t="s">
        <v>30</v>
      </c>
      <c r="AX904" s="13" t="s">
        <v>73</v>
      </c>
      <c r="AY904" s="164" t="s">
        <v>160</v>
      </c>
    </row>
    <row r="905" spans="2:51" s="14" customFormat="1" ht="11.25">
      <c r="B905" s="170"/>
      <c r="D905" s="158" t="s">
        <v>172</v>
      </c>
      <c r="E905" s="171" t="s">
        <v>1</v>
      </c>
      <c r="F905" s="172" t="s">
        <v>1007</v>
      </c>
      <c r="H905" s="173">
        <v>19.85</v>
      </c>
      <c r="I905" s="174"/>
      <c r="L905" s="170"/>
      <c r="M905" s="175"/>
      <c r="N905" s="176"/>
      <c r="O905" s="176"/>
      <c r="P905" s="176"/>
      <c r="Q905" s="176"/>
      <c r="R905" s="176"/>
      <c r="S905" s="176"/>
      <c r="T905" s="177"/>
      <c r="AT905" s="171" t="s">
        <v>172</v>
      </c>
      <c r="AU905" s="171" t="s">
        <v>83</v>
      </c>
      <c r="AV905" s="14" t="s">
        <v>83</v>
      </c>
      <c r="AW905" s="14" t="s">
        <v>30</v>
      </c>
      <c r="AX905" s="14" t="s">
        <v>73</v>
      </c>
      <c r="AY905" s="171" t="s">
        <v>160</v>
      </c>
    </row>
    <row r="906" spans="2:51" s="13" customFormat="1" ht="11.25">
      <c r="B906" s="163"/>
      <c r="D906" s="158" t="s">
        <v>172</v>
      </c>
      <c r="E906" s="164" t="s">
        <v>1</v>
      </c>
      <c r="F906" s="165" t="s">
        <v>463</v>
      </c>
      <c r="H906" s="164" t="s">
        <v>1</v>
      </c>
      <c r="I906" s="166"/>
      <c r="L906" s="163"/>
      <c r="M906" s="167"/>
      <c r="N906" s="168"/>
      <c r="O906" s="168"/>
      <c r="P906" s="168"/>
      <c r="Q906" s="168"/>
      <c r="R906" s="168"/>
      <c r="S906" s="168"/>
      <c r="T906" s="169"/>
      <c r="AT906" s="164" t="s">
        <v>172</v>
      </c>
      <c r="AU906" s="164" t="s">
        <v>83</v>
      </c>
      <c r="AV906" s="13" t="s">
        <v>81</v>
      </c>
      <c r="AW906" s="13" t="s">
        <v>30</v>
      </c>
      <c r="AX906" s="13" t="s">
        <v>73</v>
      </c>
      <c r="AY906" s="164" t="s">
        <v>160</v>
      </c>
    </row>
    <row r="907" spans="2:51" s="14" customFormat="1" ht="11.25">
      <c r="B907" s="170"/>
      <c r="D907" s="158" t="s">
        <v>172</v>
      </c>
      <c r="E907" s="171" t="s">
        <v>1</v>
      </c>
      <c r="F907" s="172" t="s">
        <v>1008</v>
      </c>
      <c r="H907" s="173">
        <v>18.95</v>
      </c>
      <c r="I907" s="174"/>
      <c r="L907" s="170"/>
      <c r="M907" s="175"/>
      <c r="N907" s="176"/>
      <c r="O907" s="176"/>
      <c r="P907" s="176"/>
      <c r="Q907" s="176"/>
      <c r="R907" s="176"/>
      <c r="S907" s="176"/>
      <c r="T907" s="177"/>
      <c r="AT907" s="171" t="s">
        <v>172</v>
      </c>
      <c r="AU907" s="171" t="s">
        <v>83</v>
      </c>
      <c r="AV907" s="14" t="s">
        <v>83</v>
      </c>
      <c r="AW907" s="14" t="s">
        <v>30</v>
      </c>
      <c r="AX907" s="14" t="s">
        <v>73</v>
      </c>
      <c r="AY907" s="171" t="s">
        <v>160</v>
      </c>
    </row>
    <row r="908" spans="2:51" s="13" customFormat="1" ht="11.25">
      <c r="B908" s="163"/>
      <c r="D908" s="158" t="s">
        <v>172</v>
      </c>
      <c r="E908" s="164" t="s">
        <v>1</v>
      </c>
      <c r="F908" s="165" t="s">
        <v>465</v>
      </c>
      <c r="H908" s="164" t="s">
        <v>1</v>
      </c>
      <c r="I908" s="166"/>
      <c r="L908" s="163"/>
      <c r="M908" s="167"/>
      <c r="N908" s="168"/>
      <c r="O908" s="168"/>
      <c r="P908" s="168"/>
      <c r="Q908" s="168"/>
      <c r="R908" s="168"/>
      <c r="S908" s="168"/>
      <c r="T908" s="169"/>
      <c r="AT908" s="164" t="s">
        <v>172</v>
      </c>
      <c r="AU908" s="164" t="s">
        <v>83</v>
      </c>
      <c r="AV908" s="13" t="s">
        <v>81</v>
      </c>
      <c r="AW908" s="13" t="s">
        <v>30</v>
      </c>
      <c r="AX908" s="13" t="s">
        <v>73</v>
      </c>
      <c r="AY908" s="164" t="s">
        <v>160</v>
      </c>
    </row>
    <row r="909" spans="2:51" s="14" customFormat="1" ht="11.25">
      <c r="B909" s="170"/>
      <c r="D909" s="158" t="s">
        <v>172</v>
      </c>
      <c r="E909" s="171" t="s">
        <v>1</v>
      </c>
      <c r="F909" s="172" t="s">
        <v>1008</v>
      </c>
      <c r="H909" s="173">
        <v>18.95</v>
      </c>
      <c r="I909" s="174"/>
      <c r="L909" s="170"/>
      <c r="M909" s="175"/>
      <c r="N909" s="176"/>
      <c r="O909" s="176"/>
      <c r="P909" s="176"/>
      <c r="Q909" s="176"/>
      <c r="R909" s="176"/>
      <c r="S909" s="176"/>
      <c r="T909" s="177"/>
      <c r="AT909" s="171" t="s">
        <v>172</v>
      </c>
      <c r="AU909" s="171" t="s">
        <v>83</v>
      </c>
      <c r="AV909" s="14" t="s">
        <v>83</v>
      </c>
      <c r="AW909" s="14" t="s">
        <v>30</v>
      </c>
      <c r="AX909" s="14" t="s">
        <v>73</v>
      </c>
      <c r="AY909" s="171" t="s">
        <v>160</v>
      </c>
    </row>
    <row r="910" spans="2:51" s="13" customFormat="1" ht="11.25">
      <c r="B910" s="163"/>
      <c r="D910" s="158" t="s">
        <v>172</v>
      </c>
      <c r="E910" s="164" t="s">
        <v>1</v>
      </c>
      <c r="F910" s="165" t="s">
        <v>466</v>
      </c>
      <c r="H910" s="164" t="s">
        <v>1</v>
      </c>
      <c r="I910" s="166"/>
      <c r="L910" s="163"/>
      <c r="M910" s="167"/>
      <c r="N910" s="168"/>
      <c r="O910" s="168"/>
      <c r="P910" s="168"/>
      <c r="Q910" s="168"/>
      <c r="R910" s="168"/>
      <c r="S910" s="168"/>
      <c r="T910" s="169"/>
      <c r="AT910" s="164" t="s">
        <v>172</v>
      </c>
      <c r="AU910" s="164" t="s">
        <v>83</v>
      </c>
      <c r="AV910" s="13" t="s">
        <v>81</v>
      </c>
      <c r="AW910" s="13" t="s">
        <v>30</v>
      </c>
      <c r="AX910" s="13" t="s">
        <v>73</v>
      </c>
      <c r="AY910" s="164" t="s">
        <v>160</v>
      </c>
    </row>
    <row r="911" spans="2:51" s="14" customFormat="1" ht="11.25">
      <c r="B911" s="170"/>
      <c r="D911" s="158" t="s">
        <v>172</v>
      </c>
      <c r="E911" s="171" t="s">
        <v>1</v>
      </c>
      <c r="F911" s="172" t="s">
        <v>1009</v>
      </c>
      <c r="H911" s="173">
        <v>16.5</v>
      </c>
      <c r="I911" s="174"/>
      <c r="L911" s="170"/>
      <c r="M911" s="175"/>
      <c r="N911" s="176"/>
      <c r="O911" s="176"/>
      <c r="P911" s="176"/>
      <c r="Q911" s="176"/>
      <c r="R911" s="176"/>
      <c r="S911" s="176"/>
      <c r="T911" s="177"/>
      <c r="AT911" s="171" t="s">
        <v>172</v>
      </c>
      <c r="AU911" s="171" t="s">
        <v>83</v>
      </c>
      <c r="AV911" s="14" t="s">
        <v>83</v>
      </c>
      <c r="AW911" s="14" t="s">
        <v>30</v>
      </c>
      <c r="AX911" s="14" t="s">
        <v>73</v>
      </c>
      <c r="AY911" s="171" t="s">
        <v>160</v>
      </c>
    </row>
    <row r="912" spans="2:51" s="13" customFormat="1" ht="11.25">
      <c r="B912" s="163"/>
      <c r="D912" s="158" t="s">
        <v>172</v>
      </c>
      <c r="E912" s="164" t="s">
        <v>1</v>
      </c>
      <c r="F912" s="165" t="s">
        <v>468</v>
      </c>
      <c r="H912" s="164" t="s">
        <v>1</v>
      </c>
      <c r="I912" s="166"/>
      <c r="L912" s="163"/>
      <c r="M912" s="167"/>
      <c r="N912" s="168"/>
      <c r="O912" s="168"/>
      <c r="P912" s="168"/>
      <c r="Q912" s="168"/>
      <c r="R912" s="168"/>
      <c r="S912" s="168"/>
      <c r="T912" s="169"/>
      <c r="AT912" s="164" t="s">
        <v>172</v>
      </c>
      <c r="AU912" s="164" t="s">
        <v>83</v>
      </c>
      <c r="AV912" s="13" t="s">
        <v>81</v>
      </c>
      <c r="AW912" s="13" t="s">
        <v>30</v>
      </c>
      <c r="AX912" s="13" t="s">
        <v>73</v>
      </c>
      <c r="AY912" s="164" t="s">
        <v>160</v>
      </c>
    </row>
    <row r="913" spans="2:51" s="14" customFormat="1" ht="11.25">
      <c r="B913" s="170"/>
      <c r="D913" s="158" t="s">
        <v>172</v>
      </c>
      <c r="E913" s="171" t="s">
        <v>1</v>
      </c>
      <c r="F913" s="172" t="s">
        <v>1010</v>
      </c>
      <c r="H913" s="173">
        <v>15.45</v>
      </c>
      <c r="I913" s="174"/>
      <c r="L913" s="170"/>
      <c r="M913" s="175"/>
      <c r="N913" s="176"/>
      <c r="O913" s="176"/>
      <c r="P913" s="176"/>
      <c r="Q913" s="176"/>
      <c r="R913" s="176"/>
      <c r="S913" s="176"/>
      <c r="T913" s="177"/>
      <c r="AT913" s="171" t="s">
        <v>172</v>
      </c>
      <c r="AU913" s="171" t="s">
        <v>83</v>
      </c>
      <c r="AV913" s="14" t="s">
        <v>83</v>
      </c>
      <c r="AW913" s="14" t="s">
        <v>30</v>
      </c>
      <c r="AX913" s="14" t="s">
        <v>73</v>
      </c>
      <c r="AY913" s="171" t="s">
        <v>160</v>
      </c>
    </row>
    <row r="914" spans="2:51" s="13" customFormat="1" ht="11.25">
      <c r="B914" s="163"/>
      <c r="D914" s="158" t="s">
        <v>172</v>
      </c>
      <c r="E914" s="164" t="s">
        <v>1</v>
      </c>
      <c r="F914" s="165" t="s">
        <v>470</v>
      </c>
      <c r="H914" s="164" t="s">
        <v>1</v>
      </c>
      <c r="I914" s="166"/>
      <c r="L914" s="163"/>
      <c r="M914" s="167"/>
      <c r="N914" s="168"/>
      <c r="O914" s="168"/>
      <c r="P914" s="168"/>
      <c r="Q914" s="168"/>
      <c r="R914" s="168"/>
      <c r="S914" s="168"/>
      <c r="T914" s="169"/>
      <c r="AT914" s="164" t="s">
        <v>172</v>
      </c>
      <c r="AU914" s="164" t="s">
        <v>83</v>
      </c>
      <c r="AV914" s="13" t="s">
        <v>81</v>
      </c>
      <c r="AW914" s="13" t="s">
        <v>30</v>
      </c>
      <c r="AX914" s="13" t="s">
        <v>73</v>
      </c>
      <c r="AY914" s="164" t="s">
        <v>160</v>
      </c>
    </row>
    <row r="915" spans="2:51" s="14" customFormat="1" ht="11.25">
      <c r="B915" s="170"/>
      <c r="D915" s="158" t="s">
        <v>172</v>
      </c>
      <c r="E915" s="171" t="s">
        <v>1</v>
      </c>
      <c r="F915" s="172" t="s">
        <v>1011</v>
      </c>
      <c r="H915" s="173">
        <v>6.2</v>
      </c>
      <c r="I915" s="174"/>
      <c r="L915" s="170"/>
      <c r="M915" s="175"/>
      <c r="N915" s="176"/>
      <c r="O915" s="176"/>
      <c r="P915" s="176"/>
      <c r="Q915" s="176"/>
      <c r="R915" s="176"/>
      <c r="S915" s="176"/>
      <c r="T915" s="177"/>
      <c r="AT915" s="171" t="s">
        <v>172</v>
      </c>
      <c r="AU915" s="171" t="s">
        <v>83</v>
      </c>
      <c r="AV915" s="14" t="s">
        <v>83</v>
      </c>
      <c r="AW915" s="14" t="s">
        <v>30</v>
      </c>
      <c r="AX915" s="14" t="s">
        <v>73</v>
      </c>
      <c r="AY915" s="171" t="s">
        <v>160</v>
      </c>
    </row>
    <row r="916" spans="2:51" s="13" customFormat="1" ht="11.25">
      <c r="B916" s="163"/>
      <c r="D916" s="158" t="s">
        <v>172</v>
      </c>
      <c r="E916" s="164" t="s">
        <v>1</v>
      </c>
      <c r="F916" s="165" t="s">
        <v>472</v>
      </c>
      <c r="H916" s="164" t="s">
        <v>1</v>
      </c>
      <c r="I916" s="166"/>
      <c r="L916" s="163"/>
      <c r="M916" s="167"/>
      <c r="N916" s="168"/>
      <c r="O916" s="168"/>
      <c r="P916" s="168"/>
      <c r="Q916" s="168"/>
      <c r="R916" s="168"/>
      <c r="S916" s="168"/>
      <c r="T916" s="169"/>
      <c r="AT916" s="164" t="s">
        <v>172</v>
      </c>
      <c r="AU916" s="164" t="s">
        <v>83</v>
      </c>
      <c r="AV916" s="13" t="s">
        <v>81</v>
      </c>
      <c r="AW916" s="13" t="s">
        <v>30</v>
      </c>
      <c r="AX916" s="13" t="s">
        <v>73</v>
      </c>
      <c r="AY916" s="164" t="s">
        <v>160</v>
      </c>
    </row>
    <row r="917" spans="2:51" s="14" customFormat="1" ht="11.25">
      <c r="B917" s="170"/>
      <c r="D917" s="158" t="s">
        <v>172</v>
      </c>
      <c r="E917" s="171" t="s">
        <v>1</v>
      </c>
      <c r="F917" s="172" t="s">
        <v>1012</v>
      </c>
      <c r="H917" s="173">
        <v>7.1</v>
      </c>
      <c r="I917" s="174"/>
      <c r="L917" s="170"/>
      <c r="M917" s="175"/>
      <c r="N917" s="176"/>
      <c r="O917" s="176"/>
      <c r="P917" s="176"/>
      <c r="Q917" s="176"/>
      <c r="R917" s="176"/>
      <c r="S917" s="176"/>
      <c r="T917" s="177"/>
      <c r="AT917" s="171" t="s">
        <v>172</v>
      </c>
      <c r="AU917" s="171" t="s">
        <v>83</v>
      </c>
      <c r="AV917" s="14" t="s">
        <v>83</v>
      </c>
      <c r="AW917" s="14" t="s">
        <v>30</v>
      </c>
      <c r="AX917" s="14" t="s">
        <v>73</v>
      </c>
      <c r="AY917" s="171" t="s">
        <v>160</v>
      </c>
    </row>
    <row r="918" spans="2:51" s="13" customFormat="1" ht="11.25">
      <c r="B918" s="163"/>
      <c r="D918" s="158" t="s">
        <v>172</v>
      </c>
      <c r="E918" s="164" t="s">
        <v>1</v>
      </c>
      <c r="F918" s="165" t="s">
        <v>474</v>
      </c>
      <c r="H918" s="164" t="s">
        <v>1</v>
      </c>
      <c r="I918" s="166"/>
      <c r="L918" s="163"/>
      <c r="M918" s="167"/>
      <c r="N918" s="168"/>
      <c r="O918" s="168"/>
      <c r="P918" s="168"/>
      <c r="Q918" s="168"/>
      <c r="R918" s="168"/>
      <c r="S918" s="168"/>
      <c r="T918" s="169"/>
      <c r="AT918" s="164" t="s">
        <v>172</v>
      </c>
      <c r="AU918" s="164" t="s">
        <v>83</v>
      </c>
      <c r="AV918" s="13" t="s">
        <v>81</v>
      </c>
      <c r="AW918" s="13" t="s">
        <v>30</v>
      </c>
      <c r="AX918" s="13" t="s">
        <v>73</v>
      </c>
      <c r="AY918" s="164" t="s">
        <v>160</v>
      </c>
    </row>
    <row r="919" spans="2:51" s="14" customFormat="1" ht="11.25">
      <c r="B919" s="170"/>
      <c r="D919" s="158" t="s">
        <v>172</v>
      </c>
      <c r="E919" s="171" t="s">
        <v>1</v>
      </c>
      <c r="F919" s="172" t="s">
        <v>985</v>
      </c>
      <c r="H919" s="173">
        <v>16</v>
      </c>
      <c r="I919" s="174"/>
      <c r="L919" s="170"/>
      <c r="M919" s="175"/>
      <c r="N919" s="176"/>
      <c r="O919" s="176"/>
      <c r="P919" s="176"/>
      <c r="Q919" s="176"/>
      <c r="R919" s="176"/>
      <c r="S919" s="176"/>
      <c r="T919" s="177"/>
      <c r="AT919" s="171" t="s">
        <v>172</v>
      </c>
      <c r="AU919" s="171" t="s">
        <v>83</v>
      </c>
      <c r="AV919" s="14" t="s">
        <v>83</v>
      </c>
      <c r="AW919" s="14" t="s">
        <v>30</v>
      </c>
      <c r="AX919" s="14" t="s">
        <v>73</v>
      </c>
      <c r="AY919" s="171" t="s">
        <v>160</v>
      </c>
    </row>
    <row r="920" spans="2:51" s="13" customFormat="1" ht="11.25">
      <c r="B920" s="163"/>
      <c r="D920" s="158" t="s">
        <v>172</v>
      </c>
      <c r="E920" s="164" t="s">
        <v>1</v>
      </c>
      <c r="F920" s="165" t="s">
        <v>476</v>
      </c>
      <c r="H920" s="164" t="s">
        <v>1</v>
      </c>
      <c r="I920" s="166"/>
      <c r="L920" s="163"/>
      <c r="M920" s="167"/>
      <c r="N920" s="168"/>
      <c r="O920" s="168"/>
      <c r="P920" s="168"/>
      <c r="Q920" s="168"/>
      <c r="R920" s="168"/>
      <c r="S920" s="168"/>
      <c r="T920" s="169"/>
      <c r="AT920" s="164" t="s">
        <v>172</v>
      </c>
      <c r="AU920" s="164" t="s">
        <v>83</v>
      </c>
      <c r="AV920" s="13" t="s">
        <v>81</v>
      </c>
      <c r="AW920" s="13" t="s">
        <v>30</v>
      </c>
      <c r="AX920" s="13" t="s">
        <v>73</v>
      </c>
      <c r="AY920" s="164" t="s">
        <v>160</v>
      </c>
    </row>
    <row r="921" spans="2:51" s="14" customFormat="1" ht="11.25">
      <c r="B921" s="170"/>
      <c r="D921" s="158" t="s">
        <v>172</v>
      </c>
      <c r="E921" s="171" t="s">
        <v>1</v>
      </c>
      <c r="F921" s="172" t="s">
        <v>986</v>
      </c>
      <c r="H921" s="173">
        <v>17.05</v>
      </c>
      <c r="I921" s="174"/>
      <c r="L921" s="170"/>
      <c r="M921" s="175"/>
      <c r="N921" s="176"/>
      <c r="O921" s="176"/>
      <c r="P921" s="176"/>
      <c r="Q921" s="176"/>
      <c r="R921" s="176"/>
      <c r="S921" s="176"/>
      <c r="T921" s="177"/>
      <c r="AT921" s="171" t="s">
        <v>172</v>
      </c>
      <c r="AU921" s="171" t="s">
        <v>83</v>
      </c>
      <c r="AV921" s="14" t="s">
        <v>83</v>
      </c>
      <c r="AW921" s="14" t="s">
        <v>30</v>
      </c>
      <c r="AX921" s="14" t="s">
        <v>73</v>
      </c>
      <c r="AY921" s="171" t="s">
        <v>160</v>
      </c>
    </row>
    <row r="922" spans="2:51" s="13" customFormat="1" ht="11.25">
      <c r="B922" s="163"/>
      <c r="D922" s="158" t="s">
        <v>172</v>
      </c>
      <c r="E922" s="164" t="s">
        <v>1</v>
      </c>
      <c r="F922" s="165" t="s">
        <v>478</v>
      </c>
      <c r="H922" s="164" t="s">
        <v>1</v>
      </c>
      <c r="I922" s="166"/>
      <c r="L922" s="163"/>
      <c r="M922" s="167"/>
      <c r="N922" s="168"/>
      <c r="O922" s="168"/>
      <c r="P922" s="168"/>
      <c r="Q922" s="168"/>
      <c r="R922" s="168"/>
      <c r="S922" s="168"/>
      <c r="T922" s="169"/>
      <c r="AT922" s="164" t="s">
        <v>172</v>
      </c>
      <c r="AU922" s="164" t="s">
        <v>83</v>
      </c>
      <c r="AV922" s="13" t="s">
        <v>81</v>
      </c>
      <c r="AW922" s="13" t="s">
        <v>30</v>
      </c>
      <c r="AX922" s="13" t="s">
        <v>73</v>
      </c>
      <c r="AY922" s="164" t="s">
        <v>160</v>
      </c>
    </row>
    <row r="923" spans="2:51" s="14" customFormat="1" ht="11.25">
      <c r="B923" s="170"/>
      <c r="D923" s="158" t="s">
        <v>172</v>
      </c>
      <c r="E923" s="171" t="s">
        <v>1</v>
      </c>
      <c r="F923" s="172" t="s">
        <v>987</v>
      </c>
      <c r="H923" s="173">
        <v>14.95</v>
      </c>
      <c r="I923" s="174"/>
      <c r="L923" s="170"/>
      <c r="M923" s="175"/>
      <c r="N923" s="176"/>
      <c r="O923" s="176"/>
      <c r="P923" s="176"/>
      <c r="Q923" s="176"/>
      <c r="R923" s="176"/>
      <c r="S923" s="176"/>
      <c r="T923" s="177"/>
      <c r="AT923" s="171" t="s">
        <v>172</v>
      </c>
      <c r="AU923" s="171" t="s">
        <v>83</v>
      </c>
      <c r="AV923" s="14" t="s">
        <v>83</v>
      </c>
      <c r="AW923" s="14" t="s">
        <v>30</v>
      </c>
      <c r="AX923" s="14" t="s">
        <v>73</v>
      </c>
      <c r="AY923" s="171" t="s">
        <v>160</v>
      </c>
    </row>
    <row r="924" spans="2:51" s="13" customFormat="1" ht="11.25">
      <c r="B924" s="163"/>
      <c r="D924" s="158" t="s">
        <v>172</v>
      </c>
      <c r="E924" s="164" t="s">
        <v>1</v>
      </c>
      <c r="F924" s="165" t="s">
        <v>480</v>
      </c>
      <c r="H924" s="164" t="s">
        <v>1</v>
      </c>
      <c r="I924" s="166"/>
      <c r="L924" s="163"/>
      <c r="M924" s="167"/>
      <c r="N924" s="168"/>
      <c r="O924" s="168"/>
      <c r="P924" s="168"/>
      <c r="Q924" s="168"/>
      <c r="R924" s="168"/>
      <c r="S924" s="168"/>
      <c r="T924" s="169"/>
      <c r="AT924" s="164" t="s">
        <v>172</v>
      </c>
      <c r="AU924" s="164" t="s">
        <v>83</v>
      </c>
      <c r="AV924" s="13" t="s">
        <v>81</v>
      </c>
      <c r="AW924" s="13" t="s">
        <v>30</v>
      </c>
      <c r="AX924" s="13" t="s">
        <v>73</v>
      </c>
      <c r="AY924" s="164" t="s">
        <v>160</v>
      </c>
    </row>
    <row r="925" spans="2:51" s="14" customFormat="1" ht="11.25">
      <c r="B925" s="170"/>
      <c r="D925" s="158" t="s">
        <v>172</v>
      </c>
      <c r="E925" s="171" t="s">
        <v>1</v>
      </c>
      <c r="F925" s="172" t="s">
        <v>987</v>
      </c>
      <c r="H925" s="173">
        <v>14.95</v>
      </c>
      <c r="I925" s="174"/>
      <c r="L925" s="170"/>
      <c r="M925" s="175"/>
      <c r="N925" s="176"/>
      <c r="O925" s="176"/>
      <c r="P925" s="176"/>
      <c r="Q925" s="176"/>
      <c r="R925" s="176"/>
      <c r="S925" s="176"/>
      <c r="T925" s="177"/>
      <c r="AT925" s="171" t="s">
        <v>172</v>
      </c>
      <c r="AU925" s="171" t="s">
        <v>83</v>
      </c>
      <c r="AV925" s="14" t="s">
        <v>83</v>
      </c>
      <c r="AW925" s="14" t="s">
        <v>30</v>
      </c>
      <c r="AX925" s="14" t="s">
        <v>73</v>
      </c>
      <c r="AY925" s="171" t="s">
        <v>160</v>
      </c>
    </row>
    <row r="926" spans="2:51" s="13" customFormat="1" ht="11.25">
      <c r="B926" s="163"/>
      <c r="D926" s="158" t="s">
        <v>172</v>
      </c>
      <c r="E926" s="164" t="s">
        <v>1</v>
      </c>
      <c r="F926" s="165" t="s">
        <v>481</v>
      </c>
      <c r="H926" s="164" t="s">
        <v>1</v>
      </c>
      <c r="I926" s="166"/>
      <c r="L926" s="163"/>
      <c r="M926" s="167"/>
      <c r="N926" s="168"/>
      <c r="O926" s="168"/>
      <c r="P926" s="168"/>
      <c r="Q926" s="168"/>
      <c r="R926" s="168"/>
      <c r="S926" s="168"/>
      <c r="T926" s="169"/>
      <c r="AT926" s="164" t="s">
        <v>172</v>
      </c>
      <c r="AU926" s="164" t="s">
        <v>83</v>
      </c>
      <c r="AV926" s="13" t="s">
        <v>81</v>
      </c>
      <c r="AW926" s="13" t="s">
        <v>30</v>
      </c>
      <c r="AX926" s="13" t="s">
        <v>73</v>
      </c>
      <c r="AY926" s="164" t="s">
        <v>160</v>
      </c>
    </row>
    <row r="927" spans="2:51" s="14" customFormat="1" ht="11.25">
      <c r="B927" s="170"/>
      <c r="D927" s="158" t="s">
        <v>172</v>
      </c>
      <c r="E927" s="171" t="s">
        <v>1</v>
      </c>
      <c r="F927" s="172" t="s">
        <v>988</v>
      </c>
      <c r="H927" s="173">
        <v>14.7</v>
      </c>
      <c r="I927" s="174"/>
      <c r="L927" s="170"/>
      <c r="M927" s="175"/>
      <c r="N927" s="176"/>
      <c r="O927" s="176"/>
      <c r="P927" s="176"/>
      <c r="Q927" s="176"/>
      <c r="R927" s="176"/>
      <c r="S927" s="176"/>
      <c r="T927" s="177"/>
      <c r="AT927" s="171" t="s">
        <v>172</v>
      </c>
      <c r="AU927" s="171" t="s">
        <v>83</v>
      </c>
      <c r="AV927" s="14" t="s">
        <v>83</v>
      </c>
      <c r="AW927" s="14" t="s">
        <v>30</v>
      </c>
      <c r="AX927" s="14" t="s">
        <v>73</v>
      </c>
      <c r="AY927" s="171" t="s">
        <v>160</v>
      </c>
    </row>
    <row r="928" spans="2:51" s="13" customFormat="1" ht="11.25">
      <c r="B928" s="163"/>
      <c r="D928" s="158" t="s">
        <v>172</v>
      </c>
      <c r="E928" s="164" t="s">
        <v>1</v>
      </c>
      <c r="F928" s="165" t="s">
        <v>482</v>
      </c>
      <c r="H928" s="164" t="s">
        <v>1</v>
      </c>
      <c r="I928" s="166"/>
      <c r="L928" s="163"/>
      <c r="M928" s="167"/>
      <c r="N928" s="168"/>
      <c r="O928" s="168"/>
      <c r="P928" s="168"/>
      <c r="Q928" s="168"/>
      <c r="R928" s="168"/>
      <c r="S928" s="168"/>
      <c r="T928" s="169"/>
      <c r="AT928" s="164" t="s">
        <v>172</v>
      </c>
      <c r="AU928" s="164" t="s">
        <v>83</v>
      </c>
      <c r="AV928" s="13" t="s">
        <v>81</v>
      </c>
      <c r="AW928" s="13" t="s">
        <v>30</v>
      </c>
      <c r="AX928" s="13" t="s">
        <v>73</v>
      </c>
      <c r="AY928" s="164" t="s">
        <v>160</v>
      </c>
    </row>
    <row r="929" spans="2:51" s="14" customFormat="1" ht="11.25">
      <c r="B929" s="170"/>
      <c r="D929" s="158" t="s">
        <v>172</v>
      </c>
      <c r="E929" s="171" t="s">
        <v>1</v>
      </c>
      <c r="F929" s="172" t="s">
        <v>1013</v>
      </c>
      <c r="H929" s="173">
        <v>15.2</v>
      </c>
      <c r="I929" s="174"/>
      <c r="L929" s="170"/>
      <c r="M929" s="175"/>
      <c r="N929" s="176"/>
      <c r="O929" s="176"/>
      <c r="P929" s="176"/>
      <c r="Q929" s="176"/>
      <c r="R929" s="176"/>
      <c r="S929" s="176"/>
      <c r="T929" s="177"/>
      <c r="AT929" s="171" t="s">
        <v>172</v>
      </c>
      <c r="AU929" s="171" t="s">
        <v>83</v>
      </c>
      <c r="AV929" s="14" t="s">
        <v>83</v>
      </c>
      <c r="AW929" s="14" t="s">
        <v>30</v>
      </c>
      <c r="AX929" s="14" t="s">
        <v>73</v>
      </c>
      <c r="AY929" s="171" t="s">
        <v>160</v>
      </c>
    </row>
    <row r="930" spans="2:51" s="13" customFormat="1" ht="11.25">
      <c r="B930" s="163"/>
      <c r="D930" s="158" t="s">
        <v>172</v>
      </c>
      <c r="E930" s="164" t="s">
        <v>1</v>
      </c>
      <c r="F930" s="165" t="s">
        <v>484</v>
      </c>
      <c r="H930" s="164" t="s">
        <v>1</v>
      </c>
      <c r="I930" s="166"/>
      <c r="L930" s="163"/>
      <c r="M930" s="167"/>
      <c r="N930" s="168"/>
      <c r="O930" s="168"/>
      <c r="P930" s="168"/>
      <c r="Q930" s="168"/>
      <c r="R930" s="168"/>
      <c r="S930" s="168"/>
      <c r="T930" s="169"/>
      <c r="AT930" s="164" t="s">
        <v>172</v>
      </c>
      <c r="AU930" s="164" t="s">
        <v>83</v>
      </c>
      <c r="AV930" s="13" t="s">
        <v>81</v>
      </c>
      <c r="AW930" s="13" t="s">
        <v>30</v>
      </c>
      <c r="AX930" s="13" t="s">
        <v>73</v>
      </c>
      <c r="AY930" s="164" t="s">
        <v>160</v>
      </c>
    </row>
    <row r="931" spans="2:51" s="14" customFormat="1" ht="11.25">
      <c r="B931" s="170"/>
      <c r="D931" s="158" t="s">
        <v>172</v>
      </c>
      <c r="E931" s="171" t="s">
        <v>1</v>
      </c>
      <c r="F931" s="172" t="s">
        <v>1014</v>
      </c>
      <c r="H931" s="173">
        <v>13.67</v>
      </c>
      <c r="I931" s="174"/>
      <c r="L931" s="170"/>
      <c r="M931" s="175"/>
      <c r="N931" s="176"/>
      <c r="O931" s="176"/>
      <c r="P931" s="176"/>
      <c r="Q931" s="176"/>
      <c r="R931" s="176"/>
      <c r="S931" s="176"/>
      <c r="T931" s="177"/>
      <c r="AT931" s="171" t="s">
        <v>172</v>
      </c>
      <c r="AU931" s="171" t="s">
        <v>83</v>
      </c>
      <c r="AV931" s="14" t="s">
        <v>83</v>
      </c>
      <c r="AW931" s="14" t="s">
        <v>30</v>
      </c>
      <c r="AX931" s="14" t="s">
        <v>73</v>
      </c>
      <c r="AY931" s="171" t="s">
        <v>160</v>
      </c>
    </row>
    <row r="932" spans="2:51" s="13" customFormat="1" ht="11.25">
      <c r="B932" s="163"/>
      <c r="D932" s="158" t="s">
        <v>172</v>
      </c>
      <c r="E932" s="164" t="s">
        <v>1</v>
      </c>
      <c r="F932" s="165" t="s">
        <v>486</v>
      </c>
      <c r="H932" s="164" t="s">
        <v>1</v>
      </c>
      <c r="I932" s="166"/>
      <c r="L932" s="163"/>
      <c r="M932" s="167"/>
      <c r="N932" s="168"/>
      <c r="O932" s="168"/>
      <c r="P932" s="168"/>
      <c r="Q932" s="168"/>
      <c r="R932" s="168"/>
      <c r="S932" s="168"/>
      <c r="T932" s="169"/>
      <c r="AT932" s="164" t="s">
        <v>172</v>
      </c>
      <c r="AU932" s="164" t="s">
        <v>83</v>
      </c>
      <c r="AV932" s="13" t="s">
        <v>81</v>
      </c>
      <c r="AW932" s="13" t="s">
        <v>30</v>
      </c>
      <c r="AX932" s="13" t="s">
        <v>73</v>
      </c>
      <c r="AY932" s="164" t="s">
        <v>160</v>
      </c>
    </row>
    <row r="933" spans="2:51" s="14" customFormat="1" ht="11.25">
      <c r="B933" s="170"/>
      <c r="D933" s="158" t="s">
        <v>172</v>
      </c>
      <c r="E933" s="171" t="s">
        <v>1</v>
      </c>
      <c r="F933" s="172" t="s">
        <v>1015</v>
      </c>
      <c r="H933" s="173">
        <v>18.87</v>
      </c>
      <c r="I933" s="174"/>
      <c r="L933" s="170"/>
      <c r="M933" s="175"/>
      <c r="N933" s="176"/>
      <c r="O933" s="176"/>
      <c r="P933" s="176"/>
      <c r="Q933" s="176"/>
      <c r="R933" s="176"/>
      <c r="S933" s="176"/>
      <c r="T933" s="177"/>
      <c r="AT933" s="171" t="s">
        <v>172</v>
      </c>
      <c r="AU933" s="171" t="s">
        <v>83</v>
      </c>
      <c r="AV933" s="14" t="s">
        <v>83</v>
      </c>
      <c r="AW933" s="14" t="s">
        <v>30</v>
      </c>
      <c r="AX933" s="14" t="s">
        <v>73</v>
      </c>
      <c r="AY933" s="171" t="s">
        <v>160</v>
      </c>
    </row>
    <row r="934" spans="2:51" s="13" customFormat="1" ht="11.25">
      <c r="B934" s="163"/>
      <c r="D934" s="158" t="s">
        <v>172</v>
      </c>
      <c r="E934" s="164" t="s">
        <v>1</v>
      </c>
      <c r="F934" s="165" t="s">
        <v>488</v>
      </c>
      <c r="H934" s="164" t="s">
        <v>1</v>
      </c>
      <c r="I934" s="166"/>
      <c r="L934" s="163"/>
      <c r="M934" s="167"/>
      <c r="N934" s="168"/>
      <c r="O934" s="168"/>
      <c r="P934" s="168"/>
      <c r="Q934" s="168"/>
      <c r="R934" s="168"/>
      <c r="S934" s="168"/>
      <c r="T934" s="169"/>
      <c r="AT934" s="164" t="s">
        <v>172</v>
      </c>
      <c r="AU934" s="164" t="s">
        <v>83</v>
      </c>
      <c r="AV934" s="13" t="s">
        <v>81</v>
      </c>
      <c r="AW934" s="13" t="s">
        <v>30</v>
      </c>
      <c r="AX934" s="13" t="s">
        <v>73</v>
      </c>
      <c r="AY934" s="164" t="s">
        <v>160</v>
      </c>
    </row>
    <row r="935" spans="2:51" s="14" customFormat="1" ht="11.25">
      <c r="B935" s="170"/>
      <c r="D935" s="158" t="s">
        <v>172</v>
      </c>
      <c r="E935" s="171" t="s">
        <v>1</v>
      </c>
      <c r="F935" s="172" t="s">
        <v>1016</v>
      </c>
      <c r="H935" s="173">
        <v>24.68</v>
      </c>
      <c r="I935" s="174"/>
      <c r="L935" s="170"/>
      <c r="M935" s="175"/>
      <c r="N935" s="176"/>
      <c r="O935" s="176"/>
      <c r="P935" s="176"/>
      <c r="Q935" s="176"/>
      <c r="R935" s="176"/>
      <c r="S935" s="176"/>
      <c r="T935" s="177"/>
      <c r="AT935" s="171" t="s">
        <v>172</v>
      </c>
      <c r="AU935" s="171" t="s">
        <v>83</v>
      </c>
      <c r="AV935" s="14" t="s">
        <v>83</v>
      </c>
      <c r="AW935" s="14" t="s">
        <v>30</v>
      </c>
      <c r="AX935" s="14" t="s">
        <v>73</v>
      </c>
      <c r="AY935" s="171" t="s">
        <v>160</v>
      </c>
    </row>
    <row r="936" spans="2:51" s="13" customFormat="1" ht="11.25">
      <c r="B936" s="163"/>
      <c r="D936" s="158" t="s">
        <v>172</v>
      </c>
      <c r="E936" s="164" t="s">
        <v>1</v>
      </c>
      <c r="F936" s="165" t="s">
        <v>490</v>
      </c>
      <c r="H936" s="164" t="s">
        <v>1</v>
      </c>
      <c r="I936" s="166"/>
      <c r="L936" s="163"/>
      <c r="M936" s="167"/>
      <c r="N936" s="168"/>
      <c r="O936" s="168"/>
      <c r="P936" s="168"/>
      <c r="Q936" s="168"/>
      <c r="R936" s="168"/>
      <c r="S936" s="168"/>
      <c r="T936" s="169"/>
      <c r="AT936" s="164" t="s">
        <v>172</v>
      </c>
      <c r="AU936" s="164" t="s">
        <v>83</v>
      </c>
      <c r="AV936" s="13" t="s">
        <v>81</v>
      </c>
      <c r="AW936" s="13" t="s">
        <v>30</v>
      </c>
      <c r="AX936" s="13" t="s">
        <v>73</v>
      </c>
      <c r="AY936" s="164" t="s">
        <v>160</v>
      </c>
    </row>
    <row r="937" spans="2:51" s="14" customFormat="1" ht="11.25">
      <c r="B937" s="170"/>
      <c r="D937" s="158" t="s">
        <v>172</v>
      </c>
      <c r="E937" s="171" t="s">
        <v>1</v>
      </c>
      <c r="F937" s="172" t="s">
        <v>1017</v>
      </c>
      <c r="H937" s="173">
        <v>6.55</v>
      </c>
      <c r="I937" s="174"/>
      <c r="L937" s="170"/>
      <c r="M937" s="175"/>
      <c r="N937" s="176"/>
      <c r="O937" s="176"/>
      <c r="P937" s="176"/>
      <c r="Q937" s="176"/>
      <c r="R937" s="176"/>
      <c r="S937" s="176"/>
      <c r="T937" s="177"/>
      <c r="AT937" s="171" t="s">
        <v>172</v>
      </c>
      <c r="AU937" s="171" t="s">
        <v>83</v>
      </c>
      <c r="AV937" s="14" t="s">
        <v>83</v>
      </c>
      <c r="AW937" s="14" t="s">
        <v>30</v>
      </c>
      <c r="AX937" s="14" t="s">
        <v>73</v>
      </c>
      <c r="AY937" s="171" t="s">
        <v>160</v>
      </c>
    </row>
    <row r="938" spans="2:51" s="16" customFormat="1" ht="11.25">
      <c r="B938" s="186"/>
      <c r="D938" s="158" t="s">
        <v>172</v>
      </c>
      <c r="E938" s="187" t="s">
        <v>1</v>
      </c>
      <c r="F938" s="188" t="s">
        <v>182</v>
      </c>
      <c r="H938" s="189">
        <v>712.18</v>
      </c>
      <c r="I938" s="190"/>
      <c r="L938" s="186"/>
      <c r="M938" s="191"/>
      <c r="N938" s="192"/>
      <c r="O938" s="192"/>
      <c r="P938" s="192"/>
      <c r="Q938" s="192"/>
      <c r="R938" s="192"/>
      <c r="S938" s="192"/>
      <c r="T938" s="193"/>
      <c r="AT938" s="187" t="s">
        <v>172</v>
      </c>
      <c r="AU938" s="187" t="s">
        <v>83</v>
      </c>
      <c r="AV938" s="16" t="s">
        <v>168</v>
      </c>
      <c r="AW938" s="16" t="s">
        <v>30</v>
      </c>
      <c r="AX938" s="16" t="s">
        <v>81</v>
      </c>
      <c r="AY938" s="187" t="s">
        <v>160</v>
      </c>
    </row>
    <row r="939" spans="1:65" s="2" customFormat="1" ht="24.2" customHeight="1">
      <c r="A939" s="33"/>
      <c r="B939" s="144"/>
      <c r="C939" s="195" t="s">
        <v>1018</v>
      </c>
      <c r="D939" s="195" t="s">
        <v>834</v>
      </c>
      <c r="E939" s="196" t="s">
        <v>1019</v>
      </c>
      <c r="F939" s="197" t="s">
        <v>1020</v>
      </c>
      <c r="G939" s="198" t="s">
        <v>236</v>
      </c>
      <c r="H939" s="199">
        <v>712.18</v>
      </c>
      <c r="I939" s="200"/>
      <c r="J939" s="201">
        <f>ROUND(I939*H939,2)</f>
        <v>0</v>
      </c>
      <c r="K939" s="197" t="s">
        <v>837</v>
      </c>
      <c r="L939" s="202"/>
      <c r="M939" s="203" t="s">
        <v>1</v>
      </c>
      <c r="N939" s="204" t="s">
        <v>38</v>
      </c>
      <c r="O939" s="59"/>
      <c r="P939" s="154">
        <f>O939*H939</f>
        <v>0</v>
      </c>
      <c r="Q939" s="154">
        <v>5E-05</v>
      </c>
      <c r="R939" s="154">
        <f>Q939*H939</f>
        <v>0.035609</v>
      </c>
      <c r="S939" s="154">
        <v>0</v>
      </c>
      <c r="T939" s="155">
        <f>S939*H939</f>
        <v>0</v>
      </c>
      <c r="U939" s="33"/>
      <c r="V939" s="33"/>
      <c r="W939" s="33"/>
      <c r="X939" s="33"/>
      <c r="Y939" s="33"/>
      <c r="Z939" s="33"/>
      <c r="AA939" s="33"/>
      <c r="AB939" s="33"/>
      <c r="AC939" s="33"/>
      <c r="AD939" s="33"/>
      <c r="AE939" s="33"/>
      <c r="AR939" s="156" t="s">
        <v>399</v>
      </c>
      <c r="AT939" s="156" t="s">
        <v>834</v>
      </c>
      <c r="AU939" s="156" t="s">
        <v>83</v>
      </c>
      <c r="AY939" s="18" t="s">
        <v>160</v>
      </c>
      <c r="BE939" s="157">
        <f>IF(N939="základní",J939,0)</f>
        <v>0</v>
      </c>
      <c r="BF939" s="157">
        <f>IF(N939="snížená",J939,0)</f>
        <v>0</v>
      </c>
      <c r="BG939" s="157">
        <f>IF(N939="zákl. přenesená",J939,0)</f>
        <v>0</v>
      </c>
      <c r="BH939" s="157">
        <f>IF(N939="sníž. přenesená",J939,0)</f>
        <v>0</v>
      </c>
      <c r="BI939" s="157">
        <f>IF(N939="nulová",J939,0)</f>
        <v>0</v>
      </c>
      <c r="BJ939" s="18" t="s">
        <v>81</v>
      </c>
      <c r="BK939" s="157">
        <f>ROUND(I939*H939,2)</f>
        <v>0</v>
      </c>
      <c r="BL939" s="18" t="s">
        <v>251</v>
      </c>
      <c r="BM939" s="156" t="s">
        <v>1021</v>
      </c>
    </row>
    <row r="940" spans="1:47" s="2" customFormat="1" ht="19.5">
      <c r="A940" s="33"/>
      <c r="B940" s="34"/>
      <c r="C940" s="33"/>
      <c r="D940" s="158" t="s">
        <v>170</v>
      </c>
      <c r="E940" s="33"/>
      <c r="F940" s="159" t="s">
        <v>1020</v>
      </c>
      <c r="G940" s="33"/>
      <c r="H940" s="33"/>
      <c r="I940" s="160"/>
      <c r="J940" s="33"/>
      <c r="K940" s="33"/>
      <c r="L940" s="34"/>
      <c r="M940" s="161"/>
      <c r="N940" s="162"/>
      <c r="O940" s="59"/>
      <c r="P940" s="59"/>
      <c r="Q940" s="59"/>
      <c r="R940" s="59"/>
      <c r="S940" s="59"/>
      <c r="T940" s="60"/>
      <c r="U940" s="33"/>
      <c r="V940" s="33"/>
      <c r="W940" s="33"/>
      <c r="X940" s="33"/>
      <c r="Y940" s="33"/>
      <c r="Z940" s="33"/>
      <c r="AA940" s="33"/>
      <c r="AB940" s="33"/>
      <c r="AC940" s="33"/>
      <c r="AD940" s="33"/>
      <c r="AE940" s="33"/>
      <c r="AT940" s="18" t="s">
        <v>170</v>
      </c>
      <c r="AU940" s="18" t="s">
        <v>83</v>
      </c>
    </row>
    <row r="941" spans="1:65" s="2" customFormat="1" ht="24.2" customHeight="1">
      <c r="A941" s="33"/>
      <c r="B941" s="144"/>
      <c r="C941" s="145" t="s">
        <v>1022</v>
      </c>
      <c r="D941" s="145" t="s">
        <v>163</v>
      </c>
      <c r="E941" s="146" t="s">
        <v>1023</v>
      </c>
      <c r="F941" s="147" t="s">
        <v>1024</v>
      </c>
      <c r="G941" s="148" t="s">
        <v>1025</v>
      </c>
      <c r="H941" s="149">
        <v>492.02</v>
      </c>
      <c r="I941" s="150"/>
      <c r="J941" s="151">
        <f>ROUND(I941*H941,2)</f>
        <v>0</v>
      </c>
      <c r="K941" s="147" t="s">
        <v>1</v>
      </c>
      <c r="L941" s="34"/>
      <c r="M941" s="152" t="s">
        <v>1</v>
      </c>
      <c r="N941" s="153" t="s">
        <v>38</v>
      </c>
      <c r="O941" s="59"/>
      <c r="P941" s="154">
        <f>O941*H941</f>
        <v>0</v>
      </c>
      <c r="Q941" s="154">
        <v>1E-05</v>
      </c>
      <c r="R941" s="154">
        <f>Q941*H941</f>
        <v>0.0049202000000000004</v>
      </c>
      <c r="S941" s="154">
        <v>0</v>
      </c>
      <c r="T941" s="155">
        <f>S941*H941</f>
        <v>0</v>
      </c>
      <c r="U941" s="33"/>
      <c r="V941" s="33"/>
      <c r="W941" s="33"/>
      <c r="X941" s="33"/>
      <c r="Y941" s="33"/>
      <c r="Z941" s="33"/>
      <c r="AA941" s="33"/>
      <c r="AB941" s="33"/>
      <c r="AC941" s="33"/>
      <c r="AD941" s="33"/>
      <c r="AE941" s="33"/>
      <c r="AR941" s="156" t="s">
        <v>251</v>
      </c>
      <c r="AT941" s="156" t="s">
        <v>163</v>
      </c>
      <c r="AU941" s="156" t="s">
        <v>83</v>
      </c>
      <c r="AY941" s="18" t="s">
        <v>160</v>
      </c>
      <c r="BE941" s="157">
        <f>IF(N941="základní",J941,0)</f>
        <v>0</v>
      </c>
      <c r="BF941" s="157">
        <f>IF(N941="snížená",J941,0)</f>
        <v>0</v>
      </c>
      <c r="BG941" s="157">
        <f>IF(N941="zákl. přenesená",J941,0)</f>
        <v>0</v>
      </c>
      <c r="BH941" s="157">
        <f>IF(N941="sníž. přenesená",J941,0)</f>
        <v>0</v>
      </c>
      <c r="BI941" s="157">
        <f>IF(N941="nulová",J941,0)</f>
        <v>0</v>
      </c>
      <c r="BJ941" s="18" t="s">
        <v>81</v>
      </c>
      <c r="BK941" s="157">
        <f>ROUND(I941*H941,2)</f>
        <v>0</v>
      </c>
      <c r="BL941" s="18" t="s">
        <v>251</v>
      </c>
      <c r="BM941" s="156" t="s">
        <v>1026</v>
      </c>
    </row>
    <row r="942" spans="1:47" s="2" customFormat="1" ht="78">
      <c r="A942" s="33"/>
      <c r="B942" s="34"/>
      <c r="C942" s="33"/>
      <c r="D942" s="158" t="s">
        <v>170</v>
      </c>
      <c r="E942" s="33"/>
      <c r="F942" s="159" t="s">
        <v>1027</v>
      </c>
      <c r="G942" s="33"/>
      <c r="H942" s="33"/>
      <c r="I942" s="160"/>
      <c r="J942" s="33"/>
      <c r="K942" s="33"/>
      <c r="L942" s="34"/>
      <c r="M942" s="161"/>
      <c r="N942" s="162"/>
      <c r="O942" s="59"/>
      <c r="P942" s="59"/>
      <c r="Q942" s="59"/>
      <c r="R942" s="59"/>
      <c r="S942" s="59"/>
      <c r="T942" s="60"/>
      <c r="U942" s="33"/>
      <c r="V942" s="33"/>
      <c r="W942" s="33"/>
      <c r="X942" s="33"/>
      <c r="Y942" s="33"/>
      <c r="Z942" s="33"/>
      <c r="AA942" s="33"/>
      <c r="AB942" s="33"/>
      <c r="AC942" s="33"/>
      <c r="AD942" s="33"/>
      <c r="AE942" s="33"/>
      <c r="AT942" s="18" t="s">
        <v>170</v>
      </c>
      <c r="AU942" s="18" t="s">
        <v>83</v>
      </c>
    </row>
    <row r="943" spans="2:51" s="13" customFormat="1" ht="11.25">
      <c r="B943" s="163"/>
      <c r="D943" s="158" t="s">
        <v>172</v>
      </c>
      <c r="E943" s="164" t="s">
        <v>1</v>
      </c>
      <c r="F943" s="165" t="s">
        <v>1028</v>
      </c>
      <c r="H943" s="164" t="s">
        <v>1</v>
      </c>
      <c r="I943" s="166"/>
      <c r="L943" s="163"/>
      <c r="M943" s="167"/>
      <c r="N943" s="168"/>
      <c r="O943" s="168"/>
      <c r="P943" s="168"/>
      <c r="Q943" s="168"/>
      <c r="R943" s="168"/>
      <c r="S943" s="168"/>
      <c r="T943" s="169"/>
      <c r="AT943" s="164" t="s">
        <v>172</v>
      </c>
      <c r="AU943" s="164" t="s">
        <v>83</v>
      </c>
      <c r="AV943" s="13" t="s">
        <v>81</v>
      </c>
      <c r="AW943" s="13" t="s">
        <v>30</v>
      </c>
      <c r="AX943" s="13" t="s">
        <v>73</v>
      </c>
      <c r="AY943" s="164" t="s">
        <v>160</v>
      </c>
    </row>
    <row r="944" spans="2:51" s="14" customFormat="1" ht="11.25">
      <c r="B944" s="170"/>
      <c r="D944" s="158" t="s">
        <v>172</v>
      </c>
      <c r="E944" s="171" t="s">
        <v>1</v>
      </c>
      <c r="F944" s="172" t="s">
        <v>1029</v>
      </c>
      <c r="H944" s="173">
        <v>492.02</v>
      </c>
      <c r="I944" s="174"/>
      <c r="L944" s="170"/>
      <c r="M944" s="175"/>
      <c r="N944" s="176"/>
      <c r="O944" s="176"/>
      <c r="P944" s="176"/>
      <c r="Q944" s="176"/>
      <c r="R944" s="176"/>
      <c r="S944" s="176"/>
      <c r="T944" s="177"/>
      <c r="AT944" s="171" t="s">
        <v>172</v>
      </c>
      <c r="AU944" s="171" t="s">
        <v>83</v>
      </c>
      <c r="AV944" s="14" t="s">
        <v>83</v>
      </c>
      <c r="AW944" s="14" t="s">
        <v>30</v>
      </c>
      <c r="AX944" s="14" t="s">
        <v>81</v>
      </c>
      <c r="AY944" s="171" t="s">
        <v>160</v>
      </c>
    </row>
    <row r="945" spans="1:65" s="2" customFormat="1" ht="24.2" customHeight="1">
      <c r="A945" s="33"/>
      <c r="B945" s="144"/>
      <c r="C945" s="195" t="s">
        <v>1030</v>
      </c>
      <c r="D945" s="195" t="s">
        <v>834</v>
      </c>
      <c r="E945" s="196" t="s">
        <v>1031</v>
      </c>
      <c r="F945" s="197" t="s">
        <v>1032</v>
      </c>
      <c r="G945" s="198" t="s">
        <v>166</v>
      </c>
      <c r="H945" s="199">
        <v>516.621</v>
      </c>
      <c r="I945" s="200"/>
      <c r="J945" s="201">
        <f>ROUND(I945*H945,2)</f>
        <v>0</v>
      </c>
      <c r="K945" s="197" t="s">
        <v>837</v>
      </c>
      <c r="L945" s="202"/>
      <c r="M945" s="203" t="s">
        <v>1</v>
      </c>
      <c r="N945" s="204" t="s">
        <v>38</v>
      </c>
      <c r="O945" s="59"/>
      <c r="P945" s="154">
        <f>O945*H945</f>
        <v>0</v>
      </c>
      <c r="Q945" s="154">
        <v>0.00016</v>
      </c>
      <c r="R945" s="154">
        <f>Q945*H945</f>
        <v>0.08265936</v>
      </c>
      <c r="S945" s="154">
        <v>0</v>
      </c>
      <c r="T945" s="155">
        <f>S945*H945</f>
        <v>0</v>
      </c>
      <c r="U945" s="33"/>
      <c r="V945" s="33"/>
      <c r="W945" s="33"/>
      <c r="X945" s="33"/>
      <c r="Y945" s="33"/>
      <c r="Z945" s="33"/>
      <c r="AA945" s="33"/>
      <c r="AB945" s="33"/>
      <c r="AC945" s="33"/>
      <c r="AD945" s="33"/>
      <c r="AE945" s="33"/>
      <c r="AR945" s="156" t="s">
        <v>399</v>
      </c>
      <c r="AT945" s="156" t="s">
        <v>834</v>
      </c>
      <c r="AU945" s="156" t="s">
        <v>83</v>
      </c>
      <c r="AY945" s="18" t="s">
        <v>160</v>
      </c>
      <c r="BE945" s="157">
        <f>IF(N945="základní",J945,0)</f>
        <v>0</v>
      </c>
      <c r="BF945" s="157">
        <f>IF(N945="snížená",J945,0)</f>
        <v>0</v>
      </c>
      <c r="BG945" s="157">
        <f>IF(N945="zákl. přenesená",J945,0)</f>
        <v>0</v>
      </c>
      <c r="BH945" s="157">
        <f>IF(N945="sníž. přenesená",J945,0)</f>
        <v>0</v>
      </c>
      <c r="BI945" s="157">
        <f>IF(N945="nulová",J945,0)</f>
        <v>0</v>
      </c>
      <c r="BJ945" s="18" t="s">
        <v>81</v>
      </c>
      <c r="BK945" s="157">
        <f>ROUND(I945*H945,2)</f>
        <v>0</v>
      </c>
      <c r="BL945" s="18" t="s">
        <v>251</v>
      </c>
      <c r="BM945" s="156" t="s">
        <v>1033</v>
      </c>
    </row>
    <row r="946" spans="1:47" s="2" customFormat="1" ht="19.5">
      <c r="A946" s="33"/>
      <c r="B946" s="34"/>
      <c r="C946" s="33"/>
      <c r="D946" s="158" t="s">
        <v>170</v>
      </c>
      <c r="E946" s="33"/>
      <c r="F946" s="159" t="s">
        <v>1032</v>
      </c>
      <c r="G946" s="33"/>
      <c r="H946" s="33"/>
      <c r="I946" s="160"/>
      <c r="J946" s="33"/>
      <c r="K946" s="33"/>
      <c r="L946" s="34"/>
      <c r="M946" s="161"/>
      <c r="N946" s="162"/>
      <c r="O946" s="59"/>
      <c r="P946" s="59"/>
      <c r="Q946" s="59"/>
      <c r="R946" s="59"/>
      <c r="S946" s="59"/>
      <c r="T946" s="60"/>
      <c r="U946" s="33"/>
      <c r="V946" s="33"/>
      <c r="W946" s="33"/>
      <c r="X946" s="33"/>
      <c r="Y946" s="33"/>
      <c r="Z946" s="33"/>
      <c r="AA946" s="33"/>
      <c r="AB946" s="33"/>
      <c r="AC946" s="33"/>
      <c r="AD946" s="33"/>
      <c r="AE946" s="33"/>
      <c r="AT946" s="18" t="s">
        <v>170</v>
      </c>
      <c r="AU946" s="18" t="s">
        <v>83</v>
      </c>
    </row>
    <row r="947" spans="2:51" s="14" customFormat="1" ht="11.25">
      <c r="B947" s="170"/>
      <c r="D947" s="158" t="s">
        <v>172</v>
      </c>
      <c r="F947" s="172" t="s">
        <v>1034</v>
      </c>
      <c r="H947" s="173">
        <v>516.621</v>
      </c>
      <c r="I947" s="174"/>
      <c r="L947" s="170"/>
      <c r="M947" s="175"/>
      <c r="N947" s="176"/>
      <c r="O947" s="176"/>
      <c r="P947" s="176"/>
      <c r="Q947" s="176"/>
      <c r="R947" s="176"/>
      <c r="S947" s="176"/>
      <c r="T947" s="177"/>
      <c r="AT947" s="171" t="s">
        <v>172</v>
      </c>
      <c r="AU947" s="171" t="s">
        <v>83</v>
      </c>
      <c r="AV947" s="14" t="s">
        <v>83</v>
      </c>
      <c r="AW947" s="14" t="s">
        <v>3</v>
      </c>
      <c r="AX947" s="14" t="s">
        <v>81</v>
      </c>
      <c r="AY947" s="171" t="s">
        <v>160</v>
      </c>
    </row>
    <row r="948" spans="1:65" s="2" customFormat="1" ht="24.2" customHeight="1">
      <c r="A948" s="33"/>
      <c r="B948" s="144"/>
      <c r="C948" s="145" t="s">
        <v>1035</v>
      </c>
      <c r="D948" s="145" t="s">
        <v>163</v>
      </c>
      <c r="E948" s="146" t="s">
        <v>1036</v>
      </c>
      <c r="F948" s="147" t="s">
        <v>1037</v>
      </c>
      <c r="G948" s="148" t="s">
        <v>227</v>
      </c>
      <c r="H948" s="149">
        <v>9.521</v>
      </c>
      <c r="I948" s="150"/>
      <c r="J948" s="151">
        <f>ROUND(I948*H948,2)</f>
        <v>0</v>
      </c>
      <c r="K948" s="147" t="s">
        <v>167</v>
      </c>
      <c r="L948" s="34"/>
      <c r="M948" s="152" t="s">
        <v>1</v>
      </c>
      <c r="N948" s="153" t="s">
        <v>38</v>
      </c>
      <c r="O948" s="59"/>
      <c r="P948" s="154">
        <f>O948*H948</f>
        <v>0</v>
      </c>
      <c r="Q948" s="154">
        <v>0</v>
      </c>
      <c r="R948" s="154">
        <f>Q948*H948</f>
        <v>0</v>
      </c>
      <c r="S948" s="154">
        <v>0</v>
      </c>
      <c r="T948" s="155">
        <f>S948*H948</f>
        <v>0</v>
      </c>
      <c r="U948" s="33"/>
      <c r="V948" s="33"/>
      <c r="W948" s="33"/>
      <c r="X948" s="33"/>
      <c r="Y948" s="33"/>
      <c r="Z948" s="33"/>
      <c r="AA948" s="33"/>
      <c r="AB948" s="33"/>
      <c r="AC948" s="33"/>
      <c r="AD948" s="33"/>
      <c r="AE948" s="33"/>
      <c r="AR948" s="156" t="s">
        <v>251</v>
      </c>
      <c r="AT948" s="156" t="s">
        <v>163</v>
      </c>
      <c r="AU948" s="156" t="s">
        <v>83</v>
      </c>
      <c r="AY948" s="18" t="s">
        <v>160</v>
      </c>
      <c r="BE948" s="157">
        <f>IF(N948="základní",J948,0)</f>
        <v>0</v>
      </c>
      <c r="BF948" s="157">
        <f>IF(N948="snížená",J948,0)</f>
        <v>0</v>
      </c>
      <c r="BG948" s="157">
        <f>IF(N948="zákl. přenesená",J948,0)</f>
        <v>0</v>
      </c>
      <c r="BH948" s="157">
        <f>IF(N948="sníž. přenesená",J948,0)</f>
        <v>0</v>
      </c>
      <c r="BI948" s="157">
        <f>IF(N948="nulová",J948,0)</f>
        <v>0</v>
      </c>
      <c r="BJ948" s="18" t="s">
        <v>81</v>
      </c>
      <c r="BK948" s="157">
        <f>ROUND(I948*H948,2)</f>
        <v>0</v>
      </c>
      <c r="BL948" s="18" t="s">
        <v>251</v>
      </c>
      <c r="BM948" s="156" t="s">
        <v>1038</v>
      </c>
    </row>
    <row r="949" spans="1:47" s="2" customFormat="1" ht="29.25">
      <c r="A949" s="33"/>
      <c r="B949" s="34"/>
      <c r="C949" s="33"/>
      <c r="D949" s="158" t="s">
        <v>170</v>
      </c>
      <c r="E949" s="33"/>
      <c r="F949" s="159" t="s">
        <v>1039</v>
      </c>
      <c r="G949" s="33"/>
      <c r="H949" s="33"/>
      <c r="I949" s="160"/>
      <c r="J949" s="33"/>
      <c r="K949" s="33"/>
      <c r="L949" s="34"/>
      <c r="M949" s="161"/>
      <c r="N949" s="162"/>
      <c r="O949" s="59"/>
      <c r="P949" s="59"/>
      <c r="Q949" s="59"/>
      <c r="R949" s="59"/>
      <c r="S949" s="59"/>
      <c r="T949" s="60"/>
      <c r="U949" s="33"/>
      <c r="V949" s="33"/>
      <c r="W949" s="33"/>
      <c r="X949" s="33"/>
      <c r="Y949" s="33"/>
      <c r="Z949" s="33"/>
      <c r="AA949" s="33"/>
      <c r="AB949" s="33"/>
      <c r="AC949" s="33"/>
      <c r="AD949" s="33"/>
      <c r="AE949" s="33"/>
      <c r="AT949" s="18" t="s">
        <v>170</v>
      </c>
      <c r="AU949" s="18" t="s">
        <v>83</v>
      </c>
    </row>
    <row r="950" spans="2:63" s="12" customFormat="1" ht="22.9" customHeight="1">
      <c r="B950" s="131"/>
      <c r="D950" s="132" t="s">
        <v>72</v>
      </c>
      <c r="E950" s="142" t="s">
        <v>1040</v>
      </c>
      <c r="F950" s="142" t="s">
        <v>1041</v>
      </c>
      <c r="I950" s="134"/>
      <c r="J950" s="143">
        <f>BK950</f>
        <v>0</v>
      </c>
      <c r="L950" s="131"/>
      <c r="M950" s="136"/>
      <c r="N950" s="137"/>
      <c r="O950" s="137"/>
      <c r="P950" s="138">
        <f>SUM(P951:P1119)</f>
        <v>0</v>
      </c>
      <c r="Q950" s="137"/>
      <c r="R950" s="138">
        <f>SUM(R951:R1119)</f>
        <v>0.6031144500000001</v>
      </c>
      <c r="S950" s="137"/>
      <c r="T950" s="139">
        <f>SUM(T951:T1119)</f>
        <v>0</v>
      </c>
      <c r="AR950" s="132" t="s">
        <v>83</v>
      </c>
      <c r="AT950" s="140" t="s">
        <v>72</v>
      </c>
      <c r="AU950" s="140" t="s">
        <v>81</v>
      </c>
      <c r="AY950" s="132" t="s">
        <v>160</v>
      </c>
      <c r="BK950" s="141">
        <f>SUM(BK951:BK1119)</f>
        <v>0</v>
      </c>
    </row>
    <row r="951" spans="1:65" s="2" customFormat="1" ht="33" customHeight="1">
      <c r="A951" s="33"/>
      <c r="B951" s="144"/>
      <c r="C951" s="145" t="s">
        <v>1042</v>
      </c>
      <c r="D951" s="145" t="s">
        <v>163</v>
      </c>
      <c r="E951" s="146" t="s">
        <v>1043</v>
      </c>
      <c r="F951" s="147" t="s">
        <v>1044</v>
      </c>
      <c r="G951" s="148" t="s">
        <v>166</v>
      </c>
      <c r="H951" s="149">
        <v>616.43</v>
      </c>
      <c r="I951" s="150"/>
      <c r="J951" s="151">
        <f>ROUND(I951*H951,2)</f>
        <v>0</v>
      </c>
      <c r="K951" s="147" t="s">
        <v>167</v>
      </c>
      <c r="L951" s="34"/>
      <c r="M951" s="152" t="s">
        <v>1</v>
      </c>
      <c r="N951" s="153" t="s">
        <v>38</v>
      </c>
      <c r="O951" s="59"/>
      <c r="P951" s="154">
        <f>O951*H951</f>
        <v>0</v>
      </c>
      <c r="Q951" s="154">
        <v>0.000945</v>
      </c>
      <c r="R951" s="154">
        <f>Q951*H951</f>
        <v>0.58252635</v>
      </c>
      <c r="S951" s="154">
        <v>0</v>
      </c>
      <c r="T951" s="155">
        <f>S951*H951</f>
        <v>0</v>
      </c>
      <c r="U951" s="33"/>
      <c r="V951" s="33"/>
      <c r="W951" s="33"/>
      <c r="X951" s="33"/>
      <c r="Y951" s="33"/>
      <c r="Z951" s="33"/>
      <c r="AA951" s="33"/>
      <c r="AB951" s="33"/>
      <c r="AC951" s="33"/>
      <c r="AD951" s="33"/>
      <c r="AE951" s="33"/>
      <c r="AR951" s="156" t="s">
        <v>251</v>
      </c>
      <c r="AT951" s="156" t="s">
        <v>163</v>
      </c>
      <c r="AU951" s="156" t="s">
        <v>83</v>
      </c>
      <c r="AY951" s="18" t="s">
        <v>160</v>
      </c>
      <c r="BE951" s="157">
        <f>IF(N951="základní",J951,0)</f>
        <v>0</v>
      </c>
      <c r="BF951" s="157">
        <f>IF(N951="snížená",J951,0)</f>
        <v>0</v>
      </c>
      <c r="BG951" s="157">
        <f>IF(N951="zákl. přenesená",J951,0)</f>
        <v>0</v>
      </c>
      <c r="BH951" s="157">
        <f>IF(N951="sníž. přenesená",J951,0)</f>
        <v>0</v>
      </c>
      <c r="BI951" s="157">
        <f>IF(N951="nulová",J951,0)</f>
        <v>0</v>
      </c>
      <c r="BJ951" s="18" t="s">
        <v>81</v>
      </c>
      <c r="BK951" s="157">
        <f>ROUND(I951*H951,2)</f>
        <v>0</v>
      </c>
      <c r="BL951" s="18" t="s">
        <v>251</v>
      </c>
      <c r="BM951" s="156" t="s">
        <v>1045</v>
      </c>
    </row>
    <row r="952" spans="1:47" s="2" customFormat="1" ht="19.5">
      <c r="A952" s="33"/>
      <c r="B952" s="34"/>
      <c r="C952" s="33"/>
      <c r="D952" s="158" t="s">
        <v>170</v>
      </c>
      <c r="E952" s="33"/>
      <c r="F952" s="159" t="s">
        <v>1046</v>
      </c>
      <c r="G952" s="33"/>
      <c r="H952" s="33"/>
      <c r="I952" s="160"/>
      <c r="J952" s="33"/>
      <c r="K952" s="33"/>
      <c r="L952" s="34"/>
      <c r="M952" s="161"/>
      <c r="N952" s="162"/>
      <c r="O952" s="59"/>
      <c r="P952" s="59"/>
      <c r="Q952" s="59"/>
      <c r="R952" s="59"/>
      <c r="S952" s="59"/>
      <c r="T952" s="60"/>
      <c r="U952" s="33"/>
      <c r="V952" s="33"/>
      <c r="W952" s="33"/>
      <c r="X952" s="33"/>
      <c r="Y952" s="33"/>
      <c r="Z952" s="33"/>
      <c r="AA952" s="33"/>
      <c r="AB952" s="33"/>
      <c r="AC952" s="33"/>
      <c r="AD952" s="33"/>
      <c r="AE952" s="33"/>
      <c r="AT952" s="18" t="s">
        <v>170</v>
      </c>
      <c r="AU952" s="18" t="s">
        <v>83</v>
      </c>
    </row>
    <row r="953" spans="2:51" s="13" customFormat="1" ht="11.25">
      <c r="B953" s="163"/>
      <c r="D953" s="158" t="s">
        <v>172</v>
      </c>
      <c r="E953" s="164" t="s">
        <v>1</v>
      </c>
      <c r="F953" s="165" t="s">
        <v>431</v>
      </c>
      <c r="H953" s="164" t="s">
        <v>1</v>
      </c>
      <c r="I953" s="166"/>
      <c r="L953" s="163"/>
      <c r="M953" s="167"/>
      <c r="N953" s="168"/>
      <c r="O953" s="168"/>
      <c r="P953" s="168"/>
      <c r="Q953" s="168"/>
      <c r="R953" s="168"/>
      <c r="S953" s="168"/>
      <c r="T953" s="169"/>
      <c r="AT953" s="164" t="s">
        <v>172</v>
      </c>
      <c r="AU953" s="164" t="s">
        <v>83</v>
      </c>
      <c r="AV953" s="13" t="s">
        <v>81</v>
      </c>
      <c r="AW953" s="13" t="s">
        <v>30</v>
      </c>
      <c r="AX953" s="13" t="s">
        <v>73</v>
      </c>
      <c r="AY953" s="164" t="s">
        <v>160</v>
      </c>
    </row>
    <row r="954" spans="2:51" s="14" customFormat="1" ht="11.25">
      <c r="B954" s="170"/>
      <c r="D954" s="158" t="s">
        <v>172</v>
      </c>
      <c r="E954" s="171" t="s">
        <v>1</v>
      </c>
      <c r="F954" s="172" t="s">
        <v>1047</v>
      </c>
      <c r="H954" s="173">
        <v>44.75</v>
      </c>
      <c r="I954" s="174"/>
      <c r="L954" s="170"/>
      <c r="M954" s="175"/>
      <c r="N954" s="176"/>
      <c r="O954" s="176"/>
      <c r="P954" s="176"/>
      <c r="Q954" s="176"/>
      <c r="R954" s="176"/>
      <c r="S954" s="176"/>
      <c r="T954" s="177"/>
      <c r="AT954" s="171" t="s">
        <v>172</v>
      </c>
      <c r="AU954" s="171" t="s">
        <v>83</v>
      </c>
      <c r="AV954" s="14" t="s">
        <v>83</v>
      </c>
      <c r="AW954" s="14" t="s">
        <v>30</v>
      </c>
      <c r="AX954" s="14" t="s">
        <v>73</v>
      </c>
      <c r="AY954" s="171" t="s">
        <v>160</v>
      </c>
    </row>
    <row r="955" spans="2:51" s="13" customFormat="1" ht="11.25">
      <c r="B955" s="163"/>
      <c r="D955" s="158" t="s">
        <v>172</v>
      </c>
      <c r="E955" s="164" t="s">
        <v>1</v>
      </c>
      <c r="F955" s="165" t="s">
        <v>560</v>
      </c>
      <c r="H955" s="164" t="s">
        <v>1</v>
      </c>
      <c r="I955" s="166"/>
      <c r="L955" s="163"/>
      <c r="M955" s="167"/>
      <c r="N955" s="168"/>
      <c r="O955" s="168"/>
      <c r="P955" s="168"/>
      <c r="Q955" s="168"/>
      <c r="R955" s="168"/>
      <c r="S955" s="168"/>
      <c r="T955" s="169"/>
      <c r="AT955" s="164" t="s">
        <v>172</v>
      </c>
      <c r="AU955" s="164" t="s">
        <v>83</v>
      </c>
      <c r="AV955" s="13" t="s">
        <v>81</v>
      </c>
      <c r="AW955" s="13" t="s">
        <v>30</v>
      </c>
      <c r="AX955" s="13" t="s">
        <v>73</v>
      </c>
      <c r="AY955" s="164" t="s">
        <v>160</v>
      </c>
    </row>
    <row r="956" spans="2:51" s="14" customFormat="1" ht="11.25">
      <c r="B956" s="170"/>
      <c r="D956" s="158" t="s">
        <v>172</v>
      </c>
      <c r="E956" s="171" t="s">
        <v>1</v>
      </c>
      <c r="F956" s="172" t="s">
        <v>1048</v>
      </c>
      <c r="H956" s="173">
        <v>22.87</v>
      </c>
      <c r="I956" s="174"/>
      <c r="L956" s="170"/>
      <c r="M956" s="175"/>
      <c r="N956" s="176"/>
      <c r="O956" s="176"/>
      <c r="P956" s="176"/>
      <c r="Q956" s="176"/>
      <c r="R956" s="176"/>
      <c r="S956" s="176"/>
      <c r="T956" s="177"/>
      <c r="AT956" s="171" t="s">
        <v>172</v>
      </c>
      <c r="AU956" s="171" t="s">
        <v>83</v>
      </c>
      <c r="AV956" s="14" t="s">
        <v>83</v>
      </c>
      <c r="AW956" s="14" t="s">
        <v>30</v>
      </c>
      <c r="AX956" s="14" t="s">
        <v>73</v>
      </c>
      <c r="AY956" s="171" t="s">
        <v>160</v>
      </c>
    </row>
    <row r="957" spans="2:51" s="13" customFormat="1" ht="11.25">
      <c r="B957" s="163"/>
      <c r="D957" s="158" t="s">
        <v>172</v>
      </c>
      <c r="E957" s="164" t="s">
        <v>1</v>
      </c>
      <c r="F957" s="165" t="s">
        <v>983</v>
      </c>
      <c r="H957" s="164" t="s">
        <v>1</v>
      </c>
      <c r="I957" s="166"/>
      <c r="L957" s="163"/>
      <c r="M957" s="167"/>
      <c r="N957" s="168"/>
      <c r="O957" s="168"/>
      <c r="P957" s="168"/>
      <c r="Q957" s="168"/>
      <c r="R957" s="168"/>
      <c r="S957" s="168"/>
      <c r="T957" s="169"/>
      <c r="AT957" s="164" t="s">
        <v>172</v>
      </c>
      <c r="AU957" s="164" t="s">
        <v>83</v>
      </c>
      <c r="AV957" s="13" t="s">
        <v>81</v>
      </c>
      <c r="AW957" s="13" t="s">
        <v>30</v>
      </c>
      <c r="AX957" s="13" t="s">
        <v>73</v>
      </c>
      <c r="AY957" s="164" t="s">
        <v>160</v>
      </c>
    </row>
    <row r="958" spans="2:51" s="14" customFormat="1" ht="11.25">
      <c r="B958" s="170"/>
      <c r="D958" s="158" t="s">
        <v>172</v>
      </c>
      <c r="E958" s="171" t="s">
        <v>1</v>
      </c>
      <c r="F958" s="172" t="s">
        <v>1049</v>
      </c>
      <c r="H958" s="173">
        <v>12.9</v>
      </c>
      <c r="I958" s="174"/>
      <c r="L958" s="170"/>
      <c r="M958" s="175"/>
      <c r="N958" s="176"/>
      <c r="O958" s="176"/>
      <c r="P958" s="176"/>
      <c r="Q958" s="176"/>
      <c r="R958" s="176"/>
      <c r="S958" s="176"/>
      <c r="T958" s="177"/>
      <c r="AT958" s="171" t="s">
        <v>172</v>
      </c>
      <c r="AU958" s="171" t="s">
        <v>83</v>
      </c>
      <c r="AV958" s="14" t="s">
        <v>83</v>
      </c>
      <c r="AW958" s="14" t="s">
        <v>30</v>
      </c>
      <c r="AX958" s="14" t="s">
        <v>73</v>
      </c>
      <c r="AY958" s="171" t="s">
        <v>160</v>
      </c>
    </row>
    <row r="959" spans="2:51" s="13" customFormat="1" ht="11.25">
      <c r="B959" s="163"/>
      <c r="D959" s="158" t="s">
        <v>172</v>
      </c>
      <c r="E959" s="164" t="s">
        <v>1</v>
      </c>
      <c r="F959" s="165" t="s">
        <v>433</v>
      </c>
      <c r="H959" s="164" t="s">
        <v>1</v>
      </c>
      <c r="I959" s="166"/>
      <c r="L959" s="163"/>
      <c r="M959" s="167"/>
      <c r="N959" s="168"/>
      <c r="O959" s="168"/>
      <c r="P959" s="168"/>
      <c r="Q959" s="168"/>
      <c r="R959" s="168"/>
      <c r="S959" s="168"/>
      <c r="T959" s="169"/>
      <c r="AT959" s="164" t="s">
        <v>172</v>
      </c>
      <c r="AU959" s="164" t="s">
        <v>83</v>
      </c>
      <c r="AV959" s="13" t="s">
        <v>81</v>
      </c>
      <c r="AW959" s="13" t="s">
        <v>30</v>
      </c>
      <c r="AX959" s="13" t="s">
        <v>73</v>
      </c>
      <c r="AY959" s="164" t="s">
        <v>160</v>
      </c>
    </row>
    <row r="960" spans="2:51" s="14" customFormat="1" ht="11.25">
      <c r="B960" s="170"/>
      <c r="D960" s="158" t="s">
        <v>172</v>
      </c>
      <c r="E960" s="171" t="s">
        <v>1</v>
      </c>
      <c r="F960" s="172" t="s">
        <v>1050</v>
      </c>
      <c r="H960" s="173">
        <v>18.24</v>
      </c>
      <c r="I960" s="174"/>
      <c r="L960" s="170"/>
      <c r="M960" s="175"/>
      <c r="N960" s="176"/>
      <c r="O960" s="176"/>
      <c r="P960" s="176"/>
      <c r="Q960" s="176"/>
      <c r="R960" s="176"/>
      <c r="S960" s="176"/>
      <c r="T960" s="177"/>
      <c r="AT960" s="171" t="s">
        <v>172</v>
      </c>
      <c r="AU960" s="171" t="s">
        <v>83</v>
      </c>
      <c r="AV960" s="14" t="s">
        <v>83</v>
      </c>
      <c r="AW960" s="14" t="s">
        <v>30</v>
      </c>
      <c r="AX960" s="14" t="s">
        <v>73</v>
      </c>
      <c r="AY960" s="171" t="s">
        <v>160</v>
      </c>
    </row>
    <row r="961" spans="2:51" s="13" customFormat="1" ht="11.25">
      <c r="B961" s="163"/>
      <c r="D961" s="158" t="s">
        <v>172</v>
      </c>
      <c r="E961" s="164" t="s">
        <v>1</v>
      </c>
      <c r="F961" s="165" t="s">
        <v>435</v>
      </c>
      <c r="H961" s="164" t="s">
        <v>1</v>
      </c>
      <c r="I961" s="166"/>
      <c r="L961" s="163"/>
      <c r="M961" s="167"/>
      <c r="N961" s="168"/>
      <c r="O961" s="168"/>
      <c r="P961" s="168"/>
      <c r="Q961" s="168"/>
      <c r="R961" s="168"/>
      <c r="S961" s="168"/>
      <c r="T961" s="169"/>
      <c r="AT961" s="164" t="s">
        <v>172</v>
      </c>
      <c r="AU961" s="164" t="s">
        <v>83</v>
      </c>
      <c r="AV961" s="13" t="s">
        <v>81</v>
      </c>
      <c r="AW961" s="13" t="s">
        <v>30</v>
      </c>
      <c r="AX961" s="13" t="s">
        <v>73</v>
      </c>
      <c r="AY961" s="164" t="s">
        <v>160</v>
      </c>
    </row>
    <row r="962" spans="2:51" s="14" customFormat="1" ht="11.25">
      <c r="B962" s="170"/>
      <c r="D962" s="158" t="s">
        <v>172</v>
      </c>
      <c r="E962" s="171" t="s">
        <v>1</v>
      </c>
      <c r="F962" s="172" t="s">
        <v>1051</v>
      </c>
      <c r="H962" s="173">
        <v>18.67</v>
      </c>
      <c r="I962" s="174"/>
      <c r="L962" s="170"/>
      <c r="M962" s="175"/>
      <c r="N962" s="176"/>
      <c r="O962" s="176"/>
      <c r="P962" s="176"/>
      <c r="Q962" s="176"/>
      <c r="R962" s="176"/>
      <c r="S962" s="176"/>
      <c r="T962" s="177"/>
      <c r="AT962" s="171" t="s">
        <v>172</v>
      </c>
      <c r="AU962" s="171" t="s">
        <v>83</v>
      </c>
      <c r="AV962" s="14" t="s">
        <v>83</v>
      </c>
      <c r="AW962" s="14" t="s">
        <v>30</v>
      </c>
      <c r="AX962" s="14" t="s">
        <v>73</v>
      </c>
      <c r="AY962" s="171" t="s">
        <v>160</v>
      </c>
    </row>
    <row r="963" spans="2:51" s="13" customFormat="1" ht="11.25">
      <c r="B963" s="163"/>
      <c r="D963" s="158" t="s">
        <v>172</v>
      </c>
      <c r="E963" s="164" t="s">
        <v>1</v>
      </c>
      <c r="F963" s="165" t="s">
        <v>437</v>
      </c>
      <c r="H963" s="164" t="s">
        <v>1</v>
      </c>
      <c r="I963" s="166"/>
      <c r="L963" s="163"/>
      <c r="M963" s="167"/>
      <c r="N963" s="168"/>
      <c r="O963" s="168"/>
      <c r="P963" s="168"/>
      <c r="Q963" s="168"/>
      <c r="R963" s="168"/>
      <c r="S963" s="168"/>
      <c r="T963" s="169"/>
      <c r="AT963" s="164" t="s">
        <v>172</v>
      </c>
      <c r="AU963" s="164" t="s">
        <v>83</v>
      </c>
      <c r="AV963" s="13" t="s">
        <v>81</v>
      </c>
      <c r="AW963" s="13" t="s">
        <v>30</v>
      </c>
      <c r="AX963" s="13" t="s">
        <v>73</v>
      </c>
      <c r="AY963" s="164" t="s">
        <v>160</v>
      </c>
    </row>
    <row r="964" spans="2:51" s="14" customFormat="1" ht="11.25">
      <c r="B964" s="170"/>
      <c r="D964" s="158" t="s">
        <v>172</v>
      </c>
      <c r="E964" s="171" t="s">
        <v>1</v>
      </c>
      <c r="F964" s="172" t="s">
        <v>1052</v>
      </c>
      <c r="H964" s="173">
        <v>15.44</v>
      </c>
      <c r="I964" s="174"/>
      <c r="L964" s="170"/>
      <c r="M964" s="175"/>
      <c r="N964" s="176"/>
      <c r="O964" s="176"/>
      <c r="P964" s="176"/>
      <c r="Q964" s="176"/>
      <c r="R964" s="176"/>
      <c r="S964" s="176"/>
      <c r="T964" s="177"/>
      <c r="AT964" s="171" t="s">
        <v>172</v>
      </c>
      <c r="AU964" s="171" t="s">
        <v>83</v>
      </c>
      <c r="AV964" s="14" t="s">
        <v>83</v>
      </c>
      <c r="AW964" s="14" t="s">
        <v>30</v>
      </c>
      <c r="AX964" s="14" t="s">
        <v>73</v>
      </c>
      <c r="AY964" s="171" t="s">
        <v>160</v>
      </c>
    </row>
    <row r="965" spans="2:51" s="13" customFormat="1" ht="11.25">
      <c r="B965" s="163"/>
      <c r="D965" s="158" t="s">
        <v>172</v>
      </c>
      <c r="E965" s="164" t="s">
        <v>1</v>
      </c>
      <c r="F965" s="165" t="s">
        <v>439</v>
      </c>
      <c r="H965" s="164" t="s">
        <v>1</v>
      </c>
      <c r="I965" s="166"/>
      <c r="L965" s="163"/>
      <c r="M965" s="167"/>
      <c r="N965" s="168"/>
      <c r="O965" s="168"/>
      <c r="P965" s="168"/>
      <c r="Q965" s="168"/>
      <c r="R965" s="168"/>
      <c r="S965" s="168"/>
      <c r="T965" s="169"/>
      <c r="AT965" s="164" t="s">
        <v>172</v>
      </c>
      <c r="AU965" s="164" t="s">
        <v>83</v>
      </c>
      <c r="AV965" s="13" t="s">
        <v>81</v>
      </c>
      <c r="AW965" s="13" t="s">
        <v>30</v>
      </c>
      <c r="AX965" s="13" t="s">
        <v>73</v>
      </c>
      <c r="AY965" s="164" t="s">
        <v>160</v>
      </c>
    </row>
    <row r="966" spans="2:51" s="14" customFormat="1" ht="11.25">
      <c r="B966" s="170"/>
      <c r="D966" s="158" t="s">
        <v>172</v>
      </c>
      <c r="E966" s="171" t="s">
        <v>1</v>
      </c>
      <c r="F966" s="172" t="s">
        <v>1052</v>
      </c>
      <c r="H966" s="173">
        <v>15.44</v>
      </c>
      <c r="I966" s="174"/>
      <c r="L966" s="170"/>
      <c r="M966" s="175"/>
      <c r="N966" s="176"/>
      <c r="O966" s="176"/>
      <c r="P966" s="176"/>
      <c r="Q966" s="176"/>
      <c r="R966" s="176"/>
      <c r="S966" s="176"/>
      <c r="T966" s="177"/>
      <c r="AT966" s="171" t="s">
        <v>172</v>
      </c>
      <c r="AU966" s="171" t="s">
        <v>83</v>
      </c>
      <c r="AV966" s="14" t="s">
        <v>83</v>
      </c>
      <c r="AW966" s="14" t="s">
        <v>30</v>
      </c>
      <c r="AX966" s="14" t="s">
        <v>73</v>
      </c>
      <c r="AY966" s="171" t="s">
        <v>160</v>
      </c>
    </row>
    <row r="967" spans="2:51" s="13" customFormat="1" ht="11.25">
      <c r="B967" s="163"/>
      <c r="D967" s="158" t="s">
        <v>172</v>
      </c>
      <c r="E967" s="164" t="s">
        <v>1</v>
      </c>
      <c r="F967" s="165" t="s">
        <v>440</v>
      </c>
      <c r="H967" s="164" t="s">
        <v>1</v>
      </c>
      <c r="I967" s="166"/>
      <c r="L967" s="163"/>
      <c r="M967" s="167"/>
      <c r="N967" s="168"/>
      <c r="O967" s="168"/>
      <c r="P967" s="168"/>
      <c r="Q967" s="168"/>
      <c r="R967" s="168"/>
      <c r="S967" s="168"/>
      <c r="T967" s="169"/>
      <c r="AT967" s="164" t="s">
        <v>172</v>
      </c>
      <c r="AU967" s="164" t="s">
        <v>83</v>
      </c>
      <c r="AV967" s="13" t="s">
        <v>81</v>
      </c>
      <c r="AW967" s="13" t="s">
        <v>30</v>
      </c>
      <c r="AX967" s="13" t="s">
        <v>73</v>
      </c>
      <c r="AY967" s="164" t="s">
        <v>160</v>
      </c>
    </row>
    <row r="968" spans="2:51" s="14" customFormat="1" ht="11.25">
      <c r="B968" s="170"/>
      <c r="D968" s="158" t="s">
        <v>172</v>
      </c>
      <c r="E968" s="171" t="s">
        <v>1</v>
      </c>
      <c r="F968" s="172" t="s">
        <v>1053</v>
      </c>
      <c r="H968" s="173">
        <v>15.15</v>
      </c>
      <c r="I968" s="174"/>
      <c r="L968" s="170"/>
      <c r="M968" s="175"/>
      <c r="N968" s="176"/>
      <c r="O968" s="176"/>
      <c r="P968" s="176"/>
      <c r="Q968" s="176"/>
      <c r="R968" s="176"/>
      <c r="S968" s="176"/>
      <c r="T968" s="177"/>
      <c r="AT968" s="171" t="s">
        <v>172</v>
      </c>
      <c r="AU968" s="171" t="s">
        <v>83</v>
      </c>
      <c r="AV968" s="14" t="s">
        <v>83</v>
      </c>
      <c r="AW968" s="14" t="s">
        <v>30</v>
      </c>
      <c r="AX968" s="14" t="s">
        <v>73</v>
      </c>
      <c r="AY968" s="171" t="s">
        <v>160</v>
      </c>
    </row>
    <row r="969" spans="2:51" s="13" customFormat="1" ht="11.25">
      <c r="B969" s="163"/>
      <c r="D969" s="158" t="s">
        <v>172</v>
      </c>
      <c r="E969" s="164" t="s">
        <v>1</v>
      </c>
      <c r="F969" s="165" t="s">
        <v>442</v>
      </c>
      <c r="H969" s="164" t="s">
        <v>1</v>
      </c>
      <c r="I969" s="166"/>
      <c r="L969" s="163"/>
      <c r="M969" s="167"/>
      <c r="N969" s="168"/>
      <c r="O969" s="168"/>
      <c r="P969" s="168"/>
      <c r="Q969" s="168"/>
      <c r="R969" s="168"/>
      <c r="S969" s="168"/>
      <c r="T969" s="169"/>
      <c r="AT969" s="164" t="s">
        <v>172</v>
      </c>
      <c r="AU969" s="164" t="s">
        <v>83</v>
      </c>
      <c r="AV969" s="13" t="s">
        <v>81</v>
      </c>
      <c r="AW969" s="13" t="s">
        <v>30</v>
      </c>
      <c r="AX969" s="13" t="s">
        <v>73</v>
      </c>
      <c r="AY969" s="164" t="s">
        <v>160</v>
      </c>
    </row>
    <row r="970" spans="2:51" s="14" customFormat="1" ht="11.25">
      <c r="B970" s="170"/>
      <c r="D970" s="158" t="s">
        <v>172</v>
      </c>
      <c r="E970" s="171" t="s">
        <v>1</v>
      </c>
      <c r="F970" s="172" t="s">
        <v>1054</v>
      </c>
      <c r="H970" s="173">
        <v>14.02</v>
      </c>
      <c r="I970" s="174"/>
      <c r="L970" s="170"/>
      <c r="M970" s="175"/>
      <c r="N970" s="176"/>
      <c r="O970" s="176"/>
      <c r="P970" s="176"/>
      <c r="Q970" s="176"/>
      <c r="R970" s="176"/>
      <c r="S970" s="176"/>
      <c r="T970" s="177"/>
      <c r="AT970" s="171" t="s">
        <v>172</v>
      </c>
      <c r="AU970" s="171" t="s">
        <v>83</v>
      </c>
      <c r="AV970" s="14" t="s">
        <v>83</v>
      </c>
      <c r="AW970" s="14" t="s">
        <v>30</v>
      </c>
      <c r="AX970" s="14" t="s">
        <v>73</v>
      </c>
      <c r="AY970" s="171" t="s">
        <v>160</v>
      </c>
    </row>
    <row r="971" spans="2:51" s="13" customFormat="1" ht="11.25">
      <c r="B971" s="163"/>
      <c r="D971" s="158" t="s">
        <v>172</v>
      </c>
      <c r="E971" s="164" t="s">
        <v>1</v>
      </c>
      <c r="F971" s="165" t="s">
        <v>444</v>
      </c>
      <c r="H971" s="164" t="s">
        <v>1</v>
      </c>
      <c r="I971" s="166"/>
      <c r="L971" s="163"/>
      <c r="M971" s="167"/>
      <c r="N971" s="168"/>
      <c r="O971" s="168"/>
      <c r="P971" s="168"/>
      <c r="Q971" s="168"/>
      <c r="R971" s="168"/>
      <c r="S971" s="168"/>
      <c r="T971" s="169"/>
      <c r="AT971" s="164" t="s">
        <v>172</v>
      </c>
      <c r="AU971" s="164" t="s">
        <v>83</v>
      </c>
      <c r="AV971" s="13" t="s">
        <v>81</v>
      </c>
      <c r="AW971" s="13" t="s">
        <v>30</v>
      </c>
      <c r="AX971" s="13" t="s">
        <v>73</v>
      </c>
      <c r="AY971" s="164" t="s">
        <v>160</v>
      </c>
    </row>
    <row r="972" spans="2:51" s="14" customFormat="1" ht="11.25">
      <c r="B972" s="170"/>
      <c r="D972" s="158" t="s">
        <v>172</v>
      </c>
      <c r="E972" s="171" t="s">
        <v>1</v>
      </c>
      <c r="F972" s="172" t="s">
        <v>1055</v>
      </c>
      <c r="H972" s="173">
        <v>13.95</v>
      </c>
      <c r="I972" s="174"/>
      <c r="L972" s="170"/>
      <c r="M972" s="175"/>
      <c r="N972" s="176"/>
      <c r="O972" s="176"/>
      <c r="P972" s="176"/>
      <c r="Q972" s="176"/>
      <c r="R972" s="176"/>
      <c r="S972" s="176"/>
      <c r="T972" s="177"/>
      <c r="AT972" s="171" t="s">
        <v>172</v>
      </c>
      <c r="AU972" s="171" t="s">
        <v>83</v>
      </c>
      <c r="AV972" s="14" t="s">
        <v>83</v>
      </c>
      <c r="AW972" s="14" t="s">
        <v>30</v>
      </c>
      <c r="AX972" s="14" t="s">
        <v>73</v>
      </c>
      <c r="AY972" s="171" t="s">
        <v>160</v>
      </c>
    </row>
    <row r="973" spans="2:51" s="13" customFormat="1" ht="11.25">
      <c r="B973" s="163"/>
      <c r="D973" s="158" t="s">
        <v>172</v>
      </c>
      <c r="E973" s="164" t="s">
        <v>1</v>
      </c>
      <c r="F973" s="165" t="s">
        <v>446</v>
      </c>
      <c r="H973" s="164" t="s">
        <v>1</v>
      </c>
      <c r="I973" s="166"/>
      <c r="L973" s="163"/>
      <c r="M973" s="167"/>
      <c r="N973" s="168"/>
      <c r="O973" s="168"/>
      <c r="P973" s="168"/>
      <c r="Q973" s="168"/>
      <c r="R973" s="168"/>
      <c r="S973" s="168"/>
      <c r="T973" s="169"/>
      <c r="AT973" s="164" t="s">
        <v>172</v>
      </c>
      <c r="AU973" s="164" t="s">
        <v>83</v>
      </c>
      <c r="AV973" s="13" t="s">
        <v>81</v>
      </c>
      <c r="AW973" s="13" t="s">
        <v>30</v>
      </c>
      <c r="AX973" s="13" t="s">
        <v>73</v>
      </c>
      <c r="AY973" s="164" t="s">
        <v>160</v>
      </c>
    </row>
    <row r="974" spans="2:51" s="14" customFormat="1" ht="11.25">
      <c r="B974" s="170"/>
      <c r="D974" s="158" t="s">
        <v>172</v>
      </c>
      <c r="E974" s="171" t="s">
        <v>1</v>
      </c>
      <c r="F974" s="172" t="s">
        <v>1056</v>
      </c>
      <c r="H974" s="173">
        <v>11.52</v>
      </c>
      <c r="I974" s="174"/>
      <c r="L974" s="170"/>
      <c r="M974" s="175"/>
      <c r="N974" s="176"/>
      <c r="O974" s="176"/>
      <c r="P974" s="176"/>
      <c r="Q974" s="176"/>
      <c r="R974" s="176"/>
      <c r="S974" s="176"/>
      <c r="T974" s="177"/>
      <c r="AT974" s="171" t="s">
        <v>172</v>
      </c>
      <c r="AU974" s="171" t="s">
        <v>83</v>
      </c>
      <c r="AV974" s="14" t="s">
        <v>83</v>
      </c>
      <c r="AW974" s="14" t="s">
        <v>30</v>
      </c>
      <c r="AX974" s="14" t="s">
        <v>73</v>
      </c>
      <c r="AY974" s="171" t="s">
        <v>160</v>
      </c>
    </row>
    <row r="975" spans="2:51" s="13" customFormat="1" ht="11.25">
      <c r="B975" s="163"/>
      <c r="D975" s="158" t="s">
        <v>172</v>
      </c>
      <c r="E975" s="164" t="s">
        <v>1</v>
      </c>
      <c r="F975" s="165" t="s">
        <v>448</v>
      </c>
      <c r="H975" s="164" t="s">
        <v>1</v>
      </c>
      <c r="I975" s="166"/>
      <c r="L975" s="163"/>
      <c r="M975" s="167"/>
      <c r="N975" s="168"/>
      <c r="O975" s="168"/>
      <c r="P975" s="168"/>
      <c r="Q975" s="168"/>
      <c r="R975" s="168"/>
      <c r="S975" s="168"/>
      <c r="T975" s="169"/>
      <c r="AT975" s="164" t="s">
        <v>172</v>
      </c>
      <c r="AU975" s="164" t="s">
        <v>83</v>
      </c>
      <c r="AV975" s="13" t="s">
        <v>81</v>
      </c>
      <c r="AW975" s="13" t="s">
        <v>30</v>
      </c>
      <c r="AX975" s="13" t="s">
        <v>73</v>
      </c>
      <c r="AY975" s="164" t="s">
        <v>160</v>
      </c>
    </row>
    <row r="976" spans="2:51" s="14" customFormat="1" ht="11.25">
      <c r="B976" s="170"/>
      <c r="D976" s="158" t="s">
        <v>172</v>
      </c>
      <c r="E976" s="171" t="s">
        <v>1</v>
      </c>
      <c r="F976" s="172" t="s">
        <v>1057</v>
      </c>
      <c r="H976" s="173">
        <v>12.59</v>
      </c>
      <c r="I976" s="174"/>
      <c r="L976" s="170"/>
      <c r="M976" s="175"/>
      <c r="N976" s="176"/>
      <c r="O976" s="176"/>
      <c r="P976" s="176"/>
      <c r="Q976" s="176"/>
      <c r="R976" s="176"/>
      <c r="S976" s="176"/>
      <c r="T976" s="177"/>
      <c r="AT976" s="171" t="s">
        <v>172</v>
      </c>
      <c r="AU976" s="171" t="s">
        <v>83</v>
      </c>
      <c r="AV976" s="14" t="s">
        <v>83</v>
      </c>
      <c r="AW976" s="14" t="s">
        <v>30</v>
      </c>
      <c r="AX976" s="14" t="s">
        <v>73</v>
      </c>
      <c r="AY976" s="171" t="s">
        <v>160</v>
      </c>
    </row>
    <row r="977" spans="2:51" s="13" customFormat="1" ht="11.25">
      <c r="B977" s="163"/>
      <c r="D977" s="158" t="s">
        <v>172</v>
      </c>
      <c r="E977" s="164" t="s">
        <v>1</v>
      </c>
      <c r="F977" s="165" t="s">
        <v>450</v>
      </c>
      <c r="H977" s="164" t="s">
        <v>1</v>
      </c>
      <c r="I977" s="166"/>
      <c r="L977" s="163"/>
      <c r="M977" s="167"/>
      <c r="N977" s="168"/>
      <c r="O977" s="168"/>
      <c r="P977" s="168"/>
      <c r="Q977" s="168"/>
      <c r="R977" s="168"/>
      <c r="S977" s="168"/>
      <c r="T977" s="169"/>
      <c r="AT977" s="164" t="s">
        <v>172</v>
      </c>
      <c r="AU977" s="164" t="s">
        <v>83</v>
      </c>
      <c r="AV977" s="13" t="s">
        <v>81</v>
      </c>
      <c r="AW977" s="13" t="s">
        <v>30</v>
      </c>
      <c r="AX977" s="13" t="s">
        <v>73</v>
      </c>
      <c r="AY977" s="164" t="s">
        <v>160</v>
      </c>
    </row>
    <row r="978" spans="2:51" s="14" customFormat="1" ht="11.25">
      <c r="B978" s="170"/>
      <c r="D978" s="158" t="s">
        <v>172</v>
      </c>
      <c r="E978" s="171" t="s">
        <v>1</v>
      </c>
      <c r="F978" s="172" t="s">
        <v>1058</v>
      </c>
      <c r="H978" s="173">
        <v>14.68</v>
      </c>
      <c r="I978" s="174"/>
      <c r="L978" s="170"/>
      <c r="M978" s="175"/>
      <c r="N978" s="176"/>
      <c r="O978" s="176"/>
      <c r="P978" s="176"/>
      <c r="Q978" s="176"/>
      <c r="R978" s="176"/>
      <c r="S978" s="176"/>
      <c r="T978" s="177"/>
      <c r="AT978" s="171" t="s">
        <v>172</v>
      </c>
      <c r="AU978" s="171" t="s">
        <v>83</v>
      </c>
      <c r="AV978" s="14" t="s">
        <v>83</v>
      </c>
      <c r="AW978" s="14" t="s">
        <v>30</v>
      </c>
      <c r="AX978" s="14" t="s">
        <v>73</v>
      </c>
      <c r="AY978" s="171" t="s">
        <v>160</v>
      </c>
    </row>
    <row r="979" spans="2:51" s="13" customFormat="1" ht="11.25">
      <c r="B979" s="163"/>
      <c r="D979" s="158" t="s">
        <v>172</v>
      </c>
      <c r="E979" s="164" t="s">
        <v>1</v>
      </c>
      <c r="F979" s="165" t="s">
        <v>452</v>
      </c>
      <c r="H979" s="164" t="s">
        <v>1</v>
      </c>
      <c r="I979" s="166"/>
      <c r="L979" s="163"/>
      <c r="M979" s="167"/>
      <c r="N979" s="168"/>
      <c r="O979" s="168"/>
      <c r="P979" s="168"/>
      <c r="Q979" s="168"/>
      <c r="R979" s="168"/>
      <c r="S979" s="168"/>
      <c r="T979" s="169"/>
      <c r="AT979" s="164" t="s">
        <v>172</v>
      </c>
      <c r="AU979" s="164" t="s">
        <v>83</v>
      </c>
      <c r="AV979" s="13" t="s">
        <v>81</v>
      </c>
      <c r="AW979" s="13" t="s">
        <v>30</v>
      </c>
      <c r="AX979" s="13" t="s">
        <v>73</v>
      </c>
      <c r="AY979" s="164" t="s">
        <v>160</v>
      </c>
    </row>
    <row r="980" spans="2:51" s="14" customFormat="1" ht="11.25">
      <c r="B980" s="170"/>
      <c r="D980" s="158" t="s">
        <v>172</v>
      </c>
      <c r="E980" s="171" t="s">
        <v>1</v>
      </c>
      <c r="F980" s="172" t="s">
        <v>1059</v>
      </c>
      <c r="H980" s="173">
        <v>10</v>
      </c>
      <c r="I980" s="174"/>
      <c r="L980" s="170"/>
      <c r="M980" s="175"/>
      <c r="N980" s="176"/>
      <c r="O980" s="176"/>
      <c r="P980" s="176"/>
      <c r="Q980" s="176"/>
      <c r="R980" s="176"/>
      <c r="S980" s="176"/>
      <c r="T980" s="177"/>
      <c r="AT980" s="171" t="s">
        <v>172</v>
      </c>
      <c r="AU980" s="171" t="s">
        <v>83</v>
      </c>
      <c r="AV980" s="14" t="s">
        <v>83</v>
      </c>
      <c r="AW980" s="14" t="s">
        <v>30</v>
      </c>
      <c r="AX980" s="14" t="s">
        <v>73</v>
      </c>
      <c r="AY980" s="171" t="s">
        <v>160</v>
      </c>
    </row>
    <row r="981" spans="2:51" s="13" customFormat="1" ht="11.25">
      <c r="B981" s="163"/>
      <c r="D981" s="158" t="s">
        <v>172</v>
      </c>
      <c r="E981" s="164" t="s">
        <v>1</v>
      </c>
      <c r="F981" s="165" t="s">
        <v>454</v>
      </c>
      <c r="H981" s="164" t="s">
        <v>1</v>
      </c>
      <c r="I981" s="166"/>
      <c r="L981" s="163"/>
      <c r="M981" s="167"/>
      <c r="N981" s="168"/>
      <c r="O981" s="168"/>
      <c r="P981" s="168"/>
      <c r="Q981" s="168"/>
      <c r="R981" s="168"/>
      <c r="S981" s="168"/>
      <c r="T981" s="169"/>
      <c r="AT981" s="164" t="s">
        <v>172</v>
      </c>
      <c r="AU981" s="164" t="s">
        <v>83</v>
      </c>
      <c r="AV981" s="13" t="s">
        <v>81</v>
      </c>
      <c r="AW981" s="13" t="s">
        <v>30</v>
      </c>
      <c r="AX981" s="13" t="s">
        <v>73</v>
      </c>
      <c r="AY981" s="164" t="s">
        <v>160</v>
      </c>
    </row>
    <row r="982" spans="2:51" s="14" customFormat="1" ht="11.25">
      <c r="B982" s="170"/>
      <c r="D982" s="158" t="s">
        <v>172</v>
      </c>
      <c r="E982" s="171" t="s">
        <v>1</v>
      </c>
      <c r="F982" s="172" t="s">
        <v>1060</v>
      </c>
      <c r="H982" s="173">
        <v>31</v>
      </c>
      <c r="I982" s="174"/>
      <c r="L982" s="170"/>
      <c r="M982" s="175"/>
      <c r="N982" s="176"/>
      <c r="O982" s="176"/>
      <c r="P982" s="176"/>
      <c r="Q982" s="176"/>
      <c r="R982" s="176"/>
      <c r="S982" s="176"/>
      <c r="T982" s="177"/>
      <c r="AT982" s="171" t="s">
        <v>172</v>
      </c>
      <c r="AU982" s="171" t="s">
        <v>83</v>
      </c>
      <c r="AV982" s="14" t="s">
        <v>83</v>
      </c>
      <c r="AW982" s="14" t="s">
        <v>30</v>
      </c>
      <c r="AX982" s="14" t="s">
        <v>73</v>
      </c>
      <c r="AY982" s="171" t="s">
        <v>160</v>
      </c>
    </row>
    <row r="983" spans="2:51" s="13" customFormat="1" ht="11.25">
      <c r="B983" s="163"/>
      <c r="D983" s="158" t="s">
        <v>172</v>
      </c>
      <c r="E983" s="164" t="s">
        <v>1</v>
      </c>
      <c r="F983" s="165" t="s">
        <v>456</v>
      </c>
      <c r="H983" s="164" t="s">
        <v>1</v>
      </c>
      <c r="I983" s="166"/>
      <c r="L983" s="163"/>
      <c r="M983" s="167"/>
      <c r="N983" s="168"/>
      <c r="O983" s="168"/>
      <c r="P983" s="168"/>
      <c r="Q983" s="168"/>
      <c r="R983" s="168"/>
      <c r="S983" s="168"/>
      <c r="T983" s="169"/>
      <c r="AT983" s="164" t="s">
        <v>172</v>
      </c>
      <c r="AU983" s="164" t="s">
        <v>83</v>
      </c>
      <c r="AV983" s="13" t="s">
        <v>81</v>
      </c>
      <c r="AW983" s="13" t="s">
        <v>30</v>
      </c>
      <c r="AX983" s="13" t="s">
        <v>73</v>
      </c>
      <c r="AY983" s="164" t="s">
        <v>160</v>
      </c>
    </row>
    <row r="984" spans="2:51" s="14" customFormat="1" ht="11.25">
      <c r="B984" s="170"/>
      <c r="D984" s="158" t="s">
        <v>172</v>
      </c>
      <c r="E984" s="171" t="s">
        <v>1</v>
      </c>
      <c r="F984" s="172" t="s">
        <v>1061</v>
      </c>
      <c r="H984" s="173">
        <v>53.33</v>
      </c>
      <c r="I984" s="174"/>
      <c r="L984" s="170"/>
      <c r="M984" s="175"/>
      <c r="N984" s="176"/>
      <c r="O984" s="176"/>
      <c r="P984" s="176"/>
      <c r="Q984" s="176"/>
      <c r="R984" s="176"/>
      <c r="S984" s="176"/>
      <c r="T984" s="177"/>
      <c r="AT984" s="171" t="s">
        <v>172</v>
      </c>
      <c r="AU984" s="171" t="s">
        <v>83</v>
      </c>
      <c r="AV984" s="14" t="s">
        <v>83</v>
      </c>
      <c r="AW984" s="14" t="s">
        <v>30</v>
      </c>
      <c r="AX984" s="14" t="s">
        <v>73</v>
      </c>
      <c r="AY984" s="171" t="s">
        <v>160</v>
      </c>
    </row>
    <row r="985" spans="2:51" s="13" customFormat="1" ht="11.25">
      <c r="B985" s="163"/>
      <c r="D985" s="158" t="s">
        <v>172</v>
      </c>
      <c r="E985" s="164" t="s">
        <v>1</v>
      </c>
      <c r="F985" s="165" t="s">
        <v>461</v>
      </c>
      <c r="H985" s="164" t="s">
        <v>1</v>
      </c>
      <c r="I985" s="166"/>
      <c r="L985" s="163"/>
      <c r="M985" s="167"/>
      <c r="N985" s="168"/>
      <c r="O985" s="168"/>
      <c r="P985" s="168"/>
      <c r="Q985" s="168"/>
      <c r="R985" s="168"/>
      <c r="S985" s="168"/>
      <c r="T985" s="169"/>
      <c r="AT985" s="164" t="s">
        <v>172</v>
      </c>
      <c r="AU985" s="164" t="s">
        <v>83</v>
      </c>
      <c r="AV985" s="13" t="s">
        <v>81</v>
      </c>
      <c r="AW985" s="13" t="s">
        <v>30</v>
      </c>
      <c r="AX985" s="13" t="s">
        <v>73</v>
      </c>
      <c r="AY985" s="164" t="s">
        <v>160</v>
      </c>
    </row>
    <row r="986" spans="2:51" s="14" customFormat="1" ht="11.25">
      <c r="B986" s="170"/>
      <c r="D986" s="158" t="s">
        <v>172</v>
      </c>
      <c r="E986" s="171" t="s">
        <v>1</v>
      </c>
      <c r="F986" s="172" t="s">
        <v>1062</v>
      </c>
      <c r="H986" s="173">
        <v>24.4</v>
      </c>
      <c r="I986" s="174"/>
      <c r="L986" s="170"/>
      <c r="M986" s="175"/>
      <c r="N986" s="176"/>
      <c r="O986" s="176"/>
      <c r="P986" s="176"/>
      <c r="Q986" s="176"/>
      <c r="R986" s="176"/>
      <c r="S986" s="176"/>
      <c r="T986" s="177"/>
      <c r="AT986" s="171" t="s">
        <v>172</v>
      </c>
      <c r="AU986" s="171" t="s">
        <v>83</v>
      </c>
      <c r="AV986" s="14" t="s">
        <v>83</v>
      </c>
      <c r="AW986" s="14" t="s">
        <v>30</v>
      </c>
      <c r="AX986" s="14" t="s">
        <v>73</v>
      </c>
      <c r="AY986" s="171" t="s">
        <v>160</v>
      </c>
    </row>
    <row r="987" spans="2:51" s="13" customFormat="1" ht="11.25">
      <c r="B987" s="163"/>
      <c r="D987" s="158" t="s">
        <v>172</v>
      </c>
      <c r="E987" s="164" t="s">
        <v>1</v>
      </c>
      <c r="F987" s="165" t="s">
        <v>463</v>
      </c>
      <c r="H987" s="164" t="s">
        <v>1</v>
      </c>
      <c r="I987" s="166"/>
      <c r="L987" s="163"/>
      <c r="M987" s="167"/>
      <c r="N987" s="168"/>
      <c r="O987" s="168"/>
      <c r="P987" s="168"/>
      <c r="Q987" s="168"/>
      <c r="R987" s="168"/>
      <c r="S987" s="168"/>
      <c r="T987" s="169"/>
      <c r="AT987" s="164" t="s">
        <v>172</v>
      </c>
      <c r="AU987" s="164" t="s">
        <v>83</v>
      </c>
      <c r="AV987" s="13" t="s">
        <v>81</v>
      </c>
      <c r="AW987" s="13" t="s">
        <v>30</v>
      </c>
      <c r="AX987" s="13" t="s">
        <v>73</v>
      </c>
      <c r="AY987" s="164" t="s">
        <v>160</v>
      </c>
    </row>
    <row r="988" spans="2:51" s="14" customFormat="1" ht="11.25">
      <c r="B988" s="170"/>
      <c r="D988" s="158" t="s">
        <v>172</v>
      </c>
      <c r="E988" s="171" t="s">
        <v>1</v>
      </c>
      <c r="F988" s="172" t="s">
        <v>1063</v>
      </c>
      <c r="H988" s="173">
        <v>21.73</v>
      </c>
      <c r="I988" s="174"/>
      <c r="L988" s="170"/>
      <c r="M988" s="175"/>
      <c r="N988" s="176"/>
      <c r="O988" s="176"/>
      <c r="P988" s="176"/>
      <c r="Q988" s="176"/>
      <c r="R988" s="176"/>
      <c r="S988" s="176"/>
      <c r="T988" s="177"/>
      <c r="AT988" s="171" t="s">
        <v>172</v>
      </c>
      <c r="AU988" s="171" t="s">
        <v>83</v>
      </c>
      <c r="AV988" s="14" t="s">
        <v>83</v>
      </c>
      <c r="AW988" s="14" t="s">
        <v>30</v>
      </c>
      <c r="AX988" s="14" t="s">
        <v>73</v>
      </c>
      <c r="AY988" s="171" t="s">
        <v>160</v>
      </c>
    </row>
    <row r="989" spans="2:51" s="13" customFormat="1" ht="11.25">
      <c r="B989" s="163"/>
      <c r="D989" s="158" t="s">
        <v>172</v>
      </c>
      <c r="E989" s="164" t="s">
        <v>1</v>
      </c>
      <c r="F989" s="165" t="s">
        <v>465</v>
      </c>
      <c r="H989" s="164" t="s">
        <v>1</v>
      </c>
      <c r="I989" s="166"/>
      <c r="L989" s="163"/>
      <c r="M989" s="167"/>
      <c r="N989" s="168"/>
      <c r="O989" s="168"/>
      <c r="P989" s="168"/>
      <c r="Q989" s="168"/>
      <c r="R989" s="168"/>
      <c r="S989" s="168"/>
      <c r="T989" s="169"/>
      <c r="AT989" s="164" t="s">
        <v>172</v>
      </c>
      <c r="AU989" s="164" t="s">
        <v>83</v>
      </c>
      <c r="AV989" s="13" t="s">
        <v>81</v>
      </c>
      <c r="AW989" s="13" t="s">
        <v>30</v>
      </c>
      <c r="AX989" s="13" t="s">
        <v>73</v>
      </c>
      <c r="AY989" s="164" t="s">
        <v>160</v>
      </c>
    </row>
    <row r="990" spans="2:51" s="14" customFormat="1" ht="11.25">
      <c r="B990" s="170"/>
      <c r="D990" s="158" t="s">
        <v>172</v>
      </c>
      <c r="E990" s="171" t="s">
        <v>1</v>
      </c>
      <c r="F990" s="172" t="s">
        <v>1064</v>
      </c>
      <c r="H990" s="173">
        <v>23.45</v>
      </c>
      <c r="I990" s="174"/>
      <c r="L990" s="170"/>
      <c r="M990" s="175"/>
      <c r="N990" s="176"/>
      <c r="O990" s="176"/>
      <c r="P990" s="176"/>
      <c r="Q990" s="176"/>
      <c r="R990" s="176"/>
      <c r="S990" s="176"/>
      <c r="T990" s="177"/>
      <c r="AT990" s="171" t="s">
        <v>172</v>
      </c>
      <c r="AU990" s="171" t="s">
        <v>83</v>
      </c>
      <c r="AV990" s="14" t="s">
        <v>83</v>
      </c>
      <c r="AW990" s="14" t="s">
        <v>30</v>
      </c>
      <c r="AX990" s="14" t="s">
        <v>73</v>
      </c>
      <c r="AY990" s="171" t="s">
        <v>160</v>
      </c>
    </row>
    <row r="991" spans="2:51" s="13" customFormat="1" ht="11.25">
      <c r="B991" s="163"/>
      <c r="D991" s="158" t="s">
        <v>172</v>
      </c>
      <c r="E991" s="164" t="s">
        <v>1</v>
      </c>
      <c r="F991" s="165" t="s">
        <v>466</v>
      </c>
      <c r="H991" s="164" t="s">
        <v>1</v>
      </c>
      <c r="I991" s="166"/>
      <c r="L991" s="163"/>
      <c r="M991" s="167"/>
      <c r="N991" s="168"/>
      <c r="O991" s="168"/>
      <c r="P991" s="168"/>
      <c r="Q991" s="168"/>
      <c r="R991" s="168"/>
      <c r="S991" s="168"/>
      <c r="T991" s="169"/>
      <c r="AT991" s="164" t="s">
        <v>172</v>
      </c>
      <c r="AU991" s="164" t="s">
        <v>83</v>
      </c>
      <c r="AV991" s="13" t="s">
        <v>81</v>
      </c>
      <c r="AW991" s="13" t="s">
        <v>30</v>
      </c>
      <c r="AX991" s="13" t="s">
        <v>73</v>
      </c>
      <c r="AY991" s="164" t="s">
        <v>160</v>
      </c>
    </row>
    <row r="992" spans="2:51" s="14" customFormat="1" ht="11.25">
      <c r="B992" s="170"/>
      <c r="D992" s="158" t="s">
        <v>172</v>
      </c>
      <c r="E992" s="171" t="s">
        <v>1</v>
      </c>
      <c r="F992" s="172" t="s">
        <v>1065</v>
      </c>
      <c r="H992" s="173">
        <v>17.1</v>
      </c>
      <c r="I992" s="174"/>
      <c r="L992" s="170"/>
      <c r="M992" s="175"/>
      <c r="N992" s="176"/>
      <c r="O992" s="176"/>
      <c r="P992" s="176"/>
      <c r="Q992" s="176"/>
      <c r="R992" s="176"/>
      <c r="S992" s="176"/>
      <c r="T992" s="177"/>
      <c r="AT992" s="171" t="s">
        <v>172</v>
      </c>
      <c r="AU992" s="171" t="s">
        <v>83</v>
      </c>
      <c r="AV992" s="14" t="s">
        <v>83</v>
      </c>
      <c r="AW992" s="14" t="s">
        <v>30</v>
      </c>
      <c r="AX992" s="14" t="s">
        <v>73</v>
      </c>
      <c r="AY992" s="171" t="s">
        <v>160</v>
      </c>
    </row>
    <row r="993" spans="2:51" s="13" customFormat="1" ht="11.25">
      <c r="B993" s="163"/>
      <c r="D993" s="158" t="s">
        <v>172</v>
      </c>
      <c r="E993" s="164" t="s">
        <v>1</v>
      </c>
      <c r="F993" s="165" t="s">
        <v>468</v>
      </c>
      <c r="H993" s="164" t="s">
        <v>1</v>
      </c>
      <c r="I993" s="166"/>
      <c r="L993" s="163"/>
      <c r="M993" s="167"/>
      <c r="N993" s="168"/>
      <c r="O993" s="168"/>
      <c r="P993" s="168"/>
      <c r="Q993" s="168"/>
      <c r="R993" s="168"/>
      <c r="S993" s="168"/>
      <c r="T993" s="169"/>
      <c r="AT993" s="164" t="s">
        <v>172</v>
      </c>
      <c r="AU993" s="164" t="s">
        <v>83</v>
      </c>
      <c r="AV993" s="13" t="s">
        <v>81</v>
      </c>
      <c r="AW993" s="13" t="s">
        <v>30</v>
      </c>
      <c r="AX993" s="13" t="s">
        <v>73</v>
      </c>
      <c r="AY993" s="164" t="s">
        <v>160</v>
      </c>
    </row>
    <row r="994" spans="2:51" s="14" customFormat="1" ht="11.25">
      <c r="B994" s="170"/>
      <c r="D994" s="158" t="s">
        <v>172</v>
      </c>
      <c r="E994" s="171" t="s">
        <v>1</v>
      </c>
      <c r="F994" s="172" t="s">
        <v>1066</v>
      </c>
      <c r="H994" s="173">
        <v>16.67</v>
      </c>
      <c r="I994" s="174"/>
      <c r="L994" s="170"/>
      <c r="M994" s="175"/>
      <c r="N994" s="176"/>
      <c r="O994" s="176"/>
      <c r="P994" s="176"/>
      <c r="Q994" s="176"/>
      <c r="R994" s="176"/>
      <c r="S994" s="176"/>
      <c r="T994" s="177"/>
      <c r="AT994" s="171" t="s">
        <v>172</v>
      </c>
      <c r="AU994" s="171" t="s">
        <v>83</v>
      </c>
      <c r="AV994" s="14" t="s">
        <v>83</v>
      </c>
      <c r="AW994" s="14" t="s">
        <v>30</v>
      </c>
      <c r="AX994" s="14" t="s">
        <v>73</v>
      </c>
      <c r="AY994" s="171" t="s">
        <v>160</v>
      </c>
    </row>
    <row r="995" spans="2:51" s="13" customFormat="1" ht="11.25">
      <c r="B995" s="163"/>
      <c r="D995" s="158" t="s">
        <v>172</v>
      </c>
      <c r="E995" s="164" t="s">
        <v>1</v>
      </c>
      <c r="F995" s="165" t="s">
        <v>470</v>
      </c>
      <c r="H995" s="164" t="s">
        <v>1</v>
      </c>
      <c r="I995" s="166"/>
      <c r="L995" s="163"/>
      <c r="M995" s="167"/>
      <c r="N995" s="168"/>
      <c r="O995" s="168"/>
      <c r="P995" s="168"/>
      <c r="Q995" s="168"/>
      <c r="R995" s="168"/>
      <c r="S995" s="168"/>
      <c r="T995" s="169"/>
      <c r="AT995" s="164" t="s">
        <v>172</v>
      </c>
      <c r="AU995" s="164" t="s">
        <v>83</v>
      </c>
      <c r="AV995" s="13" t="s">
        <v>81</v>
      </c>
      <c r="AW995" s="13" t="s">
        <v>30</v>
      </c>
      <c r="AX995" s="13" t="s">
        <v>73</v>
      </c>
      <c r="AY995" s="164" t="s">
        <v>160</v>
      </c>
    </row>
    <row r="996" spans="2:51" s="14" customFormat="1" ht="11.25">
      <c r="B996" s="170"/>
      <c r="D996" s="158" t="s">
        <v>172</v>
      </c>
      <c r="E996" s="171" t="s">
        <v>1</v>
      </c>
      <c r="F996" s="172" t="s">
        <v>1067</v>
      </c>
      <c r="H996" s="173">
        <v>4</v>
      </c>
      <c r="I996" s="174"/>
      <c r="L996" s="170"/>
      <c r="M996" s="175"/>
      <c r="N996" s="176"/>
      <c r="O996" s="176"/>
      <c r="P996" s="176"/>
      <c r="Q996" s="176"/>
      <c r="R996" s="176"/>
      <c r="S996" s="176"/>
      <c r="T996" s="177"/>
      <c r="AT996" s="171" t="s">
        <v>172</v>
      </c>
      <c r="AU996" s="171" t="s">
        <v>83</v>
      </c>
      <c r="AV996" s="14" t="s">
        <v>83</v>
      </c>
      <c r="AW996" s="14" t="s">
        <v>30</v>
      </c>
      <c r="AX996" s="14" t="s">
        <v>73</v>
      </c>
      <c r="AY996" s="171" t="s">
        <v>160</v>
      </c>
    </row>
    <row r="997" spans="2:51" s="13" customFormat="1" ht="11.25">
      <c r="B997" s="163"/>
      <c r="D997" s="158" t="s">
        <v>172</v>
      </c>
      <c r="E997" s="164" t="s">
        <v>1</v>
      </c>
      <c r="F997" s="165" t="s">
        <v>472</v>
      </c>
      <c r="H997" s="164" t="s">
        <v>1</v>
      </c>
      <c r="I997" s="166"/>
      <c r="L997" s="163"/>
      <c r="M997" s="167"/>
      <c r="N997" s="168"/>
      <c r="O997" s="168"/>
      <c r="P997" s="168"/>
      <c r="Q997" s="168"/>
      <c r="R997" s="168"/>
      <c r="S997" s="168"/>
      <c r="T997" s="169"/>
      <c r="AT997" s="164" t="s">
        <v>172</v>
      </c>
      <c r="AU997" s="164" t="s">
        <v>83</v>
      </c>
      <c r="AV997" s="13" t="s">
        <v>81</v>
      </c>
      <c r="AW997" s="13" t="s">
        <v>30</v>
      </c>
      <c r="AX997" s="13" t="s">
        <v>73</v>
      </c>
      <c r="AY997" s="164" t="s">
        <v>160</v>
      </c>
    </row>
    <row r="998" spans="2:51" s="14" customFormat="1" ht="11.25">
      <c r="B998" s="170"/>
      <c r="D998" s="158" t="s">
        <v>172</v>
      </c>
      <c r="E998" s="171" t="s">
        <v>1</v>
      </c>
      <c r="F998" s="172" t="s">
        <v>1067</v>
      </c>
      <c r="H998" s="173">
        <v>4</v>
      </c>
      <c r="I998" s="174"/>
      <c r="L998" s="170"/>
      <c r="M998" s="175"/>
      <c r="N998" s="176"/>
      <c r="O998" s="176"/>
      <c r="P998" s="176"/>
      <c r="Q998" s="176"/>
      <c r="R998" s="176"/>
      <c r="S998" s="176"/>
      <c r="T998" s="177"/>
      <c r="AT998" s="171" t="s">
        <v>172</v>
      </c>
      <c r="AU998" s="171" t="s">
        <v>83</v>
      </c>
      <c r="AV998" s="14" t="s">
        <v>83</v>
      </c>
      <c r="AW998" s="14" t="s">
        <v>30</v>
      </c>
      <c r="AX998" s="14" t="s">
        <v>73</v>
      </c>
      <c r="AY998" s="171" t="s">
        <v>160</v>
      </c>
    </row>
    <row r="999" spans="2:51" s="13" customFormat="1" ht="11.25">
      <c r="B999" s="163"/>
      <c r="D999" s="158" t="s">
        <v>172</v>
      </c>
      <c r="E999" s="164" t="s">
        <v>1</v>
      </c>
      <c r="F999" s="165" t="s">
        <v>474</v>
      </c>
      <c r="H999" s="164" t="s">
        <v>1</v>
      </c>
      <c r="I999" s="166"/>
      <c r="L999" s="163"/>
      <c r="M999" s="167"/>
      <c r="N999" s="168"/>
      <c r="O999" s="168"/>
      <c r="P999" s="168"/>
      <c r="Q999" s="168"/>
      <c r="R999" s="168"/>
      <c r="S999" s="168"/>
      <c r="T999" s="169"/>
      <c r="AT999" s="164" t="s">
        <v>172</v>
      </c>
      <c r="AU999" s="164" t="s">
        <v>83</v>
      </c>
      <c r="AV999" s="13" t="s">
        <v>81</v>
      </c>
      <c r="AW999" s="13" t="s">
        <v>30</v>
      </c>
      <c r="AX999" s="13" t="s">
        <v>73</v>
      </c>
      <c r="AY999" s="164" t="s">
        <v>160</v>
      </c>
    </row>
    <row r="1000" spans="2:51" s="14" customFormat="1" ht="11.25">
      <c r="B1000" s="170"/>
      <c r="D1000" s="158" t="s">
        <v>172</v>
      </c>
      <c r="E1000" s="171" t="s">
        <v>1</v>
      </c>
      <c r="F1000" s="172" t="s">
        <v>1050</v>
      </c>
      <c r="H1000" s="173">
        <v>18.24</v>
      </c>
      <c r="I1000" s="174"/>
      <c r="L1000" s="170"/>
      <c r="M1000" s="175"/>
      <c r="N1000" s="176"/>
      <c r="O1000" s="176"/>
      <c r="P1000" s="176"/>
      <c r="Q1000" s="176"/>
      <c r="R1000" s="176"/>
      <c r="S1000" s="176"/>
      <c r="T1000" s="177"/>
      <c r="AT1000" s="171" t="s">
        <v>172</v>
      </c>
      <c r="AU1000" s="171" t="s">
        <v>83</v>
      </c>
      <c r="AV1000" s="14" t="s">
        <v>83</v>
      </c>
      <c r="AW1000" s="14" t="s">
        <v>30</v>
      </c>
      <c r="AX1000" s="14" t="s">
        <v>73</v>
      </c>
      <c r="AY1000" s="171" t="s">
        <v>160</v>
      </c>
    </row>
    <row r="1001" spans="2:51" s="13" customFormat="1" ht="11.25">
      <c r="B1001" s="163"/>
      <c r="D1001" s="158" t="s">
        <v>172</v>
      </c>
      <c r="E1001" s="164" t="s">
        <v>1</v>
      </c>
      <c r="F1001" s="165" t="s">
        <v>476</v>
      </c>
      <c r="H1001" s="164" t="s">
        <v>1</v>
      </c>
      <c r="I1001" s="166"/>
      <c r="L1001" s="163"/>
      <c r="M1001" s="167"/>
      <c r="N1001" s="168"/>
      <c r="O1001" s="168"/>
      <c r="P1001" s="168"/>
      <c r="Q1001" s="168"/>
      <c r="R1001" s="168"/>
      <c r="S1001" s="168"/>
      <c r="T1001" s="169"/>
      <c r="AT1001" s="164" t="s">
        <v>172</v>
      </c>
      <c r="AU1001" s="164" t="s">
        <v>83</v>
      </c>
      <c r="AV1001" s="13" t="s">
        <v>81</v>
      </c>
      <c r="AW1001" s="13" t="s">
        <v>30</v>
      </c>
      <c r="AX1001" s="13" t="s">
        <v>73</v>
      </c>
      <c r="AY1001" s="164" t="s">
        <v>160</v>
      </c>
    </row>
    <row r="1002" spans="2:51" s="14" customFormat="1" ht="11.25">
      <c r="B1002" s="170"/>
      <c r="D1002" s="158" t="s">
        <v>172</v>
      </c>
      <c r="E1002" s="171" t="s">
        <v>1</v>
      </c>
      <c r="F1002" s="172" t="s">
        <v>1051</v>
      </c>
      <c r="H1002" s="173">
        <v>18.67</v>
      </c>
      <c r="I1002" s="174"/>
      <c r="L1002" s="170"/>
      <c r="M1002" s="175"/>
      <c r="N1002" s="176"/>
      <c r="O1002" s="176"/>
      <c r="P1002" s="176"/>
      <c r="Q1002" s="176"/>
      <c r="R1002" s="176"/>
      <c r="S1002" s="176"/>
      <c r="T1002" s="177"/>
      <c r="AT1002" s="171" t="s">
        <v>172</v>
      </c>
      <c r="AU1002" s="171" t="s">
        <v>83</v>
      </c>
      <c r="AV1002" s="14" t="s">
        <v>83</v>
      </c>
      <c r="AW1002" s="14" t="s">
        <v>30</v>
      </c>
      <c r="AX1002" s="14" t="s">
        <v>73</v>
      </c>
      <c r="AY1002" s="171" t="s">
        <v>160</v>
      </c>
    </row>
    <row r="1003" spans="2:51" s="13" customFormat="1" ht="11.25">
      <c r="B1003" s="163"/>
      <c r="D1003" s="158" t="s">
        <v>172</v>
      </c>
      <c r="E1003" s="164" t="s">
        <v>1</v>
      </c>
      <c r="F1003" s="165" t="s">
        <v>478</v>
      </c>
      <c r="H1003" s="164" t="s">
        <v>1</v>
      </c>
      <c r="I1003" s="166"/>
      <c r="L1003" s="163"/>
      <c r="M1003" s="167"/>
      <c r="N1003" s="168"/>
      <c r="O1003" s="168"/>
      <c r="P1003" s="168"/>
      <c r="Q1003" s="168"/>
      <c r="R1003" s="168"/>
      <c r="S1003" s="168"/>
      <c r="T1003" s="169"/>
      <c r="AT1003" s="164" t="s">
        <v>172</v>
      </c>
      <c r="AU1003" s="164" t="s">
        <v>83</v>
      </c>
      <c r="AV1003" s="13" t="s">
        <v>81</v>
      </c>
      <c r="AW1003" s="13" t="s">
        <v>30</v>
      </c>
      <c r="AX1003" s="13" t="s">
        <v>73</v>
      </c>
      <c r="AY1003" s="164" t="s">
        <v>160</v>
      </c>
    </row>
    <row r="1004" spans="2:51" s="14" customFormat="1" ht="11.25">
      <c r="B1004" s="170"/>
      <c r="D1004" s="158" t="s">
        <v>172</v>
      </c>
      <c r="E1004" s="171" t="s">
        <v>1</v>
      </c>
      <c r="F1004" s="172" t="s">
        <v>1052</v>
      </c>
      <c r="H1004" s="173">
        <v>15.44</v>
      </c>
      <c r="I1004" s="174"/>
      <c r="L1004" s="170"/>
      <c r="M1004" s="175"/>
      <c r="N1004" s="176"/>
      <c r="O1004" s="176"/>
      <c r="P1004" s="176"/>
      <c r="Q1004" s="176"/>
      <c r="R1004" s="176"/>
      <c r="S1004" s="176"/>
      <c r="T1004" s="177"/>
      <c r="AT1004" s="171" t="s">
        <v>172</v>
      </c>
      <c r="AU1004" s="171" t="s">
        <v>83</v>
      </c>
      <c r="AV1004" s="14" t="s">
        <v>83</v>
      </c>
      <c r="AW1004" s="14" t="s">
        <v>30</v>
      </c>
      <c r="AX1004" s="14" t="s">
        <v>73</v>
      </c>
      <c r="AY1004" s="171" t="s">
        <v>160</v>
      </c>
    </row>
    <row r="1005" spans="2:51" s="13" customFormat="1" ht="11.25">
      <c r="B1005" s="163"/>
      <c r="D1005" s="158" t="s">
        <v>172</v>
      </c>
      <c r="E1005" s="164" t="s">
        <v>1</v>
      </c>
      <c r="F1005" s="165" t="s">
        <v>480</v>
      </c>
      <c r="H1005" s="164" t="s">
        <v>1</v>
      </c>
      <c r="I1005" s="166"/>
      <c r="L1005" s="163"/>
      <c r="M1005" s="167"/>
      <c r="N1005" s="168"/>
      <c r="O1005" s="168"/>
      <c r="P1005" s="168"/>
      <c r="Q1005" s="168"/>
      <c r="R1005" s="168"/>
      <c r="S1005" s="168"/>
      <c r="T1005" s="169"/>
      <c r="AT1005" s="164" t="s">
        <v>172</v>
      </c>
      <c r="AU1005" s="164" t="s">
        <v>83</v>
      </c>
      <c r="AV1005" s="13" t="s">
        <v>81</v>
      </c>
      <c r="AW1005" s="13" t="s">
        <v>30</v>
      </c>
      <c r="AX1005" s="13" t="s">
        <v>73</v>
      </c>
      <c r="AY1005" s="164" t="s">
        <v>160</v>
      </c>
    </row>
    <row r="1006" spans="2:51" s="14" customFormat="1" ht="11.25">
      <c r="B1006" s="170"/>
      <c r="D1006" s="158" t="s">
        <v>172</v>
      </c>
      <c r="E1006" s="171" t="s">
        <v>1</v>
      </c>
      <c r="F1006" s="172" t="s">
        <v>1052</v>
      </c>
      <c r="H1006" s="173">
        <v>15.44</v>
      </c>
      <c r="I1006" s="174"/>
      <c r="L1006" s="170"/>
      <c r="M1006" s="175"/>
      <c r="N1006" s="176"/>
      <c r="O1006" s="176"/>
      <c r="P1006" s="176"/>
      <c r="Q1006" s="176"/>
      <c r="R1006" s="176"/>
      <c r="S1006" s="176"/>
      <c r="T1006" s="177"/>
      <c r="AT1006" s="171" t="s">
        <v>172</v>
      </c>
      <c r="AU1006" s="171" t="s">
        <v>83</v>
      </c>
      <c r="AV1006" s="14" t="s">
        <v>83</v>
      </c>
      <c r="AW1006" s="14" t="s">
        <v>30</v>
      </c>
      <c r="AX1006" s="14" t="s">
        <v>73</v>
      </c>
      <c r="AY1006" s="171" t="s">
        <v>160</v>
      </c>
    </row>
    <row r="1007" spans="2:51" s="13" customFormat="1" ht="11.25">
      <c r="B1007" s="163"/>
      <c r="D1007" s="158" t="s">
        <v>172</v>
      </c>
      <c r="E1007" s="164" t="s">
        <v>1</v>
      </c>
      <c r="F1007" s="165" t="s">
        <v>481</v>
      </c>
      <c r="H1007" s="164" t="s">
        <v>1</v>
      </c>
      <c r="I1007" s="166"/>
      <c r="L1007" s="163"/>
      <c r="M1007" s="167"/>
      <c r="N1007" s="168"/>
      <c r="O1007" s="168"/>
      <c r="P1007" s="168"/>
      <c r="Q1007" s="168"/>
      <c r="R1007" s="168"/>
      <c r="S1007" s="168"/>
      <c r="T1007" s="169"/>
      <c r="AT1007" s="164" t="s">
        <v>172</v>
      </c>
      <c r="AU1007" s="164" t="s">
        <v>83</v>
      </c>
      <c r="AV1007" s="13" t="s">
        <v>81</v>
      </c>
      <c r="AW1007" s="13" t="s">
        <v>30</v>
      </c>
      <c r="AX1007" s="13" t="s">
        <v>73</v>
      </c>
      <c r="AY1007" s="164" t="s">
        <v>160</v>
      </c>
    </row>
    <row r="1008" spans="2:51" s="14" customFormat="1" ht="11.25">
      <c r="B1008" s="170"/>
      <c r="D1008" s="158" t="s">
        <v>172</v>
      </c>
      <c r="E1008" s="171" t="s">
        <v>1</v>
      </c>
      <c r="F1008" s="172" t="s">
        <v>1053</v>
      </c>
      <c r="H1008" s="173">
        <v>15.15</v>
      </c>
      <c r="I1008" s="174"/>
      <c r="L1008" s="170"/>
      <c r="M1008" s="175"/>
      <c r="N1008" s="176"/>
      <c r="O1008" s="176"/>
      <c r="P1008" s="176"/>
      <c r="Q1008" s="176"/>
      <c r="R1008" s="176"/>
      <c r="S1008" s="176"/>
      <c r="T1008" s="177"/>
      <c r="AT1008" s="171" t="s">
        <v>172</v>
      </c>
      <c r="AU1008" s="171" t="s">
        <v>83</v>
      </c>
      <c r="AV1008" s="14" t="s">
        <v>83</v>
      </c>
      <c r="AW1008" s="14" t="s">
        <v>30</v>
      </c>
      <c r="AX1008" s="14" t="s">
        <v>73</v>
      </c>
      <c r="AY1008" s="171" t="s">
        <v>160</v>
      </c>
    </row>
    <row r="1009" spans="2:51" s="13" customFormat="1" ht="11.25">
      <c r="B1009" s="163"/>
      <c r="D1009" s="158" t="s">
        <v>172</v>
      </c>
      <c r="E1009" s="164" t="s">
        <v>1</v>
      </c>
      <c r="F1009" s="165" t="s">
        <v>482</v>
      </c>
      <c r="H1009" s="164" t="s">
        <v>1</v>
      </c>
      <c r="I1009" s="166"/>
      <c r="L1009" s="163"/>
      <c r="M1009" s="167"/>
      <c r="N1009" s="168"/>
      <c r="O1009" s="168"/>
      <c r="P1009" s="168"/>
      <c r="Q1009" s="168"/>
      <c r="R1009" s="168"/>
      <c r="S1009" s="168"/>
      <c r="T1009" s="169"/>
      <c r="AT1009" s="164" t="s">
        <v>172</v>
      </c>
      <c r="AU1009" s="164" t="s">
        <v>83</v>
      </c>
      <c r="AV1009" s="13" t="s">
        <v>81</v>
      </c>
      <c r="AW1009" s="13" t="s">
        <v>30</v>
      </c>
      <c r="AX1009" s="13" t="s">
        <v>73</v>
      </c>
      <c r="AY1009" s="164" t="s">
        <v>160</v>
      </c>
    </row>
    <row r="1010" spans="2:51" s="14" customFormat="1" ht="11.25">
      <c r="B1010" s="170"/>
      <c r="D1010" s="158" t="s">
        <v>172</v>
      </c>
      <c r="E1010" s="171" t="s">
        <v>1</v>
      </c>
      <c r="F1010" s="172" t="s">
        <v>1068</v>
      </c>
      <c r="H1010" s="173">
        <v>14.75</v>
      </c>
      <c r="I1010" s="174"/>
      <c r="L1010" s="170"/>
      <c r="M1010" s="175"/>
      <c r="N1010" s="176"/>
      <c r="O1010" s="176"/>
      <c r="P1010" s="176"/>
      <c r="Q1010" s="176"/>
      <c r="R1010" s="176"/>
      <c r="S1010" s="176"/>
      <c r="T1010" s="177"/>
      <c r="AT1010" s="171" t="s">
        <v>172</v>
      </c>
      <c r="AU1010" s="171" t="s">
        <v>83</v>
      </c>
      <c r="AV1010" s="14" t="s">
        <v>83</v>
      </c>
      <c r="AW1010" s="14" t="s">
        <v>30</v>
      </c>
      <c r="AX1010" s="14" t="s">
        <v>73</v>
      </c>
      <c r="AY1010" s="171" t="s">
        <v>160</v>
      </c>
    </row>
    <row r="1011" spans="2:51" s="13" customFormat="1" ht="11.25">
      <c r="B1011" s="163"/>
      <c r="D1011" s="158" t="s">
        <v>172</v>
      </c>
      <c r="E1011" s="164" t="s">
        <v>1</v>
      </c>
      <c r="F1011" s="165" t="s">
        <v>484</v>
      </c>
      <c r="H1011" s="164" t="s">
        <v>1</v>
      </c>
      <c r="I1011" s="166"/>
      <c r="L1011" s="163"/>
      <c r="M1011" s="167"/>
      <c r="N1011" s="168"/>
      <c r="O1011" s="168"/>
      <c r="P1011" s="168"/>
      <c r="Q1011" s="168"/>
      <c r="R1011" s="168"/>
      <c r="S1011" s="168"/>
      <c r="T1011" s="169"/>
      <c r="AT1011" s="164" t="s">
        <v>172</v>
      </c>
      <c r="AU1011" s="164" t="s">
        <v>83</v>
      </c>
      <c r="AV1011" s="13" t="s">
        <v>81</v>
      </c>
      <c r="AW1011" s="13" t="s">
        <v>30</v>
      </c>
      <c r="AX1011" s="13" t="s">
        <v>73</v>
      </c>
      <c r="AY1011" s="164" t="s">
        <v>160</v>
      </c>
    </row>
    <row r="1012" spans="2:51" s="14" customFormat="1" ht="11.25">
      <c r="B1012" s="170"/>
      <c r="D1012" s="158" t="s">
        <v>172</v>
      </c>
      <c r="E1012" s="171" t="s">
        <v>1</v>
      </c>
      <c r="F1012" s="172" t="s">
        <v>1069</v>
      </c>
      <c r="H1012" s="173">
        <v>12.57</v>
      </c>
      <c r="I1012" s="174"/>
      <c r="L1012" s="170"/>
      <c r="M1012" s="175"/>
      <c r="N1012" s="176"/>
      <c r="O1012" s="176"/>
      <c r="P1012" s="176"/>
      <c r="Q1012" s="176"/>
      <c r="R1012" s="176"/>
      <c r="S1012" s="176"/>
      <c r="T1012" s="177"/>
      <c r="AT1012" s="171" t="s">
        <v>172</v>
      </c>
      <c r="AU1012" s="171" t="s">
        <v>83</v>
      </c>
      <c r="AV1012" s="14" t="s">
        <v>83</v>
      </c>
      <c r="AW1012" s="14" t="s">
        <v>30</v>
      </c>
      <c r="AX1012" s="14" t="s">
        <v>73</v>
      </c>
      <c r="AY1012" s="171" t="s">
        <v>160</v>
      </c>
    </row>
    <row r="1013" spans="2:51" s="13" customFormat="1" ht="11.25">
      <c r="B1013" s="163"/>
      <c r="D1013" s="158" t="s">
        <v>172</v>
      </c>
      <c r="E1013" s="164" t="s">
        <v>1</v>
      </c>
      <c r="F1013" s="165" t="s">
        <v>486</v>
      </c>
      <c r="H1013" s="164" t="s">
        <v>1</v>
      </c>
      <c r="I1013" s="166"/>
      <c r="L1013" s="163"/>
      <c r="M1013" s="167"/>
      <c r="N1013" s="168"/>
      <c r="O1013" s="168"/>
      <c r="P1013" s="168"/>
      <c r="Q1013" s="168"/>
      <c r="R1013" s="168"/>
      <c r="S1013" s="168"/>
      <c r="T1013" s="169"/>
      <c r="AT1013" s="164" t="s">
        <v>172</v>
      </c>
      <c r="AU1013" s="164" t="s">
        <v>83</v>
      </c>
      <c r="AV1013" s="13" t="s">
        <v>81</v>
      </c>
      <c r="AW1013" s="13" t="s">
        <v>30</v>
      </c>
      <c r="AX1013" s="13" t="s">
        <v>73</v>
      </c>
      <c r="AY1013" s="164" t="s">
        <v>160</v>
      </c>
    </row>
    <row r="1014" spans="2:51" s="14" customFormat="1" ht="11.25">
      <c r="B1014" s="170"/>
      <c r="D1014" s="158" t="s">
        <v>172</v>
      </c>
      <c r="E1014" s="171" t="s">
        <v>1</v>
      </c>
      <c r="F1014" s="172" t="s">
        <v>1070</v>
      </c>
      <c r="H1014" s="173">
        <v>27.02</v>
      </c>
      <c r="I1014" s="174"/>
      <c r="L1014" s="170"/>
      <c r="M1014" s="175"/>
      <c r="N1014" s="176"/>
      <c r="O1014" s="176"/>
      <c r="P1014" s="176"/>
      <c r="Q1014" s="176"/>
      <c r="R1014" s="176"/>
      <c r="S1014" s="176"/>
      <c r="T1014" s="177"/>
      <c r="AT1014" s="171" t="s">
        <v>172</v>
      </c>
      <c r="AU1014" s="171" t="s">
        <v>83</v>
      </c>
      <c r="AV1014" s="14" t="s">
        <v>83</v>
      </c>
      <c r="AW1014" s="14" t="s">
        <v>30</v>
      </c>
      <c r="AX1014" s="14" t="s">
        <v>73</v>
      </c>
      <c r="AY1014" s="171" t="s">
        <v>160</v>
      </c>
    </row>
    <row r="1015" spans="2:51" s="13" customFormat="1" ht="11.25">
      <c r="B1015" s="163"/>
      <c r="D1015" s="158" t="s">
        <v>172</v>
      </c>
      <c r="E1015" s="164" t="s">
        <v>1</v>
      </c>
      <c r="F1015" s="165" t="s">
        <v>488</v>
      </c>
      <c r="H1015" s="164" t="s">
        <v>1</v>
      </c>
      <c r="I1015" s="166"/>
      <c r="L1015" s="163"/>
      <c r="M1015" s="167"/>
      <c r="N1015" s="168"/>
      <c r="O1015" s="168"/>
      <c r="P1015" s="168"/>
      <c r="Q1015" s="168"/>
      <c r="R1015" s="168"/>
      <c r="S1015" s="168"/>
      <c r="T1015" s="169"/>
      <c r="AT1015" s="164" t="s">
        <v>172</v>
      </c>
      <c r="AU1015" s="164" t="s">
        <v>83</v>
      </c>
      <c r="AV1015" s="13" t="s">
        <v>81</v>
      </c>
      <c r="AW1015" s="13" t="s">
        <v>30</v>
      </c>
      <c r="AX1015" s="13" t="s">
        <v>73</v>
      </c>
      <c r="AY1015" s="164" t="s">
        <v>160</v>
      </c>
    </row>
    <row r="1016" spans="2:51" s="14" customFormat="1" ht="11.25">
      <c r="B1016" s="170"/>
      <c r="D1016" s="158" t="s">
        <v>172</v>
      </c>
      <c r="E1016" s="171" t="s">
        <v>1</v>
      </c>
      <c r="F1016" s="172" t="s">
        <v>1071</v>
      </c>
      <c r="H1016" s="173">
        <v>43.25</v>
      </c>
      <c r="I1016" s="174"/>
      <c r="L1016" s="170"/>
      <c r="M1016" s="175"/>
      <c r="N1016" s="176"/>
      <c r="O1016" s="176"/>
      <c r="P1016" s="176"/>
      <c r="Q1016" s="176"/>
      <c r="R1016" s="176"/>
      <c r="S1016" s="176"/>
      <c r="T1016" s="177"/>
      <c r="AT1016" s="171" t="s">
        <v>172</v>
      </c>
      <c r="AU1016" s="171" t="s">
        <v>83</v>
      </c>
      <c r="AV1016" s="14" t="s">
        <v>83</v>
      </c>
      <c r="AW1016" s="14" t="s">
        <v>30</v>
      </c>
      <c r="AX1016" s="14" t="s">
        <v>73</v>
      </c>
      <c r="AY1016" s="171" t="s">
        <v>160</v>
      </c>
    </row>
    <row r="1017" spans="2:51" s="16" customFormat="1" ht="11.25">
      <c r="B1017" s="186"/>
      <c r="D1017" s="158" t="s">
        <v>172</v>
      </c>
      <c r="E1017" s="187" t="s">
        <v>1</v>
      </c>
      <c r="F1017" s="188" t="s">
        <v>182</v>
      </c>
      <c r="H1017" s="189">
        <v>616.43</v>
      </c>
      <c r="I1017" s="190"/>
      <c r="L1017" s="186"/>
      <c r="M1017" s="191"/>
      <c r="N1017" s="192"/>
      <c r="O1017" s="192"/>
      <c r="P1017" s="192"/>
      <c r="Q1017" s="192"/>
      <c r="R1017" s="192"/>
      <c r="S1017" s="192"/>
      <c r="T1017" s="193"/>
      <c r="AT1017" s="187" t="s">
        <v>172</v>
      </c>
      <c r="AU1017" s="187" t="s">
        <v>83</v>
      </c>
      <c r="AV1017" s="16" t="s">
        <v>168</v>
      </c>
      <c r="AW1017" s="16" t="s">
        <v>30</v>
      </c>
      <c r="AX1017" s="16" t="s">
        <v>81</v>
      </c>
      <c r="AY1017" s="187" t="s">
        <v>160</v>
      </c>
    </row>
    <row r="1018" spans="1:65" s="2" customFormat="1" ht="49.15" customHeight="1">
      <c r="A1018" s="33"/>
      <c r="B1018" s="144"/>
      <c r="C1018" s="145" t="s">
        <v>1072</v>
      </c>
      <c r="D1018" s="145" t="s">
        <v>163</v>
      </c>
      <c r="E1018" s="146" t="s">
        <v>1073</v>
      </c>
      <c r="F1018" s="147" t="s">
        <v>1074</v>
      </c>
      <c r="G1018" s="148" t="s">
        <v>166</v>
      </c>
      <c r="H1018" s="149">
        <v>616.43</v>
      </c>
      <c r="I1018" s="150"/>
      <c r="J1018" s="151">
        <f>ROUND(I1018*H1018,2)</f>
        <v>0</v>
      </c>
      <c r="K1018" s="147" t="s">
        <v>1</v>
      </c>
      <c r="L1018" s="34"/>
      <c r="M1018" s="152" t="s">
        <v>1</v>
      </c>
      <c r="N1018" s="153" t="s">
        <v>38</v>
      </c>
      <c r="O1018" s="59"/>
      <c r="P1018" s="154">
        <f>O1018*H1018</f>
        <v>0</v>
      </c>
      <c r="Q1018" s="154">
        <v>0</v>
      </c>
      <c r="R1018" s="154">
        <f>Q1018*H1018</f>
        <v>0</v>
      </c>
      <c r="S1018" s="154">
        <v>0</v>
      </c>
      <c r="T1018" s="155">
        <f>S1018*H1018</f>
        <v>0</v>
      </c>
      <c r="U1018" s="33"/>
      <c r="V1018" s="33"/>
      <c r="W1018" s="33"/>
      <c r="X1018" s="33"/>
      <c r="Y1018" s="33"/>
      <c r="Z1018" s="33"/>
      <c r="AA1018" s="33"/>
      <c r="AB1018" s="33"/>
      <c r="AC1018" s="33"/>
      <c r="AD1018" s="33"/>
      <c r="AE1018" s="33"/>
      <c r="AR1018" s="156" t="s">
        <v>168</v>
      </c>
      <c r="AT1018" s="156" t="s">
        <v>163</v>
      </c>
      <c r="AU1018" s="156" t="s">
        <v>83</v>
      </c>
      <c r="AY1018" s="18" t="s">
        <v>160</v>
      </c>
      <c r="BE1018" s="157">
        <f>IF(N1018="základní",J1018,0)</f>
        <v>0</v>
      </c>
      <c r="BF1018" s="157">
        <f>IF(N1018="snížená",J1018,0)</f>
        <v>0</v>
      </c>
      <c r="BG1018" s="157">
        <f>IF(N1018="zákl. přenesená",J1018,0)</f>
        <v>0</v>
      </c>
      <c r="BH1018" s="157">
        <f>IF(N1018="sníž. přenesená",J1018,0)</f>
        <v>0</v>
      </c>
      <c r="BI1018" s="157">
        <f>IF(N1018="nulová",J1018,0)</f>
        <v>0</v>
      </c>
      <c r="BJ1018" s="18" t="s">
        <v>81</v>
      </c>
      <c r="BK1018" s="157">
        <f>ROUND(I1018*H1018,2)</f>
        <v>0</v>
      </c>
      <c r="BL1018" s="18" t="s">
        <v>168</v>
      </c>
      <c r="BM1018" s="156" t="s">
        <v>1075</v>
      </c>
    </row>
    <row r="1019" spans="1:47" s="2" customFormat="1" ht="39">
      <c r="A1019" s="33"/>
      <c r="B1019" s="34"/>
      <c r="C1019" s="33"/>
      <c r="D1019" s="158" t="s">
        <v>170</v>
      </c>
      <c r="E1019" s="33"/>
      <c r="F1019" s="159" t="s">
        <v>1076</v>
      </c>
      <c r="G1019" s="33"/>
      <c r="H1019" s="33"/>
      <c r="I1019" s="160"/>
      <c r="J1019" s="33"/>
      <c r="K1019" s="33"/>
      <c r="L1019" s="34"/>
      <c r="M1019" s="161"/>
      <c r="N1019" s="162"/>
      <c r="O1019" s="59"/>
      <c r="P1019" s="59"/>
      <c r="Q1019" s="59"/>
      <c r="R1019" s="59"/>
      <c r="S1019" s="59"/>
      <c r="T1019" s="60"/>
      <c r="U1019" s="33"/>
      <c r="V1019" s="33"/>
      <c r="W1019" s="33"/>
      <c r="X1019" s="33"/>
      <c r="Y1019" s="33"/>
      <c r="Z1019" s="33"/>
      <c r="AA1019" s="33"/>
      <c r="AB1019" s="33"/>
      <c r="AC1019" s="33"/>
      <c r="AD1019" s="33"/>
      <c r="AE1019" s="33"/>
      <c r="AT1019" s="18" t="s">
        <v>170</v>
      </c>
      <c r="AU1019" s="18" t="s">
        <v>83</v>
      </c>
    </row>
    <row r="1020" spans="2:51" s="13" customFormat="1" ht="11.25">
      <c r="B1020" s="163"/>
      <c r="D1020" s="158" t="s">
        <v>172</v>
      </c>
      <c r="E1020" s="164" t="s">
        <v>1</v>
      </c>
      <c r="F1020" s="165" t="s">
        <v>431</v>
      </c>
      <c r="H1020" s="164" t="s">
        <v>1</v>
      </c>
      <c r="I1020" s="166"/>
      <c r="L1020" s="163"/>
      <c r="M1020" s="167"/>
      <c r="N1020" s="168"/>
      <c r="O1020" s="168"/>
      <c r="P1020" s="168"/>
      <c r="Q1020" s="168"/>
      <c r="R1020" s="168"/>
      <c r="S1020" s="168"/>
      <c r="T1020" s="169"/>
      <c r="AT1020" s="164" t="s">
        <v>172</v>
      </c>
      <c r="AU1020" s="164" t="s">
        <v>83</v>
      </c>
      <c r="AV1020" s="13" t="s">
        <v>81</v>
      </c>
      <c r="AW1020" s="13" t="s">
        <v>30</v>
      </c>
      <c r="AX1020" s="13" t="s">
        <v>73</v>
      </c>
      <c r="AY1020" s="164" t="s">
        <v>160</v>
      </c>
    </row>
    <row r="1021" spans="2:51" s="14" customFormat="1" ht="11.25">
      <c r="B1021" s="170"/>
      <c r="D1021" s="158" t="s">
        <v>172</v>
      </c>
      <c r="E1021" s="171" t="s">
        <v>1</v>
      </c>
      <c r="F1021" s="172" t="s">
        <v>1047</v>
      </c>
      <c r="H1021" s="173">
        <v>44.75</v>
      </c>
      <c r="I1021" s="174"/>
      <c r="L1021" s="170"/>
      <c r="M1021" s="175"/>
      <c r="N1021" s="176"/>
      <c r="O1021" s="176"/>
      <c r="P1021" s="176"/>
      <c r="Q1021" s="176"/>
      <c r="R1021" s="176"/>
      <c r="S1021" s="176"/>
      <c r="T1021" s="177"/>
      <c r="AT1021" s="171" t="s">
        <v>172</v>
      </c>
      <c r="AU1021" s="171" t="s">
        <v>83</v>
      </c>
      <c r="AV1021" s="14" t="s">
        <v>83</v>
      </c>
      <c r="AW1021" s="14" t="s">
        <v>30</v>
      </c>
      <c r="AX1021" s="14" t="s">
        <v>73</v>
      </c>
      <c r="AY1021" s="171" t="s">
        <v>160</v>
      </c>
    </row>
    <row r="1022" spans="2:51" s="13" customFormat="1" ht="11.25">
      <c r="B1022" s="163"/>
      <c r="D1022" s="158" t="s">
        <v>172</v>
      </c>
      <c r="E1022" s="164" t="s">
        <v>1</v>
      </c>
      <c r="F1022" s="165" t="s">
        <v>560</v>
      </c>
      <c r="H1022" s="164" t="s">
        <v>1</v>
      </c>
      <c r="I1022" s="166"/>
      <c r="L1022" s="163"/>
      <c r="M1022" s="167"/>
      <c r="N1022" s="168"/>
      <c r="O1022" s="168"/>
      <c r="P1022" s="168"/>
      <c r="Q1022" s="168"/>
      <c r="R1022" s="168"/>
      <c r="S1022" s="168"/>
      <c r="T1022" s="169"/>
      <c r="AT1022" s="164" t="s">
        <v>172</v>
      </c>
      <c r="AU1022" s="164" t="s">
        <v>83</v>
      </c>
      <c r="AV1022" s="13" t="s">
        <v>81</v>
      </c>
      <c r="AW1022" s="13" t="s">
        <v>30</v>
      </c>
      <c r="AX1022" s="13" t="s">
        <v>73</v>
      </c>
      <c r="AY1022" s="164" t="s">
        <v>160</v>
      </c>
    </row>
    <row r="1023" spans="2:51" s="14" customFormat="1" ht="11.25">
      <c r="B1023" s="170"/>
      <c r="D1023" s="158" t="s">
        <v>172</v>
      </c>
      <c r="E1023" s="171" t="s">
        <v>1</v>
      </c>
      <c r="F1023" s="172" t="s">
        <v>1048</v>
      </c>
      <c r="H1023" s="173">
        <v>22.87</v>
      </c>
      <c r="I1023" s="174"/>
      <c r="L1023" s="170"/>
      <c r="M1023" s="175"/>
      <c r="N1023" s="176"/>
      <c r="O1023" s="176"/>
      <c r="P1023" s="176"/>
      <c r="Q1023" s="176"/>
      <c r="R1023" s="176"/>
      <c r="S1023" s="176"/>
      <c r="T1023" s="177"/>
      <c r="AT1023" s="171" t="s">
        <v>172</v>
      </c>
      <c r="AU1023" s="171" t="s">
        <v>83</v>
      </c>
      <c r="AV1023" s="14" t="s">
        <v>83</v>
      </c>
      <c r="AW1023" s="14" t="s">
        <v>30</v>
      </c>
      <c r="AX1023" s="14" t="s">
        <v>73</v>
      </c>
      <c r="AY1023" s="171" t="s">
        <v>160</v>
      </c>
    </row>
    <row r="1024" spans="2:51" s="13" customFormat="1" ht="11.25">
      <c r="B1024" s="163"/>
      <c r="D1024" s="158" t="s">
        <v>172</v>
      </c>
      <c r="E1024" s="164" t="s">
        <v>1</v>
      </c>
      <c r="F1024" s="165" t="s">
        <v>983</v>
      </c>
      <c r="H1024" s="164" t="s">
        <v>1</v>
      </c>
      <c r="I1024" s="166"/>
      <c r="L1024" s="163"/>
      <c r="M1024" s="167"/>
      <c r="N1024" s="168"/>
      <c r="O1024" s="168"/>
      <c r="P1024" s="168"/>
      <c r="Q1024" s="168"/>
      <c r="R1024" s="168"/>
      <c r="S1024" s="168"/>
      <c r="T1024" s="169"/>
      <c r="AT1024" s="164" t="s">
        <v>172</v>
      </c>
      <c r="AU1024" s="164" t="s">
        <v>83</v>
      </c>
      <c r="AV1024" s="13" t="s">
        <v>81</v>
      </c>
      <c r="AW1024" s="13" t="s">
        <v>30</v>
      </c>
      <c r="AX1024" s="13" t="s">
        <v>73</v>
      </c>
      <c r="AY1024" s="164" t="s">
        <v>160</v>
      </c>
    </row>
    <row r="1025" spans="2:51" s="14" customFormat="1" ht="11.25">
      <c r="B1025" s="170"/>
      <c r="D1025" s="158" t="s">
        <v>172</v>
      </c>
      <c r="E1025" s="171" t="s">
        <v>1</v>
      </c>
      <c r="F1025" s="172" t="s">
        <v>1049</v>
      </c>
      <c r="H1025" s="173">
        <v>12.9</v>
      </c>
      <c r="I1025" s="174"/>
      <c r="L1025" s="170"/>
      <c r="M1025" s="175"/>
      <c r="N1025" s="176"/>
      <c r="O1025" s="176"/>
      <c r="P1025" s="176"/>
      <c r="Q1025" s="176"/>
      <c r="R1025" s="176"/>
      <c r="S1025" s="176"/>
      <c r="T1025" s="177"/>
      <c r="AT1025" s="171" t="s">
        <v>172</v>
      </c>
      <c r="AU1025" s="171" t="s">
        <v>83</v>
      </c>
      <c r="AV1025" s="14" t="s">
        <v>83</v>
      </c>
      <c r="AW1025" s="14" t="s">
        <v>30</v>
      </c>
      <c r="AX1025" s="14" t="s">
        <v>73</v>
      </c>
      <c r="AY1025" s="171" t="s">
        <v>160</v>
      </c>
    </row>
    <row r="1026" spans="2:51" s="13" customFormat="1" ht="11.25">
      <c r="B1026" s="163"/>
      <c r="D1026" s="158" t="s">
        <v>172</v>
      </c>
      <c r="E1026" s="164" t="s">
        <v>1</v>
      </c>
      <c r="F1026" s="165" t="s">
        <v>433</v>
      </c>
      <c r="H1026" s="164" t="s">
        <v>1</v>
      </c>
      <c r="I1026" s="166"/>
      <c r="L1026" s="163"/>
      <c r="M1026" s="167"/>
      <c r="N1026" s="168"/>
      <c r="O1026" s="168"/>
      <c r="P1026" s="168"/>
      <c r="Q1026" s="168"/>
      <c r="R1026" s="168"/>
      <c r="S1026" s="168"/>
      <c r="T1026" s="169"/>
      <c r="AT1026" s="164" t="s">
        <v>172</v>
      </c>
      <c r="AU1026" s="164" t="s">
        <v>83</v>
      </c>
      <c r="AV1026" s="13" t="s">
        <v>81</v>
      </c>
      <c r="AW1026" s="13" t="s">
        <v>30</v>
      </c>
      <c r="AX1026" s="13" t="s">
        <v>73</v>
      </c>
      <c r="AY1026" s="164" t="s">
        <v>160</v>
      </c>
    </row>
    <row r="1027" spans="2:51" s="14" customFormat="1" ht="11.25">
      <c r="B1027" s="170"/>
      <c r="D1027" s="158" t="s">
        <v>172</v>
      </c>
      <c r="E1027" s="171" t="s">
        <v>1</v>
      </c>
      <c r="F1027" s="172" t="s">
        <v>1050</v>
      </c>
      <c r="H1027" s="173">
        <v>18.24</v>
      </c>
      <c r="I1027" s="174"/>
      <c r="L1027" s="170"/>
      <c r="M1027" s="175"/>
      <c r="N1027" s="176"/>
      <c r="O1027" s="176"/>
      <c r="P1027" s="176"/>
      <c r="Q1027" s="176"/>
      <c r="R1027" s="176"/>
      <c r="S1027" s="176"/>
      <c r="T1027" s="177"/>
      <c r="AT1027" s="171" t="s">
        <v>172</v>
      </c>
      <c r="AU1027" s="171" t="s">
        <v>83</v>
      </c>
      <c r="AV1027" s="14" t="s">
        <v>83</v>
      </c>
      <c r="AW1027" s="14" t="s">
        <v>30</v>
      </c>
      <c r="AX1027" s="14" t="s">
        <v>73</v>
      </c>
      <c r="AY1027" s="171" t="s">
        <v>160</v>
      </c>
    </row>
    <row r="1028" spans="2:51" s="13" customFormat="1" ht="11.25">
      <c r="B1028" s="163"/>
      <c r="D1028" s="158" t="s">
        <v>172</v>
      </c>
      <c r="E1028" s="164" t="s">
        <v>1</v>
      </c>
      <c r="F1028" s="165" t="s">
        <v>435</v>
      </c>
      <c r="H1028" s="164" t="s">
        <v>1</v>
      </c>
      <c r="I1028" s="166"/>
      <c r="L1028" s="163"/>
      <c r="M1028" s="167"/>
      <c r="N1028" s="168"/>
      <c r="O1028" s="168"/>
      <c r="P1028" s="168"/>
      <c r="Q1028" s="168"/>
      <c r="R1028" s="168"/>
      <c r="S1028" s="168"/>
      <c r="T1028" s="169"/>
      <c r="AT1028" s="164" t="s">
        <v>172</v>
      </c>
      <c r="AU1028" s="164" t="s">
        <v>83</v>
      </c>
      <c r="AV1028" s="13" t="s">
        <v>81</v>
      </c>
      <c r="AW1028" s="13" t="s">
        <v>30</v>
      </c>
      <c r="AX1028" s="13" t="s">
        <v>73</v>
      </c>
      <c r="AY1028" s="164" t="s">
        <v>160</v>
      </c>
    </row>
    <row r="1029" spans="2:51" s="14" customFormat="1" ht="11.25">
      <c r="B1029" s="170"/>
      <c r="D1029" s="158" t="s">
        <v>172</v>
      </c>
      <c r="E1029" s="171" t="s">
        <v>1</v>
      </c>
      <c r="F1029" s="172" t="s">
        <v>1051</v>
      </c>
      <c r="H1029" s="173">
        <v>18.67</v>
      </c>
      <c r="I1029" s="174"/>
      <c r="L1029" s="170"/>
      <c r="M1029" s="175"/>
      <c r="N1029" s="176"/>
      <c r="O1029" s="176"/>
      <c r="P1029" s="176"/>
      <c r="Q1029" s="176"/>
      <c r="R1029" s="176"/>
      <c r="S1029" s="176"/>
      <c r="T1029" s="177"/>
      <c r="AT1029" s="171" t="s">
        <v>172</v>
      </c>
      <c r="AU1029" s="171" t="s">
        <v>83</v>
      </c>
      <c r="AV1029" s="14" t="s">
        <v>83</v>
      </c>
      <c r="AW1029" s="14" t="s">
        <v>30</v>
      </c>
      <c r="AX1029" s="14" t="s">
        <v>73</v>
      </c>
      <c r="AY1029" s="171" t="s">
        <v>160</v>
      </c>
    </row>
    <row r="1030" spans="2:51" s="13" customFormat="1" ht="11.25">
      <c r="B1030" s="163"/>
      <c r="D1030" s="158" t="s">
        <v>172</v>
      </c>
      <c r="E1030" s="164" t="s">
        <v>1</v>
      </c>
      <c r="F1030" s="165" t="s">
        <v>437</v>
      </c>
      <c r="H1030" s="164" t="s">
        <v>1</v>
      </c>
      <c r="I1030" s="166"/>
      <c r="L1030" s="163"/>
      <c r="M1030" s="167"/>
      <c r="N1030" s="168"/>
      <c r="O1030" s="168"/>
      <c r="P1030" s="168"/>
      <c r="Q1030" s="168"/>
      <c r="R1030" s="168"/>
      <c r="S1030" s="168"/>
      <c r="T1030" s="169"/>
      <c r="AT1030" s="164" t="s">
        <v>172</v>
      </c>
      <c r="AU1030" s="164" t="s">
        <v>83</v>
      </c>
      <c r="AV1030" s="13" t="s">
        <v>81</v>
      </c>
      <c r="AW1030" s="13" t="s">
        <v>30</v>
      </c>
      <c r="AX1030" s="13" t="s">
        <v>73</v>
      </c>
      <c r="AY1030" s="164" t="s">
        <v>160</v>
      </c>
    </row>
    <row r="1031" spans="2:51" s="14" customFormat="1" ht="11.25">
      <c r="B1031" s="170"/>
      <c r="D1031" s="158" t="s">
        <v>172</v>
      </c>
      <c r="E1031" s="171" t="s">
        <v>1</v>
      </c>
      <c r="F1031" s="172" t="s">
        <v>1052</v>
      </c>
      <c r="H1031" s="173">
        <v>15.44</v>
      </c>
      <c r="I1031" s="174"/>
      <c r="L1031" s="170"/>
      <c r="M1031" s="175"/>
      <c r="N1031" s="176"/>
      <c r="O1031" s="176"/>
      <c r="P1031" s="176"/>
      <c r="Q1031" s="176"/>
      <c r="R1031" s="176"/>
      <c r="S1031" s="176"/>
      <c r="T1031" s="177"/>
      <c r="AT1031" s="171" t="s">
        <v>172</v>
      </c>
      <c r="AU1031" s="171" t="s">
        <v>83</v>
      </c>
      <c r="AV1031" s="14" t="s">
        <v>83</v>
      </c>
      <c r="AW1031" s="14" t="s">
        <v>30</v>
      </c>
      <c r="AX1031" s="14" t="s">
        <v>73</v>
      </c>
      <c r="AY1031" s="171" t="s">
        <v>160</v>
      </c>
    </row>
    <row r="1032" spans="2:51" s="13" customFormat="1" ht="11.25">
      <c r="B1032" s="163"/>
      <c r="D1032" s="158" t="s">
        <v>172</v>
      </c>
      <c r="E1032" s="164" t="s">
        <v>1</v>
      </c>
      <c r="F1032" s="165" t="s">
        <v>439</v>
      </c>
      <c r="H1032" s="164" t="s">
        <v>1</v>
      </c>
      <c r="I1032" s="166"/>
      <c r="L1032" s="163"/>
      <c r="M1032" s="167"/>
      <c r="N1032" s="168"/>
      <c r="O1032" s="168"/>
      <c r="P1032" s="168"/>
      <c r="Q1032" s="168"/>
      <c r="R1032" s="168"/>
      <c r="S1032" s="168"/>
      <c r="T1032" s="169"/>
      <c r="AT1032" s="164" t="s">
        <v>172</v>
      </c>
      <c r="AU1032" s="164" t="s">
        <v>83</v>
      </c>
      <c r="AV1032" s="13" t="s">
        <v>81</v>
      </c>
      <c r="AW1032" s="13" t="s">
        <v>30</v>
      </c>
      <c r="AX1032" s="13" t="s">
        <v>73</v>
      </c>
      <c r="AY1032" s="164" t="s">
        <v>160</v>
      </c>
    </row>
    <row r="1033" spans="2:51" s="14" customFormat="1" ht="11.25">
      <c r="B1033" s="170"/>
      <c r="D1033" s="158" t="s">
        <v>172</v>
      </c>
      <c r="E1033" s="171" t="s">
        <v>1</v>
      </c>
      <c r="F1033" s="172" t="s">
        <v>1052</v>
      </c>
      <c r="H1033" s="173">
        <v>15.44</v>
      </c>
      <c r="I1033" s="174"/>
      <c r="L1033" s="170"/>
      <c r="M1033" s="175"/>
      <c r="N1033" s="176"/>
      <c r="O1033" s="176"/>
      <c r="P1033" s="176"/>
      <c r="Q1033" s="176"/>
      <c r="R1033" s="176"/>
      <c r="S1033" s="176"/>
      <c r="T1033" s="177"/>
      <c r="AT1033" s="171" t="s">
        <v>172</v>
      </c>
      <c r="AU1033" s="171" t="s">
        <v>83</v>
      </c>
      <c r="AV1033" s="14" t="s">
        <v>83</v>
      </c>
      <c r="AW1033" s="14" t="s">
        <v>30</v>
      </c>
      <c r="AX1033" s="14" t="s">
        <v>73</v>
      </c>
      <c r="AY1033" s="171" t="s">
        <v>160</v>
      </c>
    </row>
    <row r="1034" spans="2:51" s="13" customFormat="1" ht="11.25">
      <c r="B1034" s="163"/>
      <c r="D1034" s="158" t="s">
        <v>172</v>
      </c>
      <c r="E1034" s="164" t="s">
        <v>1</v>
      </c>
      <c r="F1034" s="165" t="s">
        <v>440</v>
      </c>
      <c r="H1034" s="164" t="s">
        <v>1</v>
      </c>
      <c r="I1034" s="166"/>
      <c r="L1034" s="163"/>
      <c r="M1034" s="167"/>
      <c r="N1034" s="168"/>
      <c r="O1034" s="168"/>
      <c r="P1034" s="168"/>
      <c r="Q1034" s="168"/>
      <c r="R1034" s="168"/>
      <c r="S1034" s="168"/>
      <c r="T1034" s="169"/>
      <c r="AT1034" s="164" t="s">
        <v>172</v>
      </c>
      <c r="AU1034" s="164" t="s">
        <v>83</v>
      </c>
      <c r="AV1034" s="13" t="s">
        <v>81</v>
      </c>
      <c r="AW1034" s="13" t="s">
        <v>30</v>
      </c>
      <c r="AX1034" s="13" t="s">
        <v>73</v>
      </c>
      <c r="AY1034" s="164" t="s">
        <v>160</v>
      </c>
    </row>
    <row r="1035" spans="2:51" s="14" customFormat="1" ht="11.25">
      <c r="B1035" s="170"/>
      <c r="D1035" s="158" t="s">
        <v>172</v>
      </c>
      <c r="E1035" s="171" t="s">
        <v>1</v>
      </c>
      <c r="F1035" s="172" t="s">
        <v>1053</v>
      </c>
      <c r="H1035" s="173">
        <v>15.15</v>
      </c>
      <c r="I1035" s="174"/>
      <c r="L1035" s="170"/>
      <c r="M1035" s="175"/>
      <c r="N1035" s="176"/>
      <c r="O1035" s="176"/>
      <c r="P1035" s="176"/>
      <c r="Q1035" s="176"/>
      <c r="R1035" s="176"/>
      <c r="S1035" s="176"/>
      <c r="T1035" s="177"/>
      <c r="AT1035" s="171" t="s">
        <v>172</v>
      </c>
      <c r="AU1035" s="171" t="s">
        <v>83</v>
      </c>
      <c r="AV1035" s="14" t="s">
        <v>83</v>
      </c>
      <c r="AW1035" s="14" t="s">
        <v>30</v>
      </c>
      <c r="AX1035" s="14" t="s">
        <v>73</v>
      </c>
      <c r="AY1035" s="171" t="s">
        <v>160</v>
      </c>
    </row>
    <row r="1036" spans="2:51" s="13" customFormat="1" ht="11.25">
      <c r="B1036" s="163"/>
      <c r="D1036" s="158" t="s">
        <v>172</v>
      </c>
      <c r="E1036" s="164" t="s">
        <v>1</v>
      </c>
      <c r="F1036" s="165" t="s">
        <v>442</v>
      </c>
      <c r="H1036" s="164" t="s">
        <v>1</v>
      </c>
      <c r="I1036" s="166"/>
      <c r="L1036" s="163"/>
      <c r="M1036" s="167"/>
      <c r="N1036" s="168"/>
      <c r="O1036" s="168"/>
      <c r="P1036" s="168"/>
      <c r="Q1036" s="168"/>
      <c r="R1036" s="168"/>
      <c r="S1036" s="168"/>
      <c r="T1036" s="169"/>
      <c r="AT1036" s="164" t="s">
        <v>172</v>
      </c>
      <c r="AU1036" s="164" t="s">
        <v>83</v>
      </c>
      <c r="AV1036" s="13" t="s">
        <v>81</v>
      </c>
      <c r="AW1036" s="13" t="s">
        <v>30</v>
      </c>
      <c r="AX1036" s="13" t="s">
        <v>73</v>
      </c>
      <c r="AY1036" s="164" t="s">
        <v>160</v>
      </c>
    </row>
    <row r="1037" spans="2:51" s="14" customFormat="1" ht="11.25">
      <c r="B1037" s="170"/>
      <c r="D1037" s="158" t="s">
        <v>172</v>
      </c>
      <c r="E1037" s="171" t="s">
        <v>1</v>
      </c>
      <c r="F1037" s="172" t="s">
        <v>1054</v>
      </c>
      <c r="H1037" s="173">
        <v>14.02</v>
      </c>
      <c r="I1037" s="174"/>
      <c r="L1037" s="170"/>
      <c r="M1037" s="175"/>
      <c r="N1037" s="176"/>
      <c r="O1037" s="176"/>
      <c r="P1037" s="176"/>
      <c r="Q1037" s="176"/>
      <c r="R1037" s="176"/>
      <c r="S1037" s="176"/>
      <c r="T1037" s="177"/>
      <c r="AT1037" s="171" t="s">
        <v>172</v>
      </c>
      <c r="AU1037" s="171" t="s">
        <v>83</v>
      </c>
      <c r="AV1037" s="14" t="s">
        <v>83</v>
      </c>
      <c r="AW1037" s="14" t="s">
        <v>30</v>
      </c>
      <c r="AX1037" s="14" t="s">
        <v>73</v>
      </c>
      <c r="AY1037" s="171" t="s">
        <v>160</v>
      </c>
    </row>
    <row r="1038" spans="2:51" s="13" customFormat="1" ht="11.25">
      <c r="B1038" s="163"/>
      <c r="D1038" s="158" t="s">
        <v>172</v>
      </c>
      <c r="E1038" s="164" t="s">
        <v>1</v>
      </c>
      <c r="F1038" s="165" t="s">
        <v>444</v>
      </c>
      <c r="H1038" s="164" t="s">
        <v>1</v>
      </c>
      <c r="I1038" s="166"/>
      <c r="L1038" s="163"/>
      <c r="M1038" s="167"/>
      <c r="N1038" s="168"/>
      <c r="O1038" s="168"/>
      <c r="P1038" s="168"/>
      <c r="Q1038" s="168"/>
      <c r="R1038" s="168"/>
      <c r="S1038" s="168"/>
      <c r="T1038" s="169"/>
      <c r="AT1038" s="164" t="s">
        <v>172</v>
      </c>
      <c r="AU1038" s="164" t="s">
        <v>83</v>
      </c>
      <c r="AV1038" s="13" t="s">
        <v>81</v>
      </c>
      <c r="AW1038" s="13" t="s">
        <v>30</v>
      </c>
      <c r="AX1038" s="13" t="s">
        <v>73</v>
      </c>
      <c r="AY1038" s="164" t="s">
        <v>160</v>
      </c>
    </row>
    <row r="1039" spans="2:51" s="14" customFormat="1" ht="11.25">
      <c r="B1039" s="170"/>
      <c r="D1039" s="158" t="s">
        <v>172</v>
      </c>
      <c r="E1039" s="171" t="s">
        <v>1</v>
      </c>
      <c r="F1039" s="172" t="s">
        <v>1055</v>
      </c>
      <c r="H1039" s="173">
        <v>13.95</v>
      </c>
      <c r="I1039" s="174"/>
      <c r="L1039" s="170"/>
      <c r="M1039" s="175"/>
      <c r="N1039" s="176"/>
      <c r="O1039" s="176"/>
      <c r="P1039" s="176"/>
      <c r="Q1039" s="176"/>
      <c r="R1039" s="176"/>
      <c r="S1039" s="176"/>
      <c r="T1039" s="177"/>
      <c r="AT1039" s="171" t="s">
        <v>172</v>
      </c>
      <c r="AU1039" s="171" t="s">
        <v>83</v>
      </c>
      <c r="AV1039" s="14" t="s">
        <v>83</v>
      </c>
      <c r="AW1039" s="14" t="s">
        <v>30</v>
      </c>
      <c r="AX1039" s="14" t="s">
        <v>73</v>
      </c>
      <c r="AY1039" s="171" t="s">
        <v>160</v>
      </c>
    </row>
    <row r="1040" spans="2:51" s="13" customFormat="1" ht="11.25">
      <c r="B1040" s="163"/>
      <c r="D1040" s="158" t="s">
        <v>172</v>
      </c>
      <c r="E1040" s="164" t="s">
        <v>1</v>
      </c>
      <c r="F1040" s="165" t="s">
        <v>446</v>
      </c>
      <c r="H1040" s="164" t="s">
        <v>1</v>
      </c>
      <c r="I1040" s="166"/>
      <c r="L1040" s="163"/>
      <c r="M1040" s="167"/>
      <c r="N1040" s="168"/>
      <c r="O1040" s="168"/>
      <c r="P1040" s="168"/>
      <c r="Q1040" s="168"/>
      <c r="R1040" s="168"/>
      <c r="S1040" s="168"/>
      <c r="T1040" s="169"/>
      <c r="AT1040" s="164" t="s">
        <v>172</v>
      </c>
      <c r="AU1040" s="164" t="s">
        <v>83</v>
      </c>
      <c r="AV1040" s="13" t="s">
        <v>81</v>
      </c>
      <c r="AW1040" s="13" t="s">
        <v>30</v>
      </c>
      <c r="AX1040" s="13" t="s">
        <v>73</v>
      </c>
      <c r="AY1040" s="164" t="s">
        <v>160</v>
      </c>
    </row>
    <row r="1041" spans="2:51" s="14" customFormat="1" ht="11.25">
      <c r="B1041" s="170"/>
      <c r="D1041" s="158" t="s">
        <v>172</v>
      </c>
      <c r="E1041" s="171" t="s">
        <v>1</v>
      </c>
      <c r="F1041" s="172" t="s">
        <v>1056</v>
      </c>
      <c r="H1041" s="173">
        <v>11.52</v>
      </c>
      <c r="I1041" s="174"/>
      <c r="L1041" s="170"/>
      <c r="M1041" s="175"/>
      <c r="N1041" s="176"/>
      <c r="O1041" s="176"/>
      <c r="P1041" s="176"/>
      <c r="Q1041" s="176"/>
      <c r="R1041" s="176"/>
      <c r="S1041" s="176"/>
      <c r="T1041" s="177"/>
      <c r="AT1041" s="171" t="s">
        <v>172</v>
      </c>
      <c r="AU1041" s="171" t="s">
        <v>83</v>
      </c>
      <c r="AV1041" s="14" t="s">
        <v>83</v>
      </c>
      <c r="AW1041" s="14" t="s">
        <v>30</v>
      </c>
      <c r="AX1041" s="14" t="s">
        <v>73</v>
      </c>
      <c r="AY1041" s="171" t="s">
        <v>160</v>
      </c>
    </row>
    <row r="1042" spans="2:51" s="13" customFormat="1" ht="11.25">
      <c r="B1042" s="163"/>
      <c r="D1042" s="158" t="s">
        <v>172</v>
      </c>
      <c r="E1042" s="164" t="s">
        <v>1</v>
      </c>
      <c r="F1042" s="165" t="s">
        <v>448</v>
      </c>
      <c r="H1042" s="164" t="s">
        <v>1</v>
      </c>
      <c r="I1042" s="166"/>
      <c r="L1042" s="163"/>
      <c r="M1042" s="167"/>
      <c r="N1042" s="168"/>
      <c r="O1042" s="168"/>
      <c r="P1042" s="168"/>
      <c r="Q1042" s="168"/>
      <c r="R1042" s="168"/>
      <c r="S1042" s="168"/>
      <c r="T1042" s="169"/>
      <c r="AT1042" s="164" t="s">
        <v>172</v>
      </c>
      <c r="AU1042" s="164" t="s">
        <v>83</v>
      </c>
      <c r="AV1042" s="13" t="s">
        <v>81</v>
      </c>
      <c r="AW1042" s="13" t="s">
        <v>30</v>
      </c>
      <c r="AX1042" s="13" t="s">
        <v>73</v>
      </c>
      <c r="AY1042" s="164" t="s">
        <v>160</v>
      </c>
    </row>
    <row r="1043" spans="2:51" s="14" customFormat="1" ht="11.25">
      <c r="B1043" s="170"/>
      <c r="D1043" s="158" t="s">
        <v>172</v>
      </c>
      <c r="E1043" s="171" t="s">
        <v>1</v>
      </c>
      <c r="F1043" s="172" t="s">
        <v>1057</v>
      </c>
      <c r="H1043" s="173">
        <v>12.59</v>
      </c>
      <c r="I1043" s="174"/>
      <c r="L1043" s="170"/>
      <c r="M1043" s="175"/>
      <c r="N1043" s="176"/>
      <c r="O1043" s="176"/>
      <c r="P1043" s="176"/>
      <c r="Q1043" s="176"/>
      <c r="R1043" s="176"/>
      <c r="S1043" s="176"/>
      <c r="T1043" s="177"/>
      <c r="AT1043" s="171" t="s">
        <v>172</v>
      </c>
      <c r="AU1043" s="171" t="s">
        <v>83</v>
      </c>
      <c r="AV1043" s="14" t="s">
        <v>83</v>
      </c>
      <c r="AW1043" s="14" t="s">
        <v>30</v>
      </c>
      <c r="AX1043" s="14" t="s">
        <v>73</v>
      </c>
      <c r="AY1043" s="171" t="s">
        <v>160</v>
      </c>
    </row>
    <row r="1044" spans="2:51" s="13" customFormat="1" ht="11.25">
      <c r="B1044" s="163"/>
      <c r="D1044" s="158" t="s">
        <v>172</v>
      </c>
      <c r="E1044" s="164" t="s">
        <v>1</v>
      </c>
      <c r="F1044" s="165" t="s">
        <v>450</v>
      </c>
      <c r="H1044" s="164" t="s">
        <v>1</v>
      </c>
      <c r="I1044" s="166"/>
      <c r="L1044" s="163"/>
      <c r="M1044" s="167"/>
      <c r="N1044" s="168"/>
      <c r="O1044" s="168"/>
      <c r="P1044" s="168"/>
      <c r="Q1044" s="168"/>
      <c r="R1044" s="168"/>
      <c r="S1044" s="168"/>
      <c r="T1044" s="169"/>
      <c r="AT1044" s="164" t="s">
        <v>172</v>
      </c>
      <c r="AU1044" s="164" t="s">
        <v>83</v>
      </c>
      <c r="AV1044" s="13" t="s">
        <v>81</v>
      </c>
      <c r="AW1044" s="13" t="s">
        <v>30</v>
      </c>
      <c r="AX1044" s="13" t="s">
        <v>73</v>
      </c>
      <c r="AY1044" s="164" t="s">
        <v>160</v>
      </c>
    </row>
    <row r="1045" spans="2:51" s="14" customFormat="1" ht="11.25">
      <c r="B1045" s="170"/>
      <c r="D1045" s="158" t="s">
        <v>172</v>
      </c>
      <c r="E1045" s="171" t="s">
        <v>1</v>
      </c>
      <c r="F1045" s="172" t="s">
        <v>1058</v>
      </c>
      <c r="H1045" s="173">
        <v>14.68</v>
      </c>
      <c r="I1045" s="174"/>
      <c r="L1045" s="170"/>
      <c r="M1045" s="175"/>
      <c r="N1045" s="176"/>
      <c r="O1045" s="176"/>
      <c r="P1045" s="176"/>
      <c r="Q1045" s="176"/>
      <c r="R1045" s="176"/>
      <c r="S1045" s="176"/>
      <c r="T1045" s="177"/>
      <c r="AT1045" s="171" t="s">
        <v>172</v>
      </c>
      <c r="AU1045" s="171" t="s">
        <v>83</v>
      </c>
      <c r="AV1045" s="14" t="s">
        <v>83</v>
      </c>
      <c r="AW1045" s="14" t="s">
        <v>30</v>
      </c>
      <c r="AX1045" s="14" t="s">
        <v>73</v>
      </c>
      <c r="AY1045" s="171" t="s">
        <v>160</v>
      </c>
    </row>
    <row r="1046" spans="2:51" s="13" customFormat="1" ht="11.25">
      <c r="B1046" s="163"/>
      <c r="D1046" s="158" t="s">
        <v>172</v>
      </c>
      <c r="E1046" s="164" t="s">
        <v>1</v>
      </c>
      <c r="F1046" s="165" t="s">
        <v>452</v>
      </c>
      <c r="H1046" s="164" t="s">
        <v>1</v>
      </c>
      <c r="I1046" s="166"/>
      <c r="L1046" s="163"/>
      <c r="M1046" s="167"/>
      <c r="N1046" s="168"/>
      <c r="O1046" s="168"/>
      <c r="P1046" s="168"/>
      <c r="Q1046" s="168"/>
      <c r="R1046" s="168"/>
      <c r="S1046" s="168"/>
      <c r="T1046" s="169"/>
      <c r="AT1046" s="164" t="s">
        <v>172</v>
      </c>
      <c r="AU1046" s="164" t="s">
        <v>83</v>
      </c>
      <c r="AV1046" s="13" t="s">
        <v>81</v>
      </c>
      <c r="AW1046" s="13" t="s">
        <v>30</v>
      </c>
      <c r="AX1046" s="13" t="s">
        <v>73</v>
      </c>
      <c r="AY1046" s="164" t="s">
        <v>160</v>
      </c>
    </row>
    <row r="1047" spans="2:51" s="14" customFormat="1" ht="11.25">
      <c r="B1047" s="170"/>
      <c r="D1047" s="158" t="s">
        <v>172</v>
      </c>
      <c r="E1047" s="171" t="s">
        <v>1</v>
      </c>
      <c r="F1047" s="172" t="s">
        <v>1059</v>
      </c>
      <c r="H1047" s="173">
        <v>10</v>
      </c>
      <c r="I1047" s="174"/>
      <c r="L1047" s="170"/>
      <c r="M1047" s="175"/>
      <c r="N1047" s="176"/>
      <c r="O1047" s="176"/>
      <c r="P1047" s="176"/>
      <c r="Q1047" s="176"/>
      <c r="R1047" s="176"/>
      <c r="S1047" s="176"/>
      <c r="T1047" s="177"/>
      <c r="AT1047" s="171" t="s">
        <v>172</v>
      </c>
      <c r="AU1047" s="171" t="s">
        <v>83</v>
      </c>
      <c r="AV1047" s="14" t="s">
        <v>83</v>
      </c>
      <c r="AW1047" s="14" t="s">
        <v>30</v>
      </c>
      <c r="AX1047" s="14" t="s">
        <v>73</v>
      </c>
      <c r="AY1047" s="171" t="s">
        <v>160</v>
      </c>
    </row>
    <row r="1048" spans="2:51" s="13" customFormat="1" ht="11.25">
      <c r="B1048" s="163"/>
      <c r="D1048" s="158" t="s">
        <v>172</v>
      </c>
      <c r="E1048" s="164" t="s">
        <v>1</v>
      </c>
      <c r="F1048" s="165" t="s">
        <v>454</v>
      </c>
      <c r="H1048" s="164" t="s">
        <v>1</v>
      </c>
      <c r="I1048" s="166"/>
      <c r="L1048" s="163"/>
      <c r="M1048" s="167"/>
      <c r="N1048" s="168"/>
      <c r="O1048" s="168"/>
      <c r="P1048" s="168"/>
      <c r="Q1048" s="168"/>
      <c r="R1048" s="168"/>
      <c r="S1048" s="168"/>
      <c r="T1048" s="169"/>
      <c r="AT1048" s="164" t="s">
        <v>172</v>
      </c>
      <c r="AU1048" s="164" t="s">
        <v>83</v>
      </c>
      <c r="AV1048" s="13" t="s">
        <v>81</v>
      </c>
      <c r="AW1048" s="13" t="s">
        <v>30</v>
      </c>
      <c r="AX1048" s="13" t="s">
        <v>73</v>
      </c>
      <c r="AY1048" s="164" t="s">
        <v>160</v>
      </c>
    </row>
    <row r="1049" spans="2:51" s="14" customFormat="1" ht="11.25">
      <c r="B1049" s="170"/>
      <c r="D1049" s="158" t="s">
        <v>172</v>
      </c>
      <c r="E1049" s="171" t="s">
        <v>1</v>
      </c>
      <c r="F1049" s="172" t="s">
        <v>1060</v>
      </c>
      <c r="H1049" s="173">
        <v>31</v>
      </c>
      <c r="I1049" s="174"/>
      <c r="L1049" s="170"/>
      <c r="M1049" s="175"/>
      <c r="N1049" s="176"/>
      <c r="O1049" s="176"/>
      <c r="P1049" s="176"/>
      <c r="Q1049" s="176"/>
      <c r="R1049" s="176"/>
      <c r="S1049" s="176"/>
      <c r="T1049" s="177"/>
      <c r="AT1049" s="171" t="s">
        <v>172</v>
      </c>
      <c r="AU1049" s="171" t="s">
        <v>83</v>
      </c>
      <c r="AV1049" s="14" t="s">
        <v>83</v>
      </c>
      <c r="AW1049" s="14" t="s">
        <v>30</v>
      </c>
      <c r="AX1049" s="14" t="s">
        <v>73</v>
      </c>
      <c r="AY1049" s="171" t="s">
        <v>160</v>
      </c>
    </row>
    <row r="1050" spans="2:51" s="13" customFormat="1" ht="11.25">
      <c r="B1050" s="163"/>
      <c r="D1050" s="158" t="s">
        <v>172</v>
      </c>
      <c r="E1050" s="164" t="s">
        <v>1</v>
      </c>
      <c r="F1050" s="165" t="s">
        <v>456</v>
      </c>
      <c r="H1050" s="164" t="s">
        <v>1</v>
      </c>
      <c r="I1050" s="166"/>
      <c r="L1050" s="163"/>
      <c r="M1050" s="167"/>
      <c r="N1050" s="168"/>
      <c r="O1050" s="168"/>
      <c r="P1050" s="168"/>
      <c r="Q1050" s="168"/>
      <c r="R1050" s="168"/>
      <c r="S1050" s="168"/>
      <c r="T1050" s="169"/>
      <c r="AT1050" s="164" t="s">
        <v>172</v>
      </c>
      <c r="AU1050" s="164" t="s">
        <v>83</v>
      </c>
      <c r="AV1050" s="13" t="s">
        <v>81</v>
      </c>
      <c r="AW1050" s="13" t="s">
        <v>30</v>
      </c>
      <c r="AX1050" s="13" t="s">
        <v>73</v>
      </c>
      <c r="AY1050" s="164" t="s">
        <v>160</v>
      </c>
    </row>
    <row r="1051" spans="2:51" s="14" customFormat="1" ht="11.25">
      <c r="B1051" s="170"/>
      <c r="D1051" s="158" t="s">
        <v>172</v>
      </c>
      <c r="E1051" s="171" t="s">
        <v>1</v>
      </c>
      <c r="F1051" s="172" t="s">
        <v>1061</v>
      </c>
      <c r="H1051" s="173">
        <v>53.33</v>
      </c>
      <c r="I1051" s="174"/>
      <c r="L1051" s="170"/>
      <c r="M1051" s="175"/>
      <c r="N1051" s="176"/>
      <c r="O1051" s="176"/>
      <c r="P1051" s="176"/>
      <c r="Q1051" s="176"/>
      <c r="R1051" s="176"/>
      <c r="S1051" s="176"/>
      <c r="T1051" s="177"/>
      <c r="AT1051" s="171" t="s">
        <v>172</v>
      </c>
      <c r="AU1051" s="171" t="s">
        <v>83</v>
      </c>
      <c r="AV1051" s="14" t="s">
        <v>83</v>
      </c>
      <c r="AW1051" s="14" t="s">
        <v>30</v>
      </c>
      <c r="AX1051" s="14" t="s">
        <v>73</v>
      </c>
      <c r="AY1051" s="171" t="s">
        <v>160</v>
      </c>
    </row>
    <row r="1052" spans="2:51" s="13" customFormat="1" ht="11.25">
      <c r="B1052" s="163"/>
      <c r="D1052" s="158" t="s">
        <v>172</v>
      </c>
      <c r="E1052" s="164" t="s">
        <v>1</v>
      </c>
      <c r="F1052" s="165" t="s">
        <v>461</v>
      </c>
      <c r="H1052" s="164" t="s">
        <v>1</v>
      </c>
      <c r="I1052" s="166"/>
      <c r="L1052" s="163"/>
      <c r="M1052" s="167"/>
      <c r="N1052" s="168"/>
      <c r="O1052" s="168"/>
      <c r="P1052" s="168"/>
      <c r="Q1052" s="168"/>
      <c r="R1052" s="168"/>
      <c r="S1052" s="168"/>
      <c r="T1052" s="169"/>
      <c r="AT1052" s="164" t="s">
        <v>172</v>
      </c>
      <c r="AU1052" s="164" t="s">
        <v>83</v>
      </c>
      <c r="AV1052" s="13" t="s">
        <v>81</v>
      </c>
      <c r="AW1052" s="13" t="s">
        <v>30</v>
      </c>
      <c r="AX1052" s="13" t="s">
        <v>73</v>
      </c>
      <c r="AY1052" s="164" t="s">
        <v>160</v>
      </c>
    </row>
    <row r="1053" spans="2:51" s="14" customFormat="1" ht="11.25">
      <c r="B1053" s="170"/>
      <c r="D1053" s="158" t="s">
        <v>172</v>
      </c>
      <c r="E1053" s="171" t="s">
        <v>1</v>
      </c>
      <c r="F1053" s="172" t="s">
        <v>1062</v>
      </c>
      <c r="H1053" s="173">
        <v>24.4</v>
      </c>
      <c r="I1053" s="174"/>
      <c r="L1053" s="170"/>
      <c r="M1053" s="175"/>
      <c r="N1053" s="176"/>
      <c r="O1053" s="176"/>
      <c r="P1053" s="176"/>
      <c r="Q1053" s="176"/>
      <c r="R1053" s="176"/>
      <c r="S1053" s="176"/>
      <c r="T1053" s="177"/>
      <c r="AT1053" s="171" t="s">
        <v>172</v>
      </c>
      <c r="AU1053" s="171" t="s">
        <v>83</v>
      </c>
      <c r="AV1053" s="14" t="s">
        <v>83</v>
      </c>
      <c r="AW1053" s="14" t="s">
        <v>30</v>
      </c>
      <c r="AX1053" s="14" t="s">
        <v>73</v>
      </c>
      <c r="AY1053" s="171" t="s">
        <v>160</v>
      </c>
    </row>
    <row r="1054" spans="2:51" s="13" customFormat="1" ht="11.25">
      <c r="B1054" s="163"/>
      <c r="D1054" s="158" t="s">
        <v>172</v>
      </c>
      <c r="E1054" s="164" t="s">
        <v>1</v>
      </c>
      <c r="F1054" s="165" t="s">
        <v>463</v>
      </c>
      <c r="H1054" s="164" t="s">
        <v>1</v>
      </c>
      <c r="I1054" s="166"/>
      <c r="L1054" s="163"/>
      <c r="M1054" s="167"/>
      <c r="N1054" s="168"/>
      <c r="O1054" s="168"/>
      <c r="P1054" s="168"/>
      <c r="Q1054" s="168"/>
      <c r="R1054" s="168"/>
      <c r="S1054" s="168"/>
      <c r="T1054" s="169"/>
      <c r="AT1054" s="164" t="s">
        <v>172</v>
      </c>
      <c r="AU1054" s="164" t="s">
        <v>83</v>
      </c>
      <c r="AV1054" s="13" t="s">
        <v>81</v>
      </c>
      <c r="AW1054" s="13" t="s">
        <v>30</v>
      </c>
      <c r="AX1054" s="13" t="s">
        <v>73</v>
      </c>
      <c r="AY1054" s="164" t="s">
        <v>160</v>
      </c>
    </row>
    <row r="1055" spans="2:51" s="14" customFormat="1" ht="11.25">
      <c r="B1055" s="170"/>
      <c r="D1055" s="158" t="s">
        <v>172</v>
      </c>
      <c r="E1055" s="171" t="s">
        <v>1</v>
      </c>
      <c r="F1055" s="172" t="s">
        <v>1063</v>
      </c>
      <c r="H1055" s="173">
        <v>21.73</v>
      </c>
      <c r="I1055" s="174"/>
      <c r="L1055" s="170"/>
      <c r="M1055" s="175"/>
      <c r="N1055" s="176"/>
      <c r="O1055" s="176"/>
      <c r="P1055" s="176"/>
      <c r="Q1055" s="176"/>
      <c r="R1055" s="176"/>
      <c r="S1055" s="176"/>
      <c r="T1055" s="177"/>
      <c r="AT1055" s="171" t="s">
        <v>172</v>
      </c>
      <c r="AU1055" s="171" t="s">
        <v>83</v>
      </c>
      <c r="AV1055" s="14" t="s">
        <v>83</v>
      </c>
      <c r="AW1055" s="14" t="s">
        <v>30</v>
      </c>
      <c r="AX1055" s="14" t="s">
        <v>73</v>
      </c>
      <c r="AY1055" s="171" t="s">
        <v>160</v>
      </c>
    </row>
    <row r="1056" spans="2:51" s="13" customFormat="1" ht="11.25">
      <c r="B1056" s="163"/>
      <c r="D1056" s="158" t="s">
        <v>172</v>
      </c>
      <c r="E1056" s="164" t="s">
        <v>1</v>
      </c>
      <c r="F1056" s="165" t="s">
        <v>465</v>
      </c>
      <c r="H1056" s="164" t="s">
        <v>1</v>
      </c>
      <c r="I1056" s="166"/>
      <c r="L1056" s="163"/>
      <c r="M1056" s="167"/>
      <c r="N1056" s="168"/>
      <c r="O1056" s="168"/>
      <c r="P1056" s="168"/>
      <c r="Q1056" s="168"/>
      <c r="R1056" s="168"/>
      <c r="S1056" s="168"/>
      <c r="T1056" s="169"/>
      <c r="AT1056" s="164" t="s">
        <v>172</v>
      </c>
      <c r="AU1056" s="164" t="s">
        <v>83</v>
      </c>
      <c r="AV1056" s="13" t="s">
        <v>81</v>
      </c>
      <c r="AW1056" s="13" t="s">
        <v>30</v>
      </c>
      <c r="AX1056" s="13" t="s">
        <v>73</v>
      </c>
      <c r="AY1056" s="164" t="s">
        <v>160</v>
      </c>
    </row>
    <row r="1057" spans="2:51" s="14" customFormat="1" ht="11.25">
      <c r="B1057" s="170"/>
      <c r="D1057" s="158" t="s">
        <v>172</v>
      </c>
      <c r="E1057" s="171" t="s">
        <v>1</v>
      </c>
      <c r="F1057" s="172" t="s">
        <v>1064</v>
      </c>
      <c r="H1057" s="173">
        <v>23.45</v>
      </c>
      <c r="I1057" s="174"/>
      <c r="L1057" s="170"/>
      <c r="M1057" s="175"/>
      <c r="N1057" s="176"/>
      <c r="O1057" s="176"/>
      <c r="P1057" s="176"/>
      <c r="Q1057" s="176"/>
      <c r="R1057" s="176"/>
      <c r="S1057" s="176"/>
      <c r="T1057" s="177"/>
      <c r="AT1057" s="171" t="s">
        <v>172</v>
      </c>
      <c r="AU1057" s="171" t="s">
        <v>83</v>
      </c>
      <c r="AV1057" s="14" t="s">
        <v>83</v>
      </c>
      <c r="AW1057" s="14" t="s">
        <v>30</v>
      </c>
      <c r="AX1057" s="14" t="s">
        <v>73</v>
      </c>
      <c r="AY1057" s="171" t="s">
        <v>160</v>
      </c>
    </row>
    <row r="1058" spans="2:51" s="13" customFormat="1" ht="11.25">
      <c r="B1058" s="163"/>
      <c r="D1058" s="158" t="s">
        <v>172</v>
      </c>
      <c r="E1058" s="164" t="s">
        <v>1</v>
      </c>
      <c r="F1058" s="165" t="s">
        <v>466</v>
      </c>
      <c r="H1058" s="164" t="s">
        <v>1</v>
      </c>
      <c r="I1058" s="166"/>
      <c r="L1058" s="163"/>
      <c r="M1058" s="167"/>
      <c r="N1058" s="168"/>
      <c r="O1058" s="168"/>
      <c r="P1058" s="168"/>
      <c r="Q1058" s="168"/>
      <c r="R1058" s="168"/>
      <c r="S1058" s="168"/>
      <c r="T1058" s="169"/>
      <c r="AT1058" s="164" t="s">
        <v>172</v>
      </c>
      <c r="AU1058" s="164" t="s">
        <v>83</v>
      </c>
      <c r="AV1058" s="13" t="s">
        <v>81</v>
      </c>
      <c r="AW1058" s="13" t="s">
        <v>30</v>
      </c>
      <c r="AX1058" s="13" t="s">
        <v>73</v>
      </c>
      <c r="AY1058" s="164" t="s">
        <v>160</v>
      </c>
    </row>
    <row r="1059" spans="2:51" s="14" customFormat="1" ht="11.25">
      <c r="B1059" s="170"/>
      <c r="D1059" s="158" t="s">
        <v>172</v>
      </c>
      <c r="E1059" s="171" t="s">
        <v>1</v>
      </c>
      <c r="F1059" s="172" t="s">
        <v>1065</v>
      </c>
      <c r="H1059" s="173">
        <v>17.1</v>
      </c>
      <c r="I1059" s="174"/>
      <c r="L1059" s="170"/>
      <c r="M1059" s="175"/>
      <c r="N1059" s="176"/>
      <c r="O1059" s="176"/>
      <c r="P1059" s="176"/>
      <c r="Q1059" s="176"/>
      <c r="R1059" s="176"/>
      <c r="S1059" s="176"/>
      <c r="T1059" s="177"/>
      <c r="AT1059" s="171" t="s">
        <v>172</v>
      </c>
      <c r="AU1059" s="171" t="s">
        <v>83</v>
      </c>
      <c r="AV1059" s="14" t="s">
        <v>83</v>
      </c>
      <c r="AW1059" s="14" t="s">
        <v>30</v>
      </c>
      <c r="AX1059" s="14" t="s">
        <v>73</v>
      </c>
      <c r="AY1059" s="171" t="s">
        <v>160</v>
      </c>
    </row>
    <row r="1060" spans="2:51" s="13" customFormat="1" ht="11.25">
      <c r="B1060" s="163"/>
      <c r="D1060" s="158" t="s">
        <v>172</v>
      </c>
      <c r="E1060" s="164" t="s">
        <v>1</v>
      </c>
      <c r="F1060" s="165" t="s">
        <v>468</v>
      </c>
      <c r="H1060" s="164" t="s">
        <v>1</v>
      </c>
      <c r="I1060" s="166"/>
      <c r="L1060" s="163"/>
      <c r="M1060" s="167"/>
      <c r="N1060" s="168"/>
      <c r="O1060" s="168"/>
      <c r="P1060" s="168"/>
      <c r="Q1060" s="168"/>
      <c r="R1060" s="168"/>
      <c r="S1060" s="168"/>
      <c r="T1060" s="169"/>
      <c r="AT1060" s="164" t="s">
        <v>172</v>
      </c>
      <c r="AU1060" s="164" t="s">
        <v>83</v>
      </c>
      <c r="AV1060" s="13" t="s">
        <v>81</v>
      </c>
      <c r="AW1060" s="13" t="s">
        <v>30</v>
      </c>
      <c r="AX1060" s="13" t="s">
        <v>73</v>
      </c>
      <c r="AY1060" s="164" t="s">
        <v>160</v>
      </c>
    </row>
    <row r="1061" spans="2:51" s="14" customFormat="1" ht="11.25">
      <c r="B1061" s="170"/>
      <c r="D1061" s="158" t="s">
        <v>172</v>
      </c>
      <c r="E1061" s="171" t="s">
        <v>1</v>
      </c>
      <c r="F1061" s="172" t="s">
        <v>1066</v>
      </c>
      <c r="H1061" s="173">
        <v>16.67</v>
      </c>
      <c r="I1061" s="174"/>
      <c r="L1061" s="170"/>
      <c r="M1061" s="175"/>
      <c r="N1061" s="176"/>
      <c r="O1061" s="176"/>
      <c r="P1061" s="176"/>
      <c r="Q1061" s="176"/>
      <c r="R1061" s="176"/>
      <c r="S1061" s="176"/>
      <c r="T1061" s="177"/>
      <c r="AT1061" s="171" t="s">
        <v>172</v>
      </c>
      <c r="AU1061" s="171" t="s">
        <v>83</v>
      </c>
      <c r="AV1061" s="14" t="s">
        <v>83</v>
      </c>
      <c r="AW1061" s="14" t="s">
        <v>30</v>
      </c>
      <c r="AX1061" s="14" t="s">
        <v>73</v>
      </c>
      <c r="AY1061" s="171" t="s">
        <v>160</v>
      </c>
    </row>
    <row r="1062" spans="2:51" s="13" customFormat="1" ht="11.25">
      <c r="B1062" s="163"/>
      <c r="D1062" s="158" t="s">
        <v>172</v>
      </c>
      <c r="E1062" s="164" t="s">
        <v>1</v>
      </c>
      <c r="F1062" s="165" t="s">
        <v>470</v>
      </c>
      <c r="H1062" s="164" t="s">
        <v>1</v>
      </c>
      <c r="I1062" s="166"/>
      <c r="L1062" s="163"/>
      <c r="M1062" s="167"/>
      <c r="N1062" s="168"/>
      <c r="O1062" s="168"/>
      <c r="P1062" s="168"/>
      <c r="Q1062" s="168"/>
      <c r="R1062" s="168"/>
      <c r="S1062" s="168"/>
      <c r="T1062" s="169"/>
      <c r="AT1062" s="164" t="s">
        <v>172</v>
      </c>
      <c r="AU1062" s="164" t="s">
        <v>83</v>
      </c>
      <c r="AV1062" s="13" t="s">
        <v>81</v>
      </c>
      <c r="AW1062" s="13" t="s">
        <v>30</v>
      </c>
      <c r="AX1062" s="13" t="s">
        <v>73</v>
      </c>
      <c r="AY1062" s="164" t="s">
        <v>160</v>
      </c>
    </row>
    <row r="1063" spans="2:51" s="14" customFormat="1" ht="11.25">
      <c r="B1063" s="170"/>
      <c r="D1063" s="158" t="s">
        <v>172</v>
      </c>
      <c r="E1063" s="171" t="s">
        <v>1</v>
      </c>
      <c r="F1063" s="172" t="s">
        <v>1067</v>
      </c>
      <c r="H1063" s="173">
        <v>4</v>
      </c>
      <c r="I1063" s="174"/>
      <c r="L1063" s="170"/>
      <c r="M1063" s="175"/>
      <c r="N1063" s="176"/>
      <c r="O1063" s="176"/>
      <c r="P1063" s="176"/>
      <c r="Q1063" s="176"/>
      <c r="R1063" s="176"/>
      <c r="S1063" s="176"/>
      <c r="T1063" s="177"/>
      <c r="AT1063" s="171" t="s">
        <v>172</v>
      </c>
      <c r="AU1063" s="171" t="s">
        <v>83</v>
      </c>
      <c r="AV1063" s="14" t="s">
        <v>83</v>
      </c>
      <c r="AW1063" s="14" t="s">
        <v>30</v>
      </c>
      <c r="AX1063" s="14" t="s">
        <v>73</v>
      </c>
      <c r="AY1063" s="171" t="s">
        <v>160</v>
      </c>
    </row>
    <row r="1064" spans="2:51" s="13" customFormat="1" ht="11.25">
      <c r="B1064" s="163"/>
      <c r="D1064" s="158" t="s">
        <v>172</v>
      </c>
      <c r="E1064" s="164" t="s">
        <v>1</v>
      </c>
      <c r="F1064" s="165" t="s">
        <v>472</v>
      </c>
      <c r="H1064" s="164" t="s">
        <v>1</v>
      </c>
      <c r="I1064" s="166"/>
      <c r="L1064" s="163"/>
      <c r="M1064" s="167"/>
      <c r="N1064" s="168"/>
      <c r="O1064" s="168"/>
      <c r="P1064" s="168"/>
      <c r="Q1064" s="168"/>
      <c r="R1064" s="168"/>
      <c r="S1064" s="168"/>
      <c r="T1064" s="169"/>
      <c r="AT1064" s="164" t="s">
        <v>172</v>
      </c>
      <c r="AU1064" s="164" t="s">
        <v>83</v>
      </c>
      <c r="AV1064" s="13" t="s">
        <v>81</v>
      </c>
      <c r="AW1064" s="13" t="s">
        <v>30</v>
      </c>
      <c r="AX1064" s="13" t="s">
        <v>73</v>
      </c>
      <c r="AY1064" s="164" t="s">
        <v>160</v>
      </c>
    </row>
    <row r="1065" spans="2:51" s="14" customFormat="1" ht="11.25">
      <c r="B1065" s="170"/>
      <c r="D1065" s="158" t="s">
        <v>172</v>
      </c>
      <c r="E1065" s="171" t="s">
        <v>1</v>
      </c>
      <c r="F1065" s="172" t="s">
        <v>1067</v>
      </c>
      <c r="H1065" s="173">
        <v>4</v>
      </c>
      <c r="I1065" s="174"/>
      <c r="L1065" s="170"/>
      <c r="M1065" s="175"/>
      <c r="N1065" s="176"/>
      <c r="O1065" s="176"/>
      <c r="P1065" s="176"/>
      <c r="Q1065" s="176"/>
      <c r="R1065" s="176"/>
      <c r="S1065" s="176"/>
      <c r="T1065" s="177"/>
      <c r="AT1065" s="171" t="s">
        <v>172</v>
      </c>
      <c r="AU1065" s="171" t="s">
        <v>83</v>
      </c>
      <c r="AV1065" s="14" t="s">
        <v>83</v>
      </c>
      <c r="AW1065" s="14" t="s">
        <v>30</v>
      </c>
      <c r="AX1065" s="14" t="s">
        <v>73</v>
      </c>
      <c r="AY1065" s="171" t="s">
        <v>160</v>
      </c>
    </row>
    <row r="1066" spans="2:51" s="13" customFormat="1" ht="11.25">
      <c r="B1066" s="163"/>
      <c r="D1066" s="158" t="s">
        <v>172</v>
      </c>
      <c r="E1066" s="164" t="s">
        <v>1</v>
      </c>
      <c r="F1066" s="165" t="s">
        <v>474</v>
      </c>
      <c r="H1066" s="164" t="s">
        <v>1</v>
      </c>
      <c r="I1066" s="166"/>
      <c r="L1066" s="163"/>
      <c r="M1066" s="167"/>
      <c r="N1066" s="168"/>
      <c r="O1066" s="168"/>
      <c r="P1066" s="168"/>
      <c r="Q1066" s="168"/>
      <c r="R1066" s="168"/>
      <c r="S1066" s="168"/>
      <c r="T1066" s="169"/>
      <c r="AT1066" s="164" t="s">
        <v>172</v>
      </c>
      <c r="AU1066" s="164" t="s">
        <v>83</v>
      </c>
      <c r="AV1066" s="13" t="s">
        <v>81</v>
      </c>
      <c r="AW1066" s="13" t="s">
        <v>30</v>
      </c>
      <c r="AX1066" s="13" t="s">
        <v>73</v>
      </c>
      <c r="AY1066" s="164" t="s">
        <v>160</v>
      </c>
    </row>
    <row r="1067" spans="2:51" s="14" customFormat="1" ht="11.25">
      <c r="B1067" s="170"/>
      <c r="D1067" s="158" t="s">
        <v>172</v>
      </c>
      <c r="E1067" s="171" t="s">
        <v>1</v>
      </c>
      <c r="F1067" s="172" t="s">
        <v>1050</v>
      </c>
      <c r="H1067" s="173">
        <v>18.24</v>
      </c>
      <c r="I1067" s="174"/>
      <c r="L1067" s="170"/>
      <c r="M1067" s="175"/>
      <c r="N1067" s="176"/>
      <c r="O1067" s="176"/>
      <c r="P1067" s="176"/>
      <c r="Q1067" s="176"/>
      <c r="R1067" s="176"/>
      <c r="S1067" s="176"/>
      <c r="T1067" s="177"/>
      <c r="AT1067" s="171" t="s">
        <v>172</v>
      </c>
      <c r="AU1067" s="171" t="s">
        <v>83</v>
      </c>
      <c r="AV1067" s="14" t="s">
        <v>83</v>
      </c>
      <c r="AW1067" s="14" t="s">
        <v>30</v>
      </c>
      <c r="AX1067" s="14" t="s">
        <v>73</v>
      </c>
      <c r="AY1067" s="171" t="s">
        <v>160</v>
      </c>
    </row>
    <row r="1068" spans="2:51" s="13" customFormat="1" ht="11.25">
      <c r="B1068" s="163"/>
      <c r="D1068" s="158" t="s">
        <v>172</v>
      </c>
      <c r="E1068" s="164" t="s">
        <v>1</v>
      </c>
      <c r="F1068" s="165" t="s">
        <v>476</v>
      </c>
      <c r="H1068" s="164" t="s">
        <v>1</v>
      </c>
      <c r="I1068" s="166"/>
      <c r="L1068" s="163"/>
      <c r="M1068" s="167"/>
      <c r="N1068" s="168"/>
      <c r="O1068" s="168"/>
      <c r="P1068" s="168"/>
      <c r="Q1068" s="168"/>
      <c r="R1068" s="168"/>
      <c r="S1068" s="168"/>
      <c r="T1068" s="169"/>
      <c r="AT1068" s="164" t="s">
        <v>172</v>
      </c>
      <c r="AU1068" s="164" t="s">
        <v>83</v>
      </c>
      <c r="AV1068" s="13" t="s">
        <v>81</v>
      </c>
      <c r="AW1068" s="13" t="s">
        <v>30</v>
      </c>
      <c r="AX1068" s="13" t="s">
        <v>73</v>
      </c>
      <c r="AY1068" s="164" t="s">
        <v>160</v>
      </c>
    </row>
    <row r="1069" spans="2:51" s="14" customFormat="1" ht="11.25">
      <c r="B1069" s="170"/>
      <c r="D1069" s="158" t="s">
        <v>172</v>
      </c>
      <c r="E1069" s="171" t="s">
        <v>1</v>
      </c>
      <c r="F1069" s="172" t="s">
        <v>1051</v>
      </c>
      <c r="H1069" s="173">
        <v>18.67</v>
      </c>
      <c r="I1069" s="174"/>
      <c r="L1069" s="170"/>
      <c r="M1069" s="175"/>
      <c r="N1069" s="176"/>
      <c r="O1069" s="176"/>
      <c r="P1069" s="176"/>
      <c r="Q1069" s="176"/>
      <c r="R1069" s="176"/>
      <c r="S1069" s="176"/>
      <c r="T1069" s="177"/>
      <c r="AT1069" s="171" t="s">
        <v>172</v>
      </c>
      <c r="AU1069" s="171" t="s">
        <v>83</v>
      </c>
      <c r="AV1069" s="14" t="s">
        <v>83</v>
      </c>
      <c r="AW1069" s="14" t="s">
        <v>30</v>
      </c>
      <c r="AX1069" s="14" t="s">
        <v>73</v>
      </c>
      <c r="AY1069" s="171" t="s">
        <v>160</v>
      </c>
    </row>
    <row r="1070" spans="2:51" s="13" customFormat="1" ht="11.25">
      <c r="B1070" s="163"/>
      <c r="D1070" s="158" t="s">
        <v>172</v>
      </c>
      <c r="E1070" s="164" t="s">
        <v>1</v>
      </c>
      <c r="F1070" s="165" t="s">
        <v>478</v>
      </c>
      <c r="H1070" s="164" t="s">
        <v>1</v>
      </c>
      <c r="I1070" s="166"/>
      <c r="L1070" s="163"/>
      <c r="M1070" s="167"/>
      <c r="N1070" s="168"/>
      <c r="O1070" s="168"/>
      <c r="P1070" s="168"/>
      <c r="Q1070" s="168"/>
      <c r="R1070" s="168"/>
      <c r="S1070" s="168"/>
      <c r="T1070" s="169"/>
      <c r="AT1070" s="164" t="s">
        <v>172</v>
      </c>
      <c r="AU1070" s="164" t="s">
        <v>83</v>
      </c>
      <c r="AV1070" s="13" t="s">
        <v>81</v>
      </c>
      <c r="AW1070" s="13" t="s">
        <v>30</v>
      </c>
      <c r="AX1070" s="13" t="s">
        <v>73</v>
      </c>
      <c r="AY1070" s="164" t="s">
        <v>160</v>
      </c>
    </row>
    <row r="1071" spans="2:51" s="14" customFormat="1" ht="11.25">
      <c r="B1071" s="170"/>
      <c r="D1071" s="158" t="s">
        <v>172</v>
      </c>
      <c r="E1071" s="171" t="s">
        <v>1</v>
      </c>
      <c r="F1071" s="172" t="s">
        <v>1052</v>
      </c>
      <c r="H1071" s="173">
        <v>15.44</v>
      </c>
      <c r="I1071" s="174"/>
      <c r="L1071" s="170"/>
      <c r="M1071" s="175"/>
      <c r="N1071" s="176"/>
      <c r="O1071" s="176"/>
      <c r="P1071" s="176"/>
      <c r="Q1071" s="176"/>
      <c r="R1071" s="176"/>
      <c r="S1071" s="176"/>
      <c r="T1071" s="177"/>
      <c r="AT1071" s="171" t="s">
        <v>172</v>
      </c>
      <c r="AU1071" s="171" t="s">
        <v>83</v>
      </c>
      <c r="AV1071" s="14" t="s">
        <v>83</v>
      </c>
      <c r="AW1071" s="14" t="s">
        <v>30</v>
      </c>
      <c r="AX1071" s="14" t="s">
        <v>73</v>
      </c>
      <c r="AY1071" s="171" t="s">
        <v>160</v>
      </c>
    </row>
    <row r="1072" spans="2:51" s="13" customFormat="1" ht="11.25">
      <c r="B1072" s="163"/>
      <c r="D1072" s="158" t="s">
        <v>172</v>
      </c>
      <c r="E1072" s="164" t="s">
        <v>1</v>
      </c>
      <c r="F1072" s="165" t="s">
        <v>480</v>
      </c>
      <c r="H1072" s="164" t="s">
        <v>1</v>
      </c>
      <c r="I1072" s="166"/>
      <c r="L1072" s="163"/>
      <c r="M1072" s="167"/>
      <c r="N1072" s="168"/>
      <c r="O1072" s="168"/>
      <c r="P1072" s="168"/>
      <c r="Q1072" s="168"/>
      <c r="R1072" s="168"/>
      <c r="S1072" s="168"/>
      <c r="T1072" s="169"/>
      <c r="AT1072" s="164" t="s">
        <v>172</v>
      </c>
      <c r="AU1072" s="164" t="s">
        <v>83</v>
      </c>
      <c r="AV1072" s="13" t="s">
        <v>81</v>
      </c>
      <c r="AW1072" s="13" t="s">
        <v>30</v>
      </c>
      <c r="AX1072" s="13" t="s">
        <v>73</v>
      </c>
      <c r="AY1072" s="164" t="s">
        <v>160</v>
      </c>
    </row>
    <row r="1073" spans="2:51" s="14" customFormat="1" ht="11.25">
      <c r="B1073" s="170"/>
      <c r="D1073" s="158" t="s">
        <v>172</v>
      </c>
      <c r="E1073" s="171" t="s">
        <v>1</v>
      </c>
      <c r="F1073" s="172" t="s">
        <v>1052</v>
      </c>
      <c r="H1073" s="173">
        <v>15.44</v>
      </c>
      <c r="I1073" s="174"/>
      <c r="L1073" s="170"/>
      <c r="M1073" s="175"/>
      <c r="N1073" s="176"/>
      <c r="O1073" s="176"/>
      <c r="P1073" s="176"/>
      <c r="Q1073" s="176"/>
      <c r="R1073" s="176"/>
      <c r="S1073" s="176"/>
      <c r="T1073" s="177"/>
      <c r="AT1073" s="171" t="s">
        <v>172</v>
      </c>
      <c r="AU1073" s="171" t="s">
        <v>83</v>
      </c>
      <c r="AV1073" s="14" t="s">
        <v>83</v>
      </c>
      <c r="AW1073" s="14" t="s">
        <v>30</v>
      </c>
      <c r="AX1073" s="14" t="s">
        <v>73</v>
      </c>
      <c r="AY1073" s="171" t="s">
        <v>160</v>
      </c>
    </row>
    <row r="1074" spans="2:51" s="13" customFormat="1" ht="11.25">
      <c r="B1074" s="163"/>
      <c r="D1074" s="158" t="s">
        <v>172</v>
      </c>
      <c r="E1074" s="164" t="s">
        <v>1</v>
      </c>
      <c r="F1074" s="165" t="s">
        <v>481</v>
      </c>
      <c r="H1074" s="164" t="s">
        <v>1</v>
      </c>
      <c r="I1074" s="166"/>
      <c r="L1074" s="163"/>
      <c r="M1074" s="167"/>
      <c r="N1074" s="168"/>
      <c r="O1074" s="168"/>
      <c r="P1074" s="168"/>
      <c r="Q1074" s="168"/>
      <c r="R1074" s="168"/>
      <c r="S1074" s="168"/>
      <c r="T1074" s="169"/>
      <c r="AT1074" s="164" t="s">
        <v>172</v>
      </c>
      <c r="AU1074" s="164" t="s">
        <v>83</v>
      </c>
      <c r="AV1074" s="13" t="s">
        <v>81</v>
      </c>
      <c r="AW1074" s="13" t="s">
        <v>30</v>
      </c>
      <c r="AX1074" s="13" t="s">
        <v>73</v>
      </c>
      <c r="AY1074" s="164" t="s">
        <v>160</v>
      </c>
    </row>
    <row r="1075" spans="2:51" s="14" customFormat="1" ht="11.25">
      <c r="B1075" s="170"/>
      <c r="D1075" s="158" t="s">
        <v>172</v>
      </c>
      <c r="E1075" s="171" t="s">
        <v>1</v>
      </c>
      <c r="F1075" s="172" t="s">
        <v>1053</v>
      </c>
      <c r="H1075" s="173">
        <v>15.15</v>
      </c>
      <c r="I1075" s="174"/>
      <c r="L1075" s="170"/>
      <c r="M1075" s="175"/>
      <c r="N1075" s="176"/>
      <c r="O1075" s="176"/>
      <c r="P1075" s="176"/>
      <c r="Q1075" s="176"/>
      <c r="R1075" s="176"/>
      <c r="S1075" s="176"/>
      <c r="T1075" s="177"/>
      <c r="AT1075" s="171" t="s">
        <v>172</v>
      </c>
      <c r="AU1075" s="171" t="s">
        <v>83</v>
      </c>
      <c r="AV1075" s="14" t="s">
        <v>83</v>
      </c>
      <c r="AW1075" s="14" t="s">
        <v>30</v>
      </c>
      <c r="AX1075" s="14" t="s">
        <v>73</v>
      </c>
      <c r="AY1075" s="171" t="s">
        <v>160</v>
      </c>
    </row>
    <row r="1076" spans="2:51" s="13" customFormat="1" ht="11.25">
      <c r="B1076" s="163"/>
      <c r="D1076" s="158" t="s">
        <v>172</v>
      </c>
      <c r="E1076" s="164" t="s">
        <v>1</v>
      </c>
      <c r="F1076" s="165" t="s">
        <v>482</v>
      </c>
      <c r="H1076" s="164" t="s">
        <v>1</v>
      </c>
      <c r="I1076" s="166"/>
      <c r="L1076" s="163"/>
      <c r="M1076" s="167"/>
      <c r="N1076" s="168"/>
      <c r="O1076" s="168"/>
      <c r="P1076" s="168"/>
      <c r="Q1076" s="168"/>
      <c r="R1076" s="168"/>
      <c r="S1076" s="168"/>
      <c r="T1076" s="169"/>
      <c r="AT1076" s="164" t="s">
        <v>172</v>
      </c>
      <c r="AU1076" s="164" t="s">
        <v>83</v>
      </c>
      <c r="AV1076" s="13" t="s">
        <v>81</v>
      </c>
      <c r="AW1076" s="13" t="s">
        <v>30</v>
      </c>
      <c r="AX1076" s="13" t="s">
        <v>73</v>
      </c>
      <c r="AY1076" s="164" t="s">
        <v>160</v>
      </c>
    </row>
    <row r="1077" spans="2:51" s="14" customFormat="1" ht="11.25">
      <c r="B1077" s="170"/>
      <c r="D1077" s="158" t="s">
        <v>172</v>
      </c>
      <c r="E1077" s="171" t="s">
        <v>1</v>
      </c>
      <c r="F1077" s="172" t="s">
        <v>1068</v>
      </c>
      <c r="H1077" s="173">
        <v>14.75</v>
      </c>
      <c r="I1077" s="174"/>
      <c r="L1077" s="170"/>
      <c r="M1077" s="175"/>
      <c r="N1077" s="176"/>
      <c r="O1077" s="176"/>
      <c r="P1077" s="176"/>
      <c r="Q1077" s="176"/>
      <c r="R1077" s="176"/>
      <c r="S1077" s="176"/>
      <c r="T1077" s="177"/>
      <c r="AT1077" s="171" t="s">
        <v>172</v>
      </c>
      <c r="AU1077" s="171" t="s">
        <v>83</v>
      </c>
      <c r="AV1077" s="14" t="s">
        <v>83</v>
      </c>
      <c r="AW1077" s="14" t="s">
        <v>30</v>
      </c>
      <c r="AX1077" s="14" t="s">
        <v>73</v>
      </c>
      <c r="AY1077" s="171" t="s">
        <v>160</v>
      </c>
    </row>
    <row r="1078" spans="2:51" s="13" customFormat="1" ht="11.25">
      <c r="B1078" s="163"/>
      <c r="D1078" s="158" t="s">
        <v>172</v>
      </c>
      <c r="E1078" s="164" t="s">
        <v>1</v>
      </c>
      <c r="F1078" s="165" t="s">
        <v>484</v>
      </c>
      <c r="H1078" s="164" t="s">
        <v>1</v>
      </c>
      <c r="I1078" s="166"/>
      <c r="L1078" s="163"/>
      <c r="M1078" s="167"/>
      <c r="N1078" s="168"/>
      <c r="O1078" s="168"/>
      <c r="P1078" s="168"/>
      <c r="Q1078" s="168"/>
      <c r="R1078" s="168"/>
      <c r="S1078" s="168"/>
      <c r="T1078" s="169"/>
      <c r="AT1078" s="164" t="s">
        <v>172</v>
      </c>
      <c r="AU1078" s="164" t="s">
        <v>83</v>
      </c>
      <c r="AV1078" s="13" t="s">
        <v>81</v>
      </c>
      <c r="AW1078" s="13" t="s">
        <v>30</v>
      </c>
      <c r="AX1078" s="13" t="s">
        <v>73</v>
      </c>
      <c r="AY1078" s="164" t="s">
        <v>160</v>
      </c>
    </row>
    <row r="1079" spans="2:51" s="14" customFormat="1" ht="11.25">
      <c r="B1079" s="170"/>
      <c r="D1079" s="158" t="s">
        <v>172</v>
      </c>
      <c r="E1079" s="171" t="s">
        <v>1</v>
      </c>
      <c r="F1079" s="172" t="s">
        <v>1069</v>
      </c>
      <c r="H1079" s="173">
        <v>12.57</v>
      </c>
      <c r="I1079" s="174"/>
      <c r="L1079" s="170"/>
      <c r="M1079" s="175"/>
      <c r="N1079" s="176"/>
      <c r="O1079" s="176"/>
      <c r="P1079" s="176"/>
      <c r="Q1079" s="176"/>
      <c r="R1079" s="176"/>
      <c r="S1079" s="176"/>
      <c r="T1079" s="177"/>
      <c r="AT1079" s="171" t="s">
        <v>172</v>
      </c>
      <c r="AU1079" s="171" t="s">
        <v>83</v>
      </c>
      <c r="AV1079" s="14" t="s">
        <v>83</v>
      </c>
      <c r="AW1079" s="14" t="s">
        <v>30</v>
      </c>
      <c r="AX1079" s="14" t="s">
        <v>73</v>
      </c>
      <c r="AY1079" s="171" t="s">
        <v>160</v>
      </c>
    </row>
    <row r="1080" spans="2:51" s="13" customFormat="1" ht="11.25">
      <c r="B1080" s="163"/>
      <c r="D1080" s="158" t="s">
        <v>172</v>
      </c>
      <c r="E1080" s="164" t="s">
        <v>1</v>
      </c>
      <c r="F1080" s="165" t="s">
        <v>486</v>
      </c>
      <c r="H1080" s="164" t="s">
        <v>1</v>
      </c>
      <c r="I1080" s="166"/>
      <c r="L1080" s="163"/>
      <c r="M1080" s="167"/>
      <c r="N1080" s="168"/>
      <c r="O1080" s="168"/>
      <c r="P1080" s="168"/>
      <c r="Q1080" s="168"/>
      <c r="R1080" s="168"/>
      <c r="S1080" s="168"/>
      <c r="T1080" s="169"/>
      <c r="AT1080" s="164" t="s">
        <v>172</v>
      </c>
      <c r="AU1080" s="164" t="s">
        <v>83</v>
      </c>
      <c r="AV1080" s="13" t="s">
        <v>81</v>
      </c>
      <c r="AW1080" s="13" t="s">
        <v>30</v>
      </c>
      <c r="AX1080" s="13" t="s">
        <v>73</v>
      </c>
      <c r="AY1080" s="164" t="s">
        <v>160</v>
      </c>
    </row>
    <row r="1081" spans="2:51" s="14" customFormat="1" ht="11.25">
      <c r="B1081" s="170"/>
      <c r="D1081" s="158" t="s">
        <v>172</v>
      </c>
      <c r="E1081" s="171" t="s">
        <v>1</v>
      </c>
      <c r="F1081" s="172" t="s">
        <v>1070</v>
      </c>
      <c r="H1081" s="173">
        <v>27.02</v>
      </c>
      <c r="I1081" s="174"/>
      <c r="L1081" s="170"/>
      <c r="M1081" s="175"/>
      <c r="N1081" s="176"/>
      <c r="O1081" s="176"/>
      <c r="P1081" s="176"/>
      <c r="Q1081" s="176"/>
      <c r="R1081" s="176"/>
      <c r="S1081" s="176"/>
      <c r="T1081" s="177"/>
      <c r="AT1081" s="171" t="s">
        <v>172</v>
      </c>
      <c r="AU1081" s="171" t="s">
        <v>83</v>
      </c>
      <c r="AV1081" s="14" t="s">
        <v>83</v>
      </c>
      <c r="AW1081" s="14" t="s">
        <v>30</v>
      </c>
      <c r="AX1081" s="14" t="s">
        <v>73</v>
      </c>
      <c r="AY1081" s="171" t="s">
        <v>160</v>
      </c>
    </row>
    <row r="1082" spans="2:51" s="13" customFormat="1" ht="11.25">
      <c r="B1082" s="163"/>
      <c r="D1082" s="158" t="s">
        <v>172</v>
      </c>
      <c r="E1082" s="164" t="s">
        <v>1</v>
      </c>
      <c r="F1082" s="165" t="s">
        <v>488</v>
      </c>
      <c r="H1082" s="164" t="s">
        <v>1</v>
      </c>
      <c r="I1082" s="166"/>
      <c r="L1082" s="163"/>
      <c r="M1082" s="167"/>
      <c r="N1082" s="168"/>
      <c r="O1082" s="168"/>
      <c r="P1082" s="168"/>
      <c r="Q1082" s="168"/>
      <c r="R1082" s="168"/>
      <c r="S1082" s="168"/>
      <c r="T1082" s="169"/>
      <c r="AT1082" s="164" t="s">
        <v>172</v>
      </c>
      <c r="AU1082" s="164" t="s">
        <v>83</v>
      </c>
      <c r="AV1082" s="13" t="s">
        <v>81</v>
      </c>
      <c r="AW1082" s="13" t="s">
        <v>30</v>
      </c>
      <c r="AX1082" s="13" t="s">
        <v>73</v>
      </c>
      <c r="AY1082" s="164" t="s">
        <v>160</v>
      </c>
    </row>
    <row r="1083" spans="2:51" s="14" customFormat="1" ht="11.25">
      <c r="B1083" s="170"/>
      <c r="D1083" s="158" t="s">
        <v>172</v>
      </c>
      <c r="E1083" s="171" t="s">
        <v>1</v>
      </c>
      <c r="F1083" s="172" t="s">
        <v>1071</v>
      </c>
      <c r="H1083" s="173">
        <v>43.25</v>
      </c>
      <c r="I1083" s="174"/>
      <c r="L1083" s="170"/>
      <c r="M1083" s="175"/>
      <c r="N1083" s="176"/>
      <c r="O1083" s="176"/>
      <c r="P1083" s="176"/>
      <c r="Q1083" s="176"/>
      <c r="R1083" s="176"/>
      <c r="S1083" s="176"/>
      <c r="T1083" s="177"/>
      <c r="AT1083" s="171" t="s">
        <v>172</v>
      </c>
      <c r="AU1083" s="171" t="s">
        <v>83</v>
      </c>
      <c r="AV1083" s="14" t="s">
        <v>83</v>
      </c>
      <c r="AW1083" s="14" t="s">
        <v>30</v>
      </c>
      <c r="AX1083" s="14" t="s">
        <v>73</v>
      </c>
      <c r="AY1083" s="171" t="s">
        <v>160</v>
      </c>
    </row>
    <row r="1084" spans="2:51" s="16" customFormat="1" ht="11.25">
      <c r="B1084" s="186"/>
      <c r="D1084" s="158" t="s">
        <v>172</v>
      </c>
      <c r="E1084" s="187" t="s">
        <v>1</v>
      </c>
      <c r="F1084" s="188" t="s">
        <v>182</v>
      </c>
      <c r="H1084" s="189">
        <v>616.43</v>
      </c>
      <c r="I1084" s="190"/>
      <c r="L1084" s="186"/>
      <c r="M1084" s="191"/>
      <c r="N1084" s="192"/>
      <c r="O1084" s="192"/>
      <c r="P1084" s="192"/>
      <c r="Q1084" s="192"/>
      <c r="R1084" s="192"/>
      <c r="S1084" s="192"/>
      <c r="T1084" s="193"/>
      <c r="AT1084" s="187" t="s">
        <v>172</v>
      </c>
      <c r="AU1084" s="187" t="s">
        <v>83</v>
      </c>
      <c r="AV1084" s="16" t="s">
        <v>168</v>
      </c>
      <c r="AW1084" s="16" t="s">
        <v>30</v>
      </c>
      <c r="AX1084" s="16" t="s">
        <v>81</v>
      </c>
      <c r="AY1084" s="187" t="s">
        <v>160</v>
      </c>
    </row>
    <row r="1085" spans="1:65" s="2" customFormat="1" ht="21.75" customHeight="1">
      <c r="A1085" s="33"/>
      <c r="B1085" s="144"/>
      <c r="C1085" s="145" t="s">
        <v>1077</v>
      </c>
      <c r="D1085" s="145" t="s">
        <v>163</v>
      </c>
      <c r="E1085" s="146" t="s">
        <v>1078</v>
      </c>
      <c r="F1085" s="147" t="s">
        <v>1079</v>
      </c>
      <c r="G1085" s="148" t="s">
        <v>166</v>
      </c>
      <c r="H1085" s="149">
        <v>89.71</v>
      </c>
      <c r="I1085" s="150"/>
      <c r="J1085" s="151">
        <f>ROUND(I1085*H1085,2)</f>
        <v>0</v>
      </c>
      <c r="K1085" s="147" t="s">
        <v>167</v>
      </c>
      <c r="L1085" s="34"/>
      <c r="M1085" s="152" t="s">
        <v>1</v>
      </c>
      <c r="N1085" s="153" t="s">
        <v>38</v>
      </c>
      <c r="O1085" s="59"/>
      <c r="P1085" s="154">
        <f>O1085*H1085</f>
        <v>0</v>
      </c>
      <c r="Q1085" s="154">
        <v>0</v>
      </c>
      <c r="R1085" s="154">
        <f>Q1085*H1085</f>
        <v>0</v>
      </c>
      <c r="S1085" s="154">
        <v>0</v>
      </c>
      <c r="T1085" s="155">
        <f>S1085*H1085</f>
        <v>0</v>
      </c>
      <c r="U1085" s="33"/>
      <c r="V1085" s="33"/>
      <c r="W1085" s="33"/>
      <c r="X1085" s="33"/>
      <c r="Y1085" s="33"/>
      <c r="Z1085" s="33"/>
      <c r="AA1085" s="33"/>
      <c r="AB1085" s="33"/>
      <c r="AC1085" s="33"/>
      <c r="AD1085" s="33"/>
      <c r="AE1085" s="33"/>
      <c r="AR1085" s="156" t="s">
        <v>251</v>
      </c>
      <c r="AT1085" s="156" t="s">
        <v>163</v>
      </c>
      <c r="AU1085" s="156" t="s">
        <v>83</v>
      </c>
      <c r="AY1085" s="18" t="s">
        <v>160</v>
      </c>
      <c r="BE1085" s="157">
        <f>IF(N1085="základní",J1085,0)</f>
        <v>0</v>
      </c>
      <c r="BF1085" s="157">
        <f>IF(N1085="snížená",J1085,0)</f>
        <v>0</v>
      </c>
      <c r="BG1085" s="157">
        <f>IF(N1085="zákl. přenesená",J1085,0)</f>
        <v>0</v>
      </c>
      <c r="BH1085" s="157">
        <f>IF(N1085="sníž. přenesená",J1085,0)</f>
        <v>0</v>
      </c>
      <c r="BI1085" s="157">
        <f>IF(N1085="nulová",J1085,0)</f>
        <v>0</v>
      </c>
      <c r="BJ1085" s="18" t="s">
        <v>81</v>
      </c>
      <c r="BK1085" s="157">
        <f>ROUND(I1085*H1085,2)</f>
        <v>0</v>
      </c>
      <c r="BL1085" s="18" t="s">
        <v>251</v>
      </c>
      <c r="BM1085" s="156" t="s">
        <v>1080</v>
      </c>
    </row>
    <row r="1086" spans="1:47" s="2" customFormat="1" ht="29.25">
      <c r="A1086" s="33"/>
      <c r="B1086" s="34"/>
      <c r="C1086" s="33"/>
      <c r="D1086" s="158" t="s">
        <v>170</v>
      </c>
      <c r="E1086" s="33"/>
      <c r="F1086" s="159" t="s">
        <v>1081</v>
      </c>
      <c r="G1086" s="33"/>
      <c r="H1086" s="33"/>
      <c r="I1086" s="160"/>
      <c r="J1086" s="33"/>
      <c r="K1086" s="33"/>
      <c r="L1086" s="34"/>
      <c r="M1086" s="161"/>
      <c r="N1086" s="162"/>
      <c r="O1086" s="59"/>
      <c r="P1086" s="59"/>
      <c r="Q1086" s="59"/>
      <c r="R1086" s="59"/>
      <c r="S1086" s="59"/>
      <c r="T1086" s="60"/>
      <c r="U1086" s="33"/>
      <c r="V1086" s="33"/>
      <c r="W1086" s="33"/>
      <c r="X1086" s="33"/>
      <c r="Y1086" s="33"/>
      <c r="Z1086" s="33"/>
      <c r="AA1086" s="33"/>
      <c r="AB1086" s="33"/>
      <c r="AC1086" s="33"/>
      <c r="AD1086" s="33"/>
      <c r="AE1086" s="33"/>
      <c r="AT1086" s="18" t="s">
        <v>170</v>
      </c>
      <c r="AU1086" s="18" t="s">
        <v>83</v>
      </c>
    </row>
    <row r="1087" spans="2:51" s="13" customFormat="1" ht="11.25">
      <c r="B1087" s="163"/>
      <c r="D1087" s="158" t="s">
        <v>172</v>
      </c>
      <c r="E1087" s="164" t="s">
        <v>1</v>
      </c>
      <c r="F1087" s="165" t="s">
        <v>757</v>
      </c>
      <c r="H1087" s="164" t="s">
        <v>1</v>
      </c>
      <c r="I1087" s="166"/>
      <c r="L1087" s="163"/>
      <c r="M1087" s="167"/>
      <c r="N1087" s="168"/>
      <c r="O1087" s="168"/>
      <c r="P1087" s="168"/>
      <c r="Q1087" s="168"/>
      <c r="R1087" s="168"/>
      <c r="S1087" s="168"/>
      <c r="T1087" s="169"/>
      <c r="AT1087" s="164" t="s">
        <v>172</v>
      </c>
      <c r="AU1087" s="164" t="s">
        <v>83</v>
      </c>
      <c r="AV1087" s="13" t="s">
        <v>81</v>
      </c>
      <c r="AW1087" s="13" t="s">
        <v>30</v>
      </c>
      <c r="AX1087" s="13" t="s">
        <v>73</v>
      </c>
      <c r="AY1087" s="164" t="s">
        <v>160</v>
      </c>
    </row>
    <row r="1088" spans="2:51" s="14" customFormat="1" ht="11.25">
      <c r="B1088" s="170"/>
      <c r="D1088" s="158" t="s">
        <v>172</v>
      </c>
      <c r="E1088" s="171" t="s">
        <v>1</v>
      </c>
      <c r="F1088" s="172" t="s">
        <v>1082</v>
      </c>
      <c r="H1088" s="173">
        <v>89.71</v>
      </c>
      <c r="I1088" s="174"/>
      <c r="L1088" s="170"/>
      <c r="M1088" s="175"/>
      <c r="N1088" s="176"/>
      <c r="O1088" s="176"/>
      <c r="P1088" s="176"/>
      <c r="Q1088" s="176"/>
      <c r="R1088" s="176"/>
      <c r="S1088" s="176"/>
      <c r="T1088" s="177"/>
      <c r="AT1088" s="171" t="s">
        <v>172</v>
      </c>
      <c r="AU1088" s="171" t="s">
        <v>83</v>
      </c>
      <c r="AV1088" s="14" t="s">
        <v>83</v>
      </c>
      <c r="AW1088" s="14" t="s">
        <v>30</v>
      </c>
      <c r="AX1088" s="14" t="s">
        <v>81</v>
      </c>
      <c r="AY1088" s="171" t="s">
        <v>160</v>
      </c>
    </row>
    <row r="1089" spans="1:65" s="2" customFormat="1" ht="16.5" customHeight="1">
      <c r="A1089" s="33"/>
      <c r="B1089" s="144"/>
      <c r="C1089" s="145" t="s">
        <v>1083</v>
      </c>
      <c r="D1089" s="145" t="s">
        <v>163</v>
      </c>
      <c r="E1089" s="146" t="s">
        <v>1084</v>
      </c>
      <c r="F1089" s="147" t="s">
        <v>1085</v>
      </c>
      <c r="G1089" s="148" t="s">
        <v>166</v>
      </c>
      <c r="H1089" s="149">
        <v>89.71</v>
      </c>
      <c r="I1089" s="150"/>
      <c r="J1089" s="151">
        <f>ROUND(I1089*H1089,2)</f>
        <v>0</v>
      </c>
      <c r="K1089" s="147" t="s">
        <v>1</v>
      </c>
      <c r="L1089" s="34"/>
      <c r="M1089" s="152" t="s">
        <v>1</v>
      </c>
      <c r="N1089" s="153" t="s">
        <v>38</v>
      </c>
      <c r="O1089" s="59"/>
      <c r="P1089" s="154">
        <f>O1089*H1089</f>
        <v>0</v>
      </c>
      <c r="Q1089" s="154">
        <v>0</v>
      </c>
      <c r="R1089" s="154">
        <f>Q1089*H1089</f>
        <v>0</v>
      </c>
      <c r="S1089" s="154">
        <v>0</v>
      </c>
      <c r="T1089" s="155">
        <f>S1089*H1089</f>
        <v>0</v>
      </c>
      <c r="U1089" s="33"/>
      <c r="V1089" s="33"/>
      <c r="W1089" s="33"/>
      <c r="X1089" s="33"/>
      <c r="Y1089" s="33"/>
      <c r="Z1089" s="33"/>
      <c r="AA1089" s="33"/>
      <c r="AB1089" s="33"/>
      <c r="AC1089" s="33"/>
      <c r="AD1089" s="33"/>
      <c r="AE1089" s="33"/>
      <c r="AR1089" s="156" t="s">
        <v>251</v>
      </c>
      <c r="AT1089" s="156" t="s">
        <v>163</v>
      </c>
      <c r="AU1089" s="156" t="s">
        <v>83</v>
      </c>
      <c r="AY1089" s="18" t="s">
        <v>160</v>
      </c>
      <c r="BE1089" s="157">
        <f>IF(N1089="základní",J1089,0)</f>
        <v>0</v>
      </c>
      <c r="BF1089" s="157">
        <f>IF(N1089="snížená",J1089,0)</f>
        <v>0</v>
      </c>
      <c r="BG1089" s="157">
        <f>IF(N1089="zákl. přenesená",J1089,0)</f>
        <v>0</v>
      </c>
      <c r="BH1089" s="157">
        <f>IF(N1089="sníž. přenesená",J1089,0)</f>
        <v>0</v>
      </c>
      <c r="BI1089" s="157">
        <f>IF(N1089="nulová",J1089,0)</f>
        <v>0</v>
      </c>
      <c r="BJ1089" s="18" t="s">
        <v>81</v>
      </c>
      <c r="BK1089" s="157">
        <f>ROUND(I1089*H1089,2)</f>
        <v>0</v>
      </c>
      <c r="BL1089" s="18" t="s">
        <v>251</v>
      </c>
      <c r="BM1089" s="156" t="s">
        <v>1086</v>
      </c>
    </row>
    <row r="1090" spans="1:47" s="2" customFormat="1" ht="19.5">
      <c r="A1090" s="33"/>
      <c r="B1090" s="34"/>
      <c r="C1090" s="33"/>
      <c r="D1090" s="158" t="s">
        <v>170</v>
      </c>
      <c r="E1090" s="33"/>
      <c r="F1090" s="159" t="s">
        <v>1087</v>
      </c>
      <c r="G1090" s="33"/>
      <c r="H1090" s="33"/>
      <c r="I1090" s="160"/>
      <c r="J1090" s="33"/>
      <c r="K1090" s="33"/>
      <c r="L1090" s="34"/>
      <c r="M1090" s="161"/>
      <c r="N1090" s="162"/>
      <c r="O1090" s="59"/>
      <c r="P1090" s="59"/>
      <c r="Q1090" s="59"/>
      <c r="R1090" s="59"/>
      <c r="S1090" s="59"/>
      <c r="T1090" s="60"/>
      <c r="U1090" s="33"/>
      <c r="V1090" s="33"/>
      <c r="W1090" s="33"/>
      <c r="X1090" s="33"/>
      <c r="Y1090" s="33"/>
      <c r="Z1090" s="33"/>
      <c r="AA1090" s="33"/>
      <c r="AB1090" s="33"/>
      <c r="AC1090" s="33"/>
      <c r="AD1090" s="33"/>
      <c r="AE1090" s="33"/>
      <c r="AT1090" s="18" t="s">
        <v>170</v>
      </c>
      <c r="AU1090" s="18" t="s">
        <v>83</v>
      </c>
    </row>
    <row r="1091" spans="2:51" s="13" customFormat="1" ht="11.25">
      <c r="B1091" s="163"/>
      <c r="D1091" s="158" t="s">
        <v>172</v>
      </c>
      <c r="E1091" s="164" t="s">
        <v>1</v>
      </c>
      <c r="F1091" s="165" t="s">
        <v>757</v>
      </c>
      <c r="H1091" s="164" t="s">
        <v>1</v>
      </c>
      <c r="I1091" s="166"/>
      <c r="L1091" s="163"/>
      <c r="M1091" s="167"/>
      <c r="N1091" s="168"/>
      <c r="O1091" s="168"/>
      <c r="P1091" s="168"/>
      <c r="Q1091" s="168"/>
      <c r="R1091" s="168"/>
      <c r="S1091" s="168"/>
      <c r="T1091" s="169"/>
      <c r="AT1091" s="164" t="s">
        <v>172</v>
      </c>
      <c r="AU1091" s="164" t="s">
        <v>83</v>
      </c>
      <c r="AV1091" s="13" t="s">
        <v>81</v>
      </c>
      <c r="AW1091" s="13" t="s">
        <v>30</v>
      </c>
      <c r="AX1091" s="13" t="s">
        <v>73</v>
      </c>
      <c r="AY1091" s="164" t="s">
        <v>160</v>
      </c>
    </row>
    <row r="1092" spans="2:51" s="14" customFormat="1" ht="11.25">
      <c r="B1092" s="170"/>
      <c r="D1092" s="158" t="s">
        <v>172</v>
      </c>
      <c r="E1092" s="171" t="s">
        <v>1</v>
      </c>
      <c r="F1092" s="172" t="s">
        <v>1082</v>
      </c>
      <c r="H1092" s="173">
        <v>89.71</v>
      </c>
      <c r="I1092" s="174"/>
      <c r="L1092" s="170"/>
      <c r="M1092" s="175"/>
      <c r="N1092" s="176"/>
      <c r="O1092" s="176"/>
      <c r="P1092" s="176"/>
      <c r="Q1092" s="176"/>
      <c r="R1092" s="176"/>
      <c r="S1092" s="176"/>
      <c r="T1092" s="177"/>
      <c r="AT1092" s="171" t="s">
        <v>172</v>
      </c>
      <c r="AU1092" s="171" t="s">
        <v>83</v>
      </c>
      <c r="AV1092" s="14" t="s">
        <v>83</v>
      </c>
      <c r="AW1092" s="14" t="s">
        <v>30</v>
      </c>
      <c r="AX1092" s="14" t="s">
        <v>73</v>
      </c>
      <c r="AY1092" s="171" t="s">
        <v>160</v>
      </c>
    </row>
    <row r="1093" spans="2:51" s="16" customFormat="1" ht="11.25">
      <c r="B1093" s="186"/>
      <c r="D1093" s="158" t="s">
        <v>172</v>
      </c>
      <c r="E1093" s="187" t="s">
        <v>1</v>
      </c>
      <c r="F1093" s="188" t="s">
        <v>182</v>
      </c>
      <c r="H1093" s="189">
        <v>89.71</v>
      </c>
      <c r="I1093" s="190"/>
      <c r="L1093" s="186"/>
      <c r="M1093" s="191"/>
      <c r="N1093" s="192"/>
      <c r="O1093" s="192"/>
      <c r="P1093" s="192"/>
      <c r="Q1093" s="192"/>
      <c r="R1093" s="192"/>
      <c r="S1093" s="192"/>
      <c r="T1093" s="193"/>
      <c r="AT1093" s="187" t="s">
        <v>172</v>
      </c>
      <c r="AU1093" s="187" t="s">
        <v>83</v>
      </c>
      <c r="AV1093" s="16" t="s">
        <v>168</v>
      </c>
      <c r="AW1093" s="16" t="s">
        <v>30</v>
      </c>
      <c r="AX1093" s="16" t="s">
        <v>81</v>
      </c>
      <c r="AY1093" s="187" t="s">
        <v>160</v>
      </c>
    </row>
    <row r="1094" spans="1:65" s="2" customFormat="1" ht="33" customHeight="1">
      <c r="A1094" s="33"/>
      <c r="B1094" s="144"/>
      <c r="C1094" s="145" t="s">
        <v>1088</v>
      </c>
      <c r="D1094" s="145" t="s">
        <v>163</v>
      </c>
      <c r="E1094" s="146" t="s">
        <v>1089</v>
      </c>
      <c r="F1094" s="147" t="s">
        <v>1090</v>
      </c>
      <c r="G1094" s="148" t="s">
        <v>166</v>
      </c>
      <c r="H1094" s="149">
        <v>84.5</v>
      </c>
      <c r="I1094" s="150"/>
      <c r="J1094" s="151">
        <f>ROUND(I1094*H1094,2)</f>
        <v>0</v>
      </c>
      <c r="K1094" s="147" t="s">
        <v>167</v>
      </c>
      <c r="L1094" s="34"/>
      <c r="M1094" s="152" t="s">
        <v>1</v>
      </c>
      <c r="N1094" s="153" t="s">
        <v>38</v>
      </c>
      <c r="O1094" s="59"/>
      <c r="P1094" s="154">
        <f>O1094*H1094</f>
        <v>0</v>
      </c>
      <c r="Q1094" s="154">
        <v>0.00011</v>
      </c>
      <c r="R1094" s="154">
        <f>Q1094*H1094</f>
        <v>0.009295000000000001</v>
      </c>
      <c r="S1094" s="154">
        <v>0</v>
      </c>
      <c r="T1094" s="155">
        <f>S1094*H1094</f>
        <v>0</v>
      </c>
      <c r="U1094" s="33"/>
      <c r="V1094" s="33"/>
      <c r="W1094" s="33"/>
      <c r="X1094" s="33"/>
      <c r="Y1094" s="33"/>
      <c r="Z1094" s="33"/>
      <c r="AA1094" s="33"/>
      <c r="AB1094" s="33"/>
      <c r="AC1094" s="33"/>
      <c r="AD1094" s="33"/>
      <c r="AE1094" s="33"/>
      <c r="AR1094" s="156" t="s">
        <v>251</v>
      </c>
      <c r="AT1094" s="156" t="s">
        <v>163</v>
      </c>
      <c r="AU1094" s="156" t="s">
        <v>83</v>
      </c>
      <c r="AY1094" s="18" t="s">
        <v>160</v>
      </c>
      <c r="BE1094" s="157">
        <f>IF(N1094="základní",J1094,0)</f>
        <v>0</v>
      </c>
      <c r="BF1094" s="157">
        <f>IF(N1094="snížená",J1094,0)</f>
        <v>0</v>
      </c>
      <c r="BG1094" s="157">
        <f>IF(N1094="zákl. přenesená",J1094,0)</f>
        <v>0</v>
      </c>
      <c r="BH1094" s="157">
        <f>IF(N1094="sníž. přenesená",J1094,0)</f>
        <v>0</v>
      </c>
      <c r="BI1094" s="157">
        <f>IF(N1094="nulová",J1094,0)</f>
        <v>0</v>
      </c>
      <c r="BJ1094" s="18" t="s">
        <v>81</v>
      </c>
      <c r="BK1094" s="157">
        <f>ROUND(I1094*H1094,2)</f>
        <v>0</v>
      </c>
      <c r="BL1094" s="18" t="s">
        <v>251</v>
      </c>
      <c r="BM1094" s="156" t="s">
        <v>1091</v>
      </c>
    </row>
    <row r="1095" spans="1:47" s="2" customFormat="1" ht="19.5">
      <c r="A1095" s="33"/>
      <c r="B1095" s="34"/>
      <c r="C1095" s="33"/>
      <c r="D1095" s="158" t="s">
        <v>170</v>
      </c>
      <c r="E1095" s="33"/>
      <c r="F1095" s="159" t="s">
        <v>1092</v>
      </c>
      <c r="G1095" s="33"/>
      <c r="H1095" s="33"/>
      <c r="I1095" s="160"/>
      <c r="J1095" s="33"/>
      <c r="K1095" s="33"/>
      <c r="L1095" s="34"/>
      <c r="M1095" s="161"/>
      <c r="N1095" s="162"/>
      <c r="O1095" s="59"/>
      <c r="P1095" s="59"/>
      <c r="Q1095" s="59"/>
      <c r="R1095" s="59"/>
      <c r="S1095" s="59"/>
      <c r="T1095" s="60"/>
      <c r="U1095" s="33"/>
      <c r="V1095" s="33"/>
      <c r="W1095" s="33"/>
      <c r="X1095" s="33"/>
      <c r="Y1095" s="33"/>
      <c r="Z1095" s="33"/>
      <c r="AA1095" s="33"/>
      <c r="AB1095" s="33"/>
      <c r="AC1095" s="33"/>
      <c r="AD1095" s="33"/>
      <c r="AE1095" s="33"/>
      <c r="AT1095" s="18" t="s">
        <v>170</v>
      </c>
      <c r="AU1095" s="18" t="s">
        <v>83</v>
      </c>
    </row>
    <row r="1096" spans="2:51" s="13" customFormat="1" ht="11.25">
      <c r="B1096" s="163"/>
      <c r="D1096" s="158" t="s">
        <v>172</v>
      </c>
      <c r="E1096" s="164" t="s">
        <v>1</v>
      </c>
      <c r="F1096" s="165" t="s">
        <v>757</v>
      </c>
      <c r="H1096" s="164" t="s">
        <v>1</v>
      </c>
      <c r="I1096" s="166"/>
      <c r="L1096" s="163"/>
      <c r="M1096" s="167"/>
      <c r="N1096" s="168"/>
      <c r="O1096" s="168"/>
      <c r="P1096" s="168"/>
      <c r="Q1096" s="168"/>
      <c r="R1096" s="168"/>
      <c r="S1096" s="168"/>
      <c r="T1096" s="169"/>
      <c r="AT1096" s="164" t="s">
        <v>172</v>
      </c>
      <c r="AU1096" s="164" t="s">
        <v>83</v>
      </c>
      <c r="AV1096" s="13" t="s">
        <v>81</v>
      </c>
      <c r="AW1096" s="13" t="s">
        <v>30</v>
      </c>
      <c r="AX1096" s="13" t="s">
        <v>73</v>
      </c>
      <c r="AY1096" s="164" t="s">
        <v>160</v>
      </c>
    </row>
    <row r="1097" spans="2:51" s="14" customFormat="1" ht="11.25">
      <c r="B1097" s="170"/>
      <c r="D1097" s="158" t="s">
        <v>172</v>
      </c>
      <c r="E1097" s="171" t="s">
        <v>1</v>
      </c>
      <c r="F1097" s="172" t="s">
        <v>1093</v>
      </c>
      <c r="H1097" s="173">
        <v>77.3</v>
      </c>
      <c r="I1097" s="174"/>
      <c r="L1097" s="170"/>
      <c r="M1097" s="175"/>
      <c r="N1097" s="176"/>
      <c r="O1097" s="176"/>
      <c r="P1097" s="176"/>
      <c r="Q1097" s="176"/>
      <c r="R1097" s="176"/>
      <c r="S1097" s="176"/>
      <c r="T1097" s="177"/>
      <c r="AT1097" s="171" t="s">
        <v>172</v>
      </c>
      <c r="AU1097" s="171" t="s">
        <v>83</v>
      </c>
      <c r="AV1097" s="14" t="s">
        <v>83</v>
      </c>
      <c r="AW1097" s="14" t="s">
        <v>30</v>
      </c>
      <c r="AX1097" s="14" t="s">
        <v>73</v>
      </c>
      <c r="AY1097" s="171" t="s">
        <v>160</v>
      </c>
    </row>
    <row r="1098" spans="2:51" s="13" customFormat="1" ht="11.25">
      <c r="B1098" s="163"/>
      <c r="D1098" s="158" t="s">
        <v>172</v>
      </c>
      <c r="E1098" s="164" t="s">
        <v>1</v>
      </c>
      <c r="F1098" s="165" t="s">
        <v>757</v>
      </c>
      <c r="H1098" s="164" t="s">
        <v>1</v>
      </c>
      <c r="I1098" s="166"/>
      <c r="L1098" s="163"/>
      <c r="M1098" s="167"/>
      <c r="N1098" s="168"/>
      <c r="O1098" s="168"/>
      <c r="P1098" s="168"/>
      <c r="Q1098" s="168"/>
      <c r="R1098" s="168"/>
      <c r="S1098" s="168"/>
      <c r="T1098" s="169"/>
      <c r="AT1098" s="164" t="s">
        <v>172</v>
      </c>
      <c r="AU1098" s="164" t="s">
        <v>83</v>
      </c>
      <c r="AV1098" s="13" t="s">
        <v>81</v>
      </c>
      <c r="AW1098" s="13" t="s">
        <v>30</v>
      </c>
      <c r="AX1098" s="13" t="s">
        <v>73</v>
      </c>
      <c r="AY1098" s="164" t="s">
        <v>160</v>
      </c>
    </row>
    <row r="1099" spans="2:51" s="14" customFormat="1" ht="11.25">
      <c r="B1099" s="170"/>
      <c r="D1099" s="158" t="s">
        <v>172</v>
      </c>
      <c r="E1099" s="171" t="s">
        <v>1</v>
      </c>
      <c r="F1099" s="172" t="s">
        <v>1094</v>
      </c>
      <c r="H1099" s="173">
        <v>7.2</v>
      </c>
      <c r="I1099" s="174"/>
      <c r="L1099" s="170"/>
      <c r="M1099" s="175"/>
      <c r="N1099" s="176"/>
      <c r="O1099" s="176"/>
      <c r="P1099" s="176"/>
      <c r="Q1099" s="176"/>
      <c r="R1099" s="176"/>
      <c r="S1099" s="176"/>
      <c r="T1099" s="177"/>
      <c r="AT1099" s="171" t="s">
        <v>172</v>
      </c>
      <c r="AU1099" s="171" t="s">
        <v>83</v>
      </c>
      <c r="AV1099" s="14" t="s">
        <v>83</v>
      </c>
      <c r="AW1099" s="14" t="s">
        <v>30</v>
      </c>
      <c r="AX1099" s="14" t="s">
        <v>73</v>
      </c>
      <c r="AY1099" s="171" t="s">
        <v>160</v>
      </c>
    </row>
    <row r="1100" spans="2:51" s="16" customFormat="1" ht="11.25">
      <c r="B1100" s="186"/>
      <c r="D1100" s="158" t="s">
        <v>172</v>
      </c>
      <c r="E1100" s="187" t="s">
        <v>1</v>
      </c>
      <c r="F1100" s="188" t="s">
        <v>182</v>
      </c>
      <c r="H1100" s="189">
        <v>84.5</v>
      </c>
      <c r="I1100" s="190"/>
      <c r="L1100" s="186"/>
      <c r="M1100" s="191"/>
      <c r="N1100" s="192"/>
      <c r="O1100" s="192"/>
      <c r="P1100" s="192"/>
      <c r="Q1100" s="192"/>
      <c r="R1100" s="192"/>
      <c r="S1100" s="192"/>
      <c r="T1100" s="193"/>
      <c r="AT1100" s="187" t="s">
        <v>172</v>
      </c>
      <c r="AU1100" s="187" t="s">
        <v>83</v>
      </c>
      <c r="AV1100" s="16" t="s">
        <v>168</v>
      </c>
      <c r="AW1100" s="16" t="s">
        <v>30</v>
      </c>
      <c r="AX1100" s="16" t="s">
        <v>81</v>
      </c>
      <c r="AY1100" s="187" t="s">
        <v>160</v>
      </c>
    </row>
    <row r="1101" spans="1:65" s="2" customFormat="1" ht="16.5" customHeight="1">
      <c r="A1101" s="33"/>
      <c r="B1101" s="144"/>
      <c r="C1101" s="145" t="s">
        <v>1095</v>
      </c>
      <c r="D1101" s="145" t="s">
        <v>163</v>
      </c>
      <c r="E1101" s="146" t="s">
        <v>1096</v>
      </c>
      <c r="F1101" s="147" t="s">
        <v>1097</v>
      </c>
      <c r="G1101" s="148" t="s">
        <v>166</v>
      </c>
      <c r="H1101" s="149">
        <v>77.3</v>
      </c>
      <c r="I1101" s="150"/>
      <c r="J1101" s="151">
        <f>ROUND(I1101*H1101,2)</f>
        <v>0</v>
      </c>
      <c r="K1101" s="147" t="s">
        <v>1</v>
      </c>
      <c r="L1101" s="34"/>
      <c r="M1101" s="152" t="s">
        <v>1</v>
      </c>
      <c r="N1101" s="153" t="s">
        <v>38</v>
      </c>
      <c r="O1101" s="59"/>
      <c r="P1101" s="154">
        <f>O1101*H1101</f>
        <v>0</v>
      </c>
      <c r="Q1101" s="154">
        <v>0</v>
      </c>
      <c r="R1101" s="154">
        <f>Q1101*H1101</f>
        <v>0</v>
      </c>
      <c r="S1101" s="154">
        <v>0</v>
      </c>
      <c r="T1101" s="155">
        <f>S1101*H1101</f>
        <v>0</v>
      </c>
      <c r="U1101" s="33"/>
      <c r="V1101" s="33"/>
      <c r="W1101" s="33"/>
      <c r="X1101" s="33"/>
      <c r="Y1101" s="33"/>
      <c r="Z1101" s="33"/>
      <c r="AA1101" s="33"/>
      <c r="AB1101" s="33"/>
      <c r="AC1101" s="33"/>
      <c r="AD1101" s="33"/>
      <c r="AE1101" s="33"/>
      <c r="AR1101" s="156" t="s">
        <v>251</v>
      </c>
      <c r="AT1101" s="156" t="s">
        <v>163</v>
      </c>
      <c r="AU1101" s="156" t="s">
        <v>83</v>
      </c>
      <c r="AY1101" s="18" t="s">
        <v>160</v>
      </c>
      <c r="BE1101" s="157">
        <f>IF(N1101="základní",J1101,0)</f>
        <v>0</v>
      </c>
      <c r="BF1101" s="157">
        <f>IF(N1101="snížená",J1101,0)</f>
        <v>0</v>
      </c>
      <c r="BG1101" s="157">
        <f>IF(N1101="zákl. přenesená",J1101,0)</f>
        <v>0</v>
      </c>
      <c r="BH1101" s="157">
        <f>IF(N1101="sníž. přenesená",J1101,0)</f>
        <v>0</v>
      </c>
      <c r="BI1101" s="157">
        <f>IF(N1101="nulová",J1101,0)</f>
        <v>0</v>
      </c>
      <c r="BJ1101" s="18" t="s">
        <v>81</v>
      </c>
      <c r="BK1101" s="157">
        <f>ROUND(I1101*H1101,2)</f>
        <v>0</v>
      </c>
      <c r="BL1101" s="18" t="s">
        <v>251</v>
      </c>
      <c r="BM1101" s="156" t="s">
        <v>1098</v>
      </c>
    </row>
    <row r="1102" spans="1:47" s="2" customFormat="1" ht="156">
      <c r="A1102" s="33"/>
      <c r="B1102" s="34"/>
      <c r="C1102" s="33"/>
      <c r="D1102" s="158" t="s">
        <v>170</v>
      </c>
      <c r="E1102" s="33"/>
      <c r="F1102" s="159" t="s">
        <v>1099</v>
      </c>
      <c r="G1102" s="33"/>
      <c r="H1102" s="33"/>
      <c r="I1102" s="160"/>
      <c r="J1102" s="33"/>
      <c r="K1102" s="33"/>
      <c r="L1102" s="34"/>
      <c r="M1102" s="161"/>
      <c r="N1102" s="162"/>
      <c r="O1102" s="59"/>
      <c r="P1102" s="59"/>
      <c r="Q1102" s="59"/>
      <c r="R1102" s="59"/>
      <c r="S1102" s="59"/>
      <c r="T1102" s="60"/>
      <c r="U1102" s="33"/>
      <c r="V1102" s="33"/>
      <c r="W1102" s="33"/>
      <c r="X1102" s="33"/>
      <c r="Y1102" s="33"/>
      <c r="Z1102" s="33"/>
      <c r="AA1102" s="33"/>
      <c r="AB1102" s="33"/>
      <c r="AC1102" s="33"/>
      <c r="AD1102" s="33"/>
      <c r="AE1102" s="33"/>
      <c r="AT1102" s="18" t="s">
        <v>170</v>
      </c>
      <c r="AU1102" s="18" t="s">
        <v>83</v>
      </c>
    </row>
    <row r="1103" spans="2:51" s="13" customFormat="1" ht="11.25">
      <c r="B1103" s="163"/>
      <c r="D1103" s="158" t="s">
        <v>172</v>
      </c>
      <c r="E1103" s="164" t="s">
        <v>1</v>
      </c>
      <c r="F1103" s="165" t="s">
        <v>757</v>
      </c>
      <c r="H1103" s="164" t="s">
        <v>1</v>
      </c>
      <c r="I1103" s="166"/>
      <c r="L1103" s="163"/>
      <c r="M1103" s="167"/>
      <c r="N1103" s="168"/>
      <c r="O1103" s="168"/>
      <c r="P1103" s="168"/>
      <c r="Q1103" s="168"/>
      <c r="R1103" s="168"/>
      <c r="S1103" s="168"/>
      <c r="T1103" s="169"/>
      <c r="AT1103" s="164" t="s">
        <v>172</v>
      </c>
      <c r="AU1103" s="164" t="s">
        <v>83</v>
      </c>
      <c r="AV1103" s="13" t="s">
        <v>81</v>
      </c>
      <c r="AW1103" s="13" t="s">
        <v>30</v>
      </c>
      <c r="AX1103" s="13" t="s">
        <v>73</v>
      </c>
      <c r="AY1103" s="164" t="s">
        <v>160</v>
      </c>
    </row>
    <row r="1104" spans="2:51" s="14" customFormat="1" ht="11.25">
      <c r="B1104" s="170"/>
      <c r="D1104" s="158" t="s">
        <v>172</v>
      </c>
      <c r="E1104" s="171" t="s">
        <v>1</v>
      </c>
      <c r="F1104" s="172" t="s">
        <v>1093</v>
      </c>
      <c r="H1104" s="173">
        <v>77.3</v>
      </c>
      <c r="I1104" s="174"/>
      <c r="L1104" s="170"/>
      <c r="M1104" s="175"/>
      <c r="N1104" s="176"/>
      <c r="O1104" s="176"/>
      <c r="P1104" s="176"/>
      <c r="Q1104" s="176"/>
      <c r="R1104" s="176"/>
      <c r="S1104" s="176"/>
      <c r="T1104" s="177"/>
      <c r="AT1104" s="171" t="s">
        <v>172</v>
      </c>
      <c r="AU1104" s="171" t="s">
        <v>83</v>
      </c>
      <c r="AV1104" s="14" t="s">
        <v>83</v>
      </c>
      <c r="AW1104" s="14" t="s">
        <v>30</v>
      </c>
      <c r="AX1104" s="14" t="s">
        <v>73</v>
      </c>
      <c r="AY1104" s="171" t="s">
        <v>160</v>
      </c>
    </row>
    <row r="1105" spans="2:51" s="16" customFormat="1" ht="11.25">
      <c r="B1105" s="186"/>
      <c r="D1105" s="158" t="s">
        <v>172</v>
      </c>
      <c r="E1105" s="187" t="s">
        <v>1</v>
      </c>
      <c r="F1105" s="188" t="s">
        <v>182</v>
      </c>
      <c r="H1105" s="189">
        <v>77.3</v>
      </c>
      <c r="I1105" s="190"/>
      <c r="L1105" s="186"/>
      <c r="M1105" s="191"/>
      <c r="N1105" s="192"/>
      <c r="O1105" s="192"/>
      <c r="P1105" s="192"/>
      <c r="Q1105" s="192"/>
      <c r="R1105" s="192"/>
      <c r="S1105" s="192"/>
      <c r="T1105" s="193"/>
      <c r="AT1105" s="187" t="s">
        <v>172</v>
      </c>
      <c r="AU1105" s="187" t="s">
        <v>83</v>
      </c>
      <c r="AV1105" s="16" t="s">
        <v>168</v>
      </c>
      <c r="AW1105" s="16" t="s">
        <v>30</v>
      </c>
      <c r="AX1105" s="16" t="s">
        <v>81</v>
      </c>
      <c r="AY1105" s="187" t="s">
        <v>160</v>
      </c>
    </row>
    <row r="1106" spans="1:65" s="2" customFormat="1" ht="16.5" customHeight="1">
      <c r="A1106" s="33"/>
      <c r="B1106" s="144"/>
      <c r="C1106" s="145" t="s">
        <v>1100</v>
      </c>
      <c r="D1106" s="145" t="s">
        <v>163</v>
      </c>
      <c r="E1106" s="146" t="s">
        <v>1101</v>
      </c>
      <c r="F1106" s="147" t="s">
        <v>1102</v>
      </c>
      <c r="G1106" s="148" t="s">
        <v>166</v>
      </c>
      <c r="H1106" s="149">
        <v>7.2</v>
      </c>
      <c r="I1106" s="150"/>
      <c r="J1106" s="151">
        <f>ROUND(I1106*H1106,2)</f>
        <v>0</v>
      </c>
      <c r="K1106" s="147" t="s">
        <v>1</v>
      </c>
      <c r="L1106" s="34"/>
      <c r="M1106" s="152" t="s">
        <v>1</v>
      </c>
      <c r="N1106" s="153" t="s">
        <v>38</v>
      </c>
      <c r="O1106" s="59"/>
      <c r="P1106" s="154">
        <f>O1106*H1106</f>
        <v>0</v>
      </c>
      <c r="Q1106" s="154">
        <v>0</v>
      </c>
      <c r="R1106" s="154">
        <f>Q1106*H1106</f>
        <v>0</v>
      </c>
      <c r="S1106" s="154">
        <v>0</v>
      </c>
      <c r="T1106" s="155">
        <f>S1106*H1106</f>
        <v>0</v>
      </c>
      <c r="U1106" s="33"/>
      <c r="V1106" s="33"/>
      <c r="W1106" s="33"/>
      <c r="X1106" s="33"/>
      <c r="Y1106" s="33"/>
      <c r="Z1106" s="33"/>
      <c r="AA1106" s="33"/>
      <c r="AB1106" s="33"/>
      <c r="AC1106" s="33"/>
      <c r="AD1106" s="33"/>
      <c r="AE1106" s="33"/>
      <c r="AR1106" s="156" t="s">
        <v>251</v>
      </c>
      <c r="AT1106" s="156" t="s">
        <v>163</v>
      </c>
      <c r="AU1106" s="156" t="s">
        <v>83</v>
      </c>
      <c r="AY1106" s="18" t="s">
        <v>160</v>
      </c>
      <c r="BE1106" s="157">
        <f>IF(N1106="základní",J1106,0)</f>
        <v>0</v>
      </c>
      <c r="BF1106" s="157">
        <f>IF(N1106="snížená",J1106,0)</f>
        <v>0</v>
      </c>
      <c r="BG1106" s="157">
        <f>IF(N1106="zákl. přenesená",J1106,0)</f>
        <v>0</v>
      </c>
      <c r="BH1106" s="157">
        <f>IF(N1106="sníž. přenesená",J1106,0)</f>
        <v>0</v>
      </c>
      <c r="BI1106" s="157">
        <f>IF(N1106="nulová",J1106,0)</f>
        <v>0</v>
      </c>
      <c r="BJ1106" s="18" t="s">
        <v>81</v>
      </c>
      <c r="BK1106" s="157">
        <f>ROUND(I1106*H1106,2)</f>
        <v>0</v>
      </c>
      <c r="BL1106" s="18" t="s">
        <v>251</v>
      </c>
      <c r="BM1106" s="156" t="s">
        <v>1103</v>
      </c>
    </row>
    <row r="1107" spans="1:47" s="2" customFormat="1" ht="156">
      <c r="A1107" s="33"/>
      <c r="B1107" s="34"/>
      <c r="C1107" s="33"/>
      <c r="D1107" s="158" t="s">
        <v>170</v>
      </c>
      <c r="E1107" s="33"/>
      <c r="F1107" s="159" t="s">
        <v>1104</v>
      </c>
      <c r="G1107" s="33"/>
      <c r="H1107" s="33"/>
      <c r="I1107" s="160"/>
      <c r="J1107" s="33"/>
      <c r="K1107" s="33"/>
      <c r="L1107" s="34"/>
      <c r="M1107" s="161"/>
      <c r="N1107" s="162"/>
      <c r="O1107" s="59"/>
      <c r="P1107" s="59"/>
      <c r="Q1107" s="59"/>
      <c r="R1107" s="59"/>
      <c r="S1107" s="59"/>
      <c r="T1107" s="60"/>
      <c r="U1107" s="33"/>
      <c r="V1107" s="33"/>
      <c r="W1107" s="33"/>
      <c r="X1107" s="33"/>
      <c r="Y1107" s="33"/>
      <c r="Z1107" s="33"/>
      <c r="AA1107" s="33"/>
      <c r="AB1107" s="33"/>
      <c r="AC1107" s="33"/>
      <c r="AD1107" s="33"/>
      <c r="AE1107" s="33"/>
      <c r="AT1107" s="18" t="s">
        <v>170</v>
      </c>
      <c r="AU1107" s="18" t="s">
        <v>83</v>
      </c>
    </row>
    <row r="1108" spans="2:51" s="13" customFormat="1" ht="11.25">
      <c r="B1108" s="163"/>
      <c r="D1108" s="158" t="s">
        <v>172</v>
      </c>
      <c r="E1108" s="164" t="s">
        <v>1</v>
      </c>
      <c r="F1108" s="165" t="s">
        <v>757</v>
      </c>
      <c r="H1108" s="164" t="s">
        <v>1</v>
      </c>
      <c r="I1108" s="166"/>
      <c r="L1108" s="163"/>
      <c r="M1108" s="167"/>
      <c r="N1108" s="168"/>
      <c r="O1108" s="168"/>
      <c r="P1108" s="168"/>
      <c r="Q1108" s="168"/>
      <c r="R1108" s="168"/>
      <c r="S1108" s="168"/>
      <c r="T1108" s="169"/>
      <c r="AT1108" s="164" t="s">
        <v>172</v>
      </c>
      <c r="AU1108" s="164" t="s">
        <v>83</v>
      </c>
      <c r="AV1108" s="13" t="s">
        <v>81</v>
      </c>
      <c r="AW1108" s="13" t="s">
        <v>30</v>
      </c>
      <c r="AX1108" s="13" t="s">
        <v>73</v>
      </c>
      <c r="AY1108" s="164" t="s">
        <v>160</v>
      </c>
    </row>
    <row r="1109" spans="2:51" s="14" customFormat="1" ht="11.25">
      <c r="B1109" s="170"/>
      <c r="D1109" s="158" t="s">
        <v>172</v>
      </c>
      <c r="E1109" s="171" t="s">
        <v>1</v>
      </c>
      <c r="F1109" s="172" t="s">
        <v>1094</v>
      </c>
      <c r="H1109" s="173">
        <v>7.2</v>
      </c>
      <c r="I1109" s="174"/>
      <c r="L1109" s="170"/>
      <c r="M1109" s="175"/>
      <c r="N1109" s="176"/>
      <c r="O1109" s="176"/>
      <c r="P1109" s="176"/>
      <c r="Q1109" s="176"/>
      <c r="R1109" s="176"/>
      <c r="S1109" s="176"/>
      <c r="T1109" s="177"/>
      <c r="AT1109" s="171" t="s">
        <v>172</v>
      </c>
      <c r="AU1109" s="171" t="s">
        <v>83</v>
      </c>
      <c r="AV1109" s="14" t="s">
        <v>83</v>
      </c>
      <c r="AW1109" s="14" t="s">
        <v>30</v>
      </c>
      <c r="AX1109" s="14" t="s">
        <v>81</v>
      </c>
      <c r="AY1109" s="171" t="s">
        <v>160</v>
      </c>
    </row>
    <row r="1110" spans="1:65" s="2" customFormat="1" ht="24.2" customHeight="1">
      <c r="A1110" s="33"/>
      <c r="B1110" s="144"/>
      <c r="C1110" s="145" t="s">
        <v>1105</v>
      </c>
      <c r="D1110" s="145" t="s">
        <v>163</v>
      </c>
      <c r="E1110" s="146" t="s">
        <v>1106</v>
      </c>
      <c r="F1110" s="147" t="s">
        <v>1107</v>
      </c>
      <c r="G1110" s="148" t="s">
        <v>166</v>
      </c>
      <c r="H1110" s="149">
        <v>12.41</v>
      </c>
      <c r="I1110" s="150"/>
      <c r="J1110" s="151">
        <f>ROUND(I1110*H1110,2)</f>
        <v>0</v>
      </c>
      <c r="K1110" s="147" t="s">
        <v>167</v>
      </c>
      <c r="L1110" s="34"/>
      <c r="M1110" s="152" t="s">
        <v>1</v>
      </c>
      <c r="N1110" s="153" t="s">
        <v>38</v>
      </c>
      <c r="O1110" s="59"/>
      <c r="P1110" s="154">
        <f>O1110*H1110</f>
        <v>0</v>
      </c>
      <c r="Q1110" s="154">
        <v>0.00091</v>
      </c>
      <c r="R1110" s="154">
        <f>Q1110*H1110</f>
        <v>0.0112931</v>
      </c>
      <c r="S1110" s="154">
        <v>0</v>
      </c>
      <c r="T1110" s="155">
        <f>S1110*H1110</f>
        <v>0</v>
      </c>
      <c r="U1110" s="33"/>
      <c r="V1110" s="33"/>
      <c r="W1110" s="33"/>
      <c r="X1110" s="33"/>
      <c r="Y1110" s="33"/>
      <c r="Z1110" s="33"/>
      <c r="AA1110" s="33"/>
      <c r="AB1110" s="33"/>
      <c r="AC1110" s="33"/>
      <c r="AD1110" s="33"/>
      <c r="AE1110" s="33"/>
      <c r="AR1110" s="156" t="s">
        <v>251</v>
      </c>
      <c r="AT1110" s="156" t="s">
        <v>163</v>
      </c>
      <c r="AU1110" s="156" t="s">
        <v>83</v>
      </c>
      <c r="AY1110" s="18" t="s">
        <v>160</v>
      </c>
      <c r="BE1110" s="157">
        <f>IF(N1110="základní",J1110,0)</f>
        <v>0</v>
      </c>
      <c r="BF1110" s="157">
        <f>IF(N1110="snížená",J1110,0)</f>
        <v>0</v>
      </c>
      <c r="BG1110" s="157">
        <f>IF(N1110="zákl. přenesená",J1110,0)</f>
        <v>0</v>
      </c>
      <c r="BH1110" s="157">
        <f>IF(N1110="sníž. přenesená",J1110,0)</f>
        <v>0</v>
      </c>
      <c r="BI1110" s="157">
        <f>IF(N1110="nulová",J1110,0)</f>
        <v>0</v>
      </c>
      <c r="BJ1110" s="18" t="s">
        <v>81</v>
      </c>
      <c r="BK1110" s="157">
        <f>ROUND(I1110*H1110,2)</f>
        <v>0</v>
      </c>
      <c r="BL1110" s="18" t="s">
        <v>251</v>
      </c>
      <c r="BM1110" s="156" t="s">
        <v>1108</v>
      </c>
    </row>
    <row r="1111" spans="1:47" s="2" customFormat="1" ht="19.5">
      <c r="A1111" s="33"/>
      <c r="B1111" s="34"/>
      <c r="C1111" s="33"/>
      <c r="D1111" s="158" t="s">
        <v>170</v>
      </c>
      <c r="E1111" s="33"/>
      <c r="F1111" s="159" t="s">
        <v>1109</v>
      </c>
      <c r="G1111" s="33"/>
      <c r="H1111" s="33"/>
      <c r="I1111" s="160"/>
      <c r="J1111" s="33"/>
      <c r="K1111" s="33"/>
      <c r="L1111" s="34"/>
      <c r="M1111" s="161"/>
      <c r="N1111" s="162"/>
      <c r="O1111" s="59"/>
      <c r="P1111" s="59"/>
      <c r="Q1111" s="59"/>
      <c r="R1111" s="59"/>
      <c r="S1111" s="59"/>
      <c r="T1111" s="60"/>
      <c r="U1111" s="33"/>
      <c r="V1111" s="33"/>
      <c r="W1111" s="33"/>
      <c r="X1111" s="33"/>
      <c r="Y1111" s="33"/>
      <c r="Z1111" s="33"/>
      <c r="AA1111" s="33"/>
      <c r="AB1111" s="33"/>
      <c r="AC1111" s="33"/>
      <c r="AD1111" s="33"/>
      <c r="AE1111" s="33"/>
      <c r="AT1111" s="18" t="s">
        <v>170</v>
      </c>
      <c r="AU1111" s="18" t="s">
        <v>83</v>
      </c>
    </row>
    <row r="1112" spans="2:51" s="13" customFormat="1" ht="11.25">
      <c r="B1112" s="163"/>
      <c r="D1112" s="158" t="s">
        <v>172</v>
      </c>
      <c r="E1112" s="164" t="s">
        <v>1</v>
      </c>
      <c r="F1112" s="165" t="s">
        <v>757</v>
      </c>
      <c r="H1112" s="164" t="s">
        <v>1</v>
      </c>
      <c r="I1112" s="166"/>
      <c r="L1112" s="163"/>
      <c r="M1112" s="167"/>
      <c r="N1112" s="168"/>
      <c r="O1112" s="168"/>
      <c r="P1112" s="168"/>
      <c r="Q1112" s="168"/>
      <c r="R1112" s="168"/>
      <c r="S1112" s="168"/>
      <c r="T1112" s="169"/>
      <c r="AT1112" s="164" t="s">
        <v>172</v>
      </c>
      <c r="AU1112" s="164" t="s">
        <v>83</v>
      </c>
      <c r="AV1112" s="13" t="s">
        <v>81</v>
      </c>
      <c r="AW1112" s="13" t="s">
        <v>30</v>
      </c>
      <c r="AX1112" s="13" t="s">
        <v>73</v>
      </c>
      <c r="AY1112" s="164" t="s">
        <v>160</v>
      </c>
    </row>
    <row r="1113" spans="2:51" s="14" customFormat="1" ht="11.25">
      <c r="B1113" s="170"/>
      <c r="D1113" s="158" t="s">
        <v>172</v>
      </c>
      <c r="E1113" s="171" t="s">
        <v>1</v>
      </c>
      <c r="F1113" s="172" t="s">
        <v>1110</v>
      </c>
      <c r="H1113" s="173">
        <v>12.41</v>
      </c>
      <c r="I1113" s="174"/>
      <c r="L1113" s="170"/>
      <c r="M1113" s="175"/>
      <c r="N1113" s="176"/>
      <c r="O1113" s="176"/>
      <c r="P1113" s="176"/>
      <c r="Q1113" s="176"/>
      <c r="R1113" s="176"/>
      <c r="S1113" s="176"/>
      <c r="T1113" s="177"/>
      <c r="AT1113" s="171" t="s">
        <v>172</v>
      </c>
      <c r="AU1113" s="171" t="s">
        <v>83</v>
      </c>
      <c r="AV1113" s="14" t="s">
        <v>83</v>
      </c>
      <c r="AW1113" s="14" t="s">
        <v>30</v>
      </c>
      <c r="AX1113" s="14" t="s">
        <v>81</v>
      </c>
      <c r="AY1113" s="171" t="s">
        <v>160</v>
      </c>
    </row>
    <row r="1114" spans="1:65" s="2" customFormat="1" ht="24.2" customHeight="1">
      <c r="A1114" s="33"/>
      <c r="B1114" s="144"/>
      <c r="C1114" s="145" t="s">
        <v>1111</v>
      </c>
      <c r="D1114" s="145" t="s">
        <v>163</v>
      </c>
      <c r="E1114" s="146" t="s">
        <v>1112</v>
      </c>
      <c r="F1114" s="147" t="s">
        <v>1113</v>
      </c>
      <c r="G1114" s="148" t="s">
        <v>166</v>
      </c>
      <c r="H1114" s="149">
        <v>12.41</v>
      </c>
      <c r="I1114" s="150"/>
      <c r="J1114" s="151">
        <f>ROUND(I1114*H1114,2)</f>
        <v>0</v>
      </c>
      <c r="K1114" s="147" t="s">
        <v>1</v>
      </c>
      <c r="L1114" s="34"/>
      <c r="M1114" s="152" t="s">
        <v>1</v>
      </c>
      <c r="N1114" s="153" t="s">
        <v>38</v>
      </c>
      <c r="O1114" s="59"/>
      <c r="P1114" s="154">
        <f>O1114*H1114</f>
        <v>0</v>
      </c>
      <c r="Q1114" s="154">
        <v>0</v>
      </c>
      <c r="R1114" s="154">
        <f>Q1114*H1114</f>
        <v>0</v>
      </c>
      <c r="S1114" s="154">
        <v>0</v>
      </c>
      <c r="T1114" s="155">
        <f>S1114*H1114</f>
        <v>0</v>
      </c>
      <c r="U1114" s="33"/>
      <c r="V1114" s="33"/>
      <c r="W1114" s="33"/>
      <c r="X1114" s="33"/>
      <c r="Y1114" s="33"/>
      <c r="Z1114" s="33"/>
      <c r="AA1114" s="33"/>
      <c r="AB1114" s="33"/>
      <c r="AC1114" s="33"/>
      <c r="AD1114" s="33"/>
      <c r="AE1114" s="33"/>
      <c r="AR1114" s="156" t="s">
        <v>251</v>
      </c>
      <c r="AT1114" s="156" t="s">
        <v>163</v>
      </c>
      <c r="AU1114" s="156" t="s">
        <v>83</v>
      </c>
      <c r="AY1114" s="18" t="s">
        <v>160</v>
      </c>
      <c r="BE1114" s="157">
        <f>IF(N1114="základní",J1114,0)</f>
        <v>0</v>
      </c>
      <c r="BF1114" s="157">
        <f>IF(N1114="snížená",J1114,0)</f>
        <v>0</v>
      </c>
      <c r="BG1114" s="157">
        <f>IF(N1114="zákl. přenesená",J1114,0)</f>
        <v>0</v>
      </c>
      <c r="BH1114" s="157">
        <f>IF(N1114="sníž. přenesená",J1114,0)</f>
        <v>0</v>
      </c>
      <c r="BI1114" s="157">
        <f>IF(N1114="nulová",J1114,0)</f>
        <v>0</v>
      </c>
      <c r="BJ1114" s="18" t="s">
        <v>81</v>
      </c>
      <c r="BK1114" s="157">
        <f>ROUND(I1114*H1114,2)</f>
        <v>0</v>
      </c>
      <c r="BL1114" s="18" t="s">
        <v>251</v>
      </c>
      <c r="BM1114" s="156" t="s">
        <v>1114</v>
      </c>
    </row>
    <row r="1115" spans="1:47" s="2" customFormat="1" ht="19.5">
      <c r="A1115" s="33"/>
      <c r="B1115" s="34"/>
      <c r="C1115" s="33"/>
      <c r="D1115" s="158" t="s">
        <v>170</v>
      </c>
      <c r="E1115" s="33"/>
      <c r="F1115" s="159" t="s">
        <v>1113</v>
      </c>
      <c r="G1115" s="33"/>
      <c r="H1115" s="33"/>
      <c r="I1115" s="160"/>
      <c r="J1115" s="33"/>
      <c r="K1115" s="33"/>
      <c r="L1115" s="34"/>
      <c r="M1115" s="161"/>
      <c r="N1115" s="162"/>
      <c r="O1115" s="59"/>
      <c r="P1115" s="59"/>
      <c r="Q1115" s="59"/>
      <c r="R1115" s="59"/>
      <c r="S1115" s="59"/>
      <c r="T1115" s="60"/>
      <c r="U1115" s="33"/>
      <c r="V1115" s="33"/>
      <c r="W1115" s="33"/>
      <c r="X1115" s="33"/>
      <c r="Y1115" s="33"/>
      <c r="Z1115" s="33"/>
      <c r="AA1115" s="33"/>
      <c r="AB1115" s="33"/>
      <c r="AC1115" s="33"/>
      <c r="AD1115" s="33"/>
      <c r="AE1115" s="33"/>
      <c r="AT1115" s="18" t="s">
        <v>170</v>
      </c>
      <c r="AU1115" s="18" t="s">
        <v>83</v>
      </c>
    </row>
    <row r="1116" spans="2:51" s="13" customFormat="1" ht="11.25">
      <c r="B1116" s="163"/>
      <c r="D1116" s="158" t="s">
        <v>172</v>
      </c>
      <c r="E1116" s="164" t="s">
        <v>1</v>
      </c>
      <c r="F1116" s="165" t="s">
        <v>757</v>
      </c>
      <c r="H1116" s="164" t="s">
        <v>1</v>
      </c>
      <c r="I1116" s="166"/>
      <c r="L1116" s="163"/>
      <c r="M1116" s="167"/>
      <c r="N1116" s="168"/>
      <c r="O1116" s="168"/>
      <c r="P1116" s="168"/>
      <c r="Q1116" s="168"/>
      <c r="R1116" s="168"/>
      <c r="S1116" s="168"/>
      <c r="T1116" s="169"/>
      <c r="AT1116" s="164" t="s">
        <v>172</v>
      </c>
      <c r="AU1116" s="164" t="s">
        <v>83</v>
      </c>
      <c r="AV1116" s="13" t="s">
        <v>81</v>
      </c>
      <c r="AW1116" s="13" t="s">
        <v>30</v>
      </c>
      <c r="AX1116" s="13" t="s">
        <v>73</v>
      </c>
      <c r="AY1116" s="164" t="s">
        <v>160</v>
      </c>
    </row>
    <row r="1117" spans="2:51" s="14" customFormat="1" ht="11.25">
      <c r="B1117" s="170"/>
      <c r="D1117" s="158" t="s">
        <v>172</v>
      </c>
      <c r="E1117" s="171" t="s">
        <v>1</v>
      </c>
      <c r="F1117" s="172" t="s">
        <v>1110</v>
      </c>
      <c r="H1117" s="173">
        <v>12.41</v>
      </c>
      <c r="I1117" s="174"/>
      <c r="L1117" s="170"/>
      <c r="M1117" s="175"/>
      <c r="N1117" s="176"/>
      <c r="O1117" s="176"/>
      <c r="P1117" s="176"/>
      <c r="Q1117" s="176"/>
      <c r="R1117" s="176"/>
      <c r="S1117" s="176"/>
      <c r="T1117" s="177"/>
      <c r="AT1117" s="171" t="s">
        <v>172</v>
      </c>
      <c r="AU1117" s="171" t="s">
        <v>83</v>
      </c>
      <c r="AV1117" s="14" t="s">
        <v>83</v>
      </c>
      <c r="AW1117" s="14" t="s">
        <v>30</v>
      </c>
      <c r="AX1117" s="14" t="s">
        <v>81</v>
      </c>
      <c r="AY1117" s="171" t="s">
        <v>160</v>
      </c>
    </row>
    <row r="1118" spans="1:65" s="2" customFormat="1" ht="24.2" customHeight="1">
      <c r="A1118" s="33"/>
      <c r="B1118" s="144"/>
      <c r="C1118" s="145" t="s">
        <v>1115</v>
      </c>
      <c r="D1118" s="145" t="s">
        <v>163</v>
      </c>
      <c r="E1118" s="146" t="s">
        <v>1116</v>
      </c>
      <c r="F1118" s="147" t="s">
        <v>1117</v>
      </c>
      <c r="G1118" s="148" t="s">
        <v>1118</v>
      </c>
      <c r="H1118" s="205"/>
      <c r="I1118" s="150"/>
      <c r="J1118" s="151">
        <f>ROUND(I1118*H1118,2)</f>
        <v>0</v>
      </c>
      <c r="K1118" s="147" t="s">
        <v>167</v>
      </c>
      <c r="L1118" s="34"/>
      <c r="M1118" s="152" t="s">
        <v>1</v>
      </c>
      <c r="N1118" s="153" t="s">
        <v>38</v>
      </c>
      <c r="O1118" s="59"/>
      <c r="P1118" s="154">
        <f>O1118*H1118</f>
        <v>0</v>
      </c>
      <c r="Q1118" s="154">
        <v>0</v>
      </c>
      <c r="R1118" s="154">
        <f>Q1118*H1118</f>
        <v>0</v>
      </c>
      <c r="S1118" s="154">
        <v>0</v>
      </c>
      <c r="T1118" s="155">
        <f>S1118*H1118</f>
        <v>0</v>
      </c>
      <c r="U1118" s="33"/>
      <c r="V1118" s="33"/>
      <c r="W1118" s="33"/>
      <c r="X1118" s="33"/>
      <c r="Y1118" s="33"/>
      <c r="Z1118" s="33"/>
      <c r="AA1118" s="33"/>
      <c r="AB1118" s="33"/>
      <c r="AC1118" s="33"/>
      <c r="AD1118" s="33"/>
      <c r="AE1118" s="33"/>
      <c r="AR1118" s="156" t="s">
        <v>251</v>
      </c>
      <c r="AT1118" s="156" t="s">
        <v>163</v>
      </c>
      <c r="AU1118" s="156" t="s">
        <v>83</v>
      </c>
      <c r="AY1118" s="18" t="s">
        <v>160</v>
      </c>
      <c r="BE1118" s="157">
        <f>IF(N1118="základní",J1118,0)</f>
        <v>0</v>
      </c>
      <c r="BF1118" s="157">
        <f>IF(N1118="snížená",J1118,0)</f>
        <v>0</v>
      </c>
      <c r="BG1118" s="157">
        <f>IF(N1118="zákl. přenesená",J1118,0)</f>
        <v>0</v>
      </c>
      <c r="BH1118" s="157">
        <f>IF(N1118="sníž. přenesená",J1118,0)</f>
        <v>0</v>
      </c>
      <c r="BI1118" s="157">
        <f>IF(N1118="nulová",J1118,0)</f>
        <v>0</v>
      </c>
      <c r="BJ1118" s="18" t="s">
        <v>81</v>
      </c>
      <c r="BK1118" s="157">
        <f>ROUND(I1118*H1118,2)</f>
        <v>0</v>
      </c>
      <c r="BL1118" s="18" t="s">
        <v>251</v>
      </c>
      <c r="BM1118" s="156" t="s">
        <v>1119</v>
      </c>
    </row>
    <row r="1119" spans="1:47" s="2" customFormat="1" ht="29.25">
      <c r="A1119" s="33"/>
      <c r="B1119" s="34"/>
      <c r="C1119" s="33"/>
      <c r="D1119" s="158" t="s">
        <v>170</v>
      </c>
      <c r="E1119" s="33"/>
      <c r="F1119" s="159" t="s">
        <v>1120</v>
      </c>
      <c r="G1119" s="33"/>
      <c r="H1119" s="33"/>
      <c r="I1119" s="160"/>
      <c r="J1119" s="33"/>
      <c r="K1119" s="33"/>
      <c r="L1119" s="34"/>
      <c r="M1119" s="161"/>
      <c r="N1119" s="162"/>
      <c r="O1119" s="59"/>
      <c r="P1119" s="59"/>
      <c r="Q1119" s="59"/>
      <c r="R1119" s="59"/>
      <c r="S1119" s="59"/>
      <c r="T1119" s="60"/>
      <c r="U1119" s="33"/>
      <c r="V1119" s="33"/>
      <c r="W1119" s="33"/>
      <c r="X1119" s="33"/>
      <c r="Y1119" s="33"/>
      <c r="Z1119" s="33"/>
      <c r="AA1119" s="33"/>
      <c r="AB1119" s="33"/>
      <c r="AC1119" s="33"/>
      <c r="AD1119" s="33"/>
      <c r="AE1119" s="33"/>
      <c r="AT1119" s="18" t="s">
        <v>170</v>
      </c>
      <c r="AU1119" s="18" t="s">
        <v>83</v>
      </c>
    </row>
    <row r="1120" spans="2:63" s="12" customFormat="1" ht="22.9" customHeight="1">
      <c r="B1120" s="131"/>
      <c r="D1120" s="132" t="s">
        <v>72</v>
      </c>
      <c r="E1120" s="142" t="s">
        <v>1121</v>
      </c>
      <c r="F1120" s="142" t="s">
        <v>1122</v>
      </c>
      <c r="I1120" s="134"/>
      <c r="J1120" s="143">
        <f>BK1120</f>
        <v>0</v>
      </c>
      <c r="L1120" s="131"/>
      <c r="M1120" s="136"/>
      <c r="N1120" s="137"/>
      <c r="O1120" s="137"/>
      <c r="P1120" s="138">
        <f>SUM(P1121:P1124)</f>
        <v>0</v>
      </c>
      <c r="Q1120" s="137"/>
      <c r="R1120" s="138">
        <f>SUM(R1121:R1124)</f>
        <v>0</v>
      </c>
      <c r="S1120" s="137"/>
      <c r="T1120" s="139">
        <f>SUM(T1121:T1124)</f>
        <v>0.1364</v>
      </c>
      <c r="AR1120" s="132" t="s">
        <v>83</v>
      </c>
      <c r="AT1120" s="140" t="s">
        <v>72</v>
      </c>
      <c r="AU1120" s="140" t="s">
        <v>81</v>
      </c>
      <c r="AY1120" s="132" t="s">
        <v>160</v>
      </c>
      <c r="BK1120" s="141">
        <f>SUM(BK1121:BK1124)</f>
        <v>0</v>
      </c>
    </row>
    <row r="1121" spans="1:65" s="2" customFormat="1" ht="16.5" customHeight="1">
      <c r="A1121" s="33"/>
      <c r="B1121" s="144"/>
      <c r="C1121" s="145" t="s">
        <v>1123</v>
      </c>
      <c r="D1121" s="145" t="s">
        <v>163</v>
      </c>
      <c r="E1121" s="146" t="s">
        <v>1124</v>
      </c>
      <c r="F1121" s="147" t="s">
        <v>1125</v>
      </c>
      <c r="G1121" s="148" t="s">
        <v>185</v>
      </c>
      <c r="H1121" s="149">
        <v>8</v>
      </c>
      <c r="I1121" s="150"/>
      <c r="J1121" s="151">
        <f>ROUND(I1121*H1121,2)</f>
        <v>0</v>
      </c>
      <c r="K1121" s="147" t="s">
        <v>167</v>
      </c>
      <c r="L1121" s="34"/>
      <c r="M1121" s="152" t="s">
        <v>1</v>
      </c>
      <c r="N1121" s="153" t="s">
        <v>38</v>
      </c>
      <c r="O1121" s="59"/>
      <c r="P1121" s="154">
        <f>O1121*H1121</f>
        <v>0</v>
      </c>
      <c r="Q1121" s="154">
        <v>0</v>
      </c>
      <c r="R1121" s="154">
        <f>Q1121*H1121</f>
        <v>0</v>
      </c>
      <c r="S1121" s="154">
        <v>0.01705</v>
      </c>
      <c r="T1121" s="155">
        <f>S1121*H1121</f>
        <v>0.1364</v>
      </c>
      <c r="U1121" s="33"/>
      <c r="V1121" s="33"/>
      <c r="W1121" s="33"/>
      <c r="X1121" s="33"/>
      <c r="Y1121" s="33"/>
      <c r="Z1121" s="33"/>
      <c r="AA1121" s="33"/>
      <c r="AB1121" s="33"/>
      <c r="AC1121" s="33"/>
      <c r="AD1121" s="33"/>
      <c r="AE1121" s="33"/>
      <c r="AR1121" s="156" t="s">
        <v>251</v>
      </c>
      <c r="AT1121" s="156" t="s">
        <v>163</v>
      </c>
      <c r="AU1121" s="156" t="s">
        <v>83</v>
      </c>
      <c r="AY1121" s="18" t="s">
        <v>160</v>
      </c>
      <c r="BE1121" s="157">
        <f>IF(N1121="základní",J1121,0)</f>
        <v>0</v>
      </c>
      <c r="BF1121" s="157">
        <f>IF(N1121="snížená",J1121,0)</f>
        <v>0</v>
      </c>
      <c r="BG1121" s="157">
        <f>IF(N1121="zákl. přenesená",J1121,0)</f>
        <v>0</v>
      </c>
      <c r="BH1121" s="157">
        <f>IF(N1121="sníž. přenesená",J1121,0)</f>
        <v>0</v>
      </c>
      <c r="BI1121" s="157">
        <f>IF(N1121="nulová",J1121,0)</f>
        <v>0</v>
      </c>
      <c r="BJ1121" s="18" t="s">
        <v>81</v>
      </c>
      <c r="BK1121" s="157">
        <f>ROUND(I1121*H1121,2)</f>
        <v>0</v>
      </c>
      <c r="BL1121" s="18" t="s">
        <v>251</v>
      </c>
      <c r="BM1121" s="156" t="s">
        <v>1126</v>
      </c>
    </row>
    <row r="1122" spans="1:47" s="2" customFormat="1" ht="11.25">
      <c r="A1122" s="33"/>
      <c r="B1122" s="34"/>
      <c r="C1122" s="33"/>
      <c r="D1122" s="158" t="s">
        <v>170</v>
      </c>
      <c r="E1122" s="33"/>
      <c r="F1122" s="159" t="s">
        <v>1127</v>
      </c>
      <c r="G1122" s="33"/>
      <c r="H1122" s="33"/>
      <c r="I1122" s="160"/>
      <c r="J1122" s="33"/>
      <c r="K1122" s="33"/>
      <c r="L1122" s="34"/>
      <c r="M1122" s="161"/>
      <c r="N1122" s="162"/>
      <c r="O1122" s="59"/>
      <c r="P1122" s="59"/>
      <c r="Q1122" s="59"/>
      <c r="R1122" s="59"/>
      <c r="S1122" s="59"/>
      <c r="T1122" s="60"/>
      <c r="U1122" s="33"/>
      <c r="V1122" s="33"/>
      <c r="W1122" s="33"/>
      <c r="X1122" s="33"/>
      <c r="Y1122" s="33"/>
      <c r="Z1122" s="33"/>
      <c r="AA1122" s="33"/>
      <c r="AB1122" s="33"/>
      <c r="AC1122" s="33"/>
      <c r="AD1122" s="33"/>
      <c r="AE1122" s="33"/>
      <c r="AT1122" s="18" t="s">
        <v>170</v>
      </c>
      <c r="AU1122" s="18" t="s">
        <v>83</v>
      </c>
    </row>
    <row r="1123" spans="2:51" s="13" customFormat="1" ht="11.25">
      <c r="B1123" s="163"/>
      <c r="D1123" s="158" t="s">
        <v>172</v>
      </c>
      <c r="E1123" s="164" t="s">
        <v>1</v>
      </c>
      <c r="F1123" s="165" t="s">
        <v>1128</v>
      </c>
      <c r="H1123" s="164" t="s">
        <v>1</v>
      </c>
      <c r="I1123" s="166"/>
      <c r="L1123" s="163"/>
      <c r="M1123" s="167"/>
      <c r="N1123" s="168"/>
      <c r="O1123" s="168"/>
      <c r="P1123" s="168"/>
      <c r="Q1123" s="168"/>
      <c r="R1123" s="168"/>
      <c r="S1123" s="168"/>
      <c r="T1123" s="169"/>
      <c r="AT1123" s="164" t="s">
        <v>172</v>
      </c>
      <c r="AU1123" s="164" t="s">
        <v>83</v>
      </c>
      <c r="AV1123" s="13" t="s">
        <v>81</v>
      </c>
      <c r="AW1123" s="13" t="s">
        <v>30</v>
      </c>
      <c r="AX1123" s="13" t="s">
        <v>73</v>
      </c>
      <c r="AY1123" s="164" t="s">
        <v>160</v>
      </c>
    </row>
    <row r="1124" spans="2:51" s="14" customFormat="1" ht="11.25">
      <c r="B1124" s="170"/>
      <c r="D1124" s="158" t="s">
        <v>172</v>
      </c>
      <c r="E1124" s="171" t="s">
        <v>1</v>
      </c>
      <c r="F1124" s="172" t="s">
        <v>1129</v>
      </c>
      <c r="H1124" s="173">
        <v>8</v>
      </c>
      <c r="I1124" s="174"/>
      <c r="L1124" s="170"/>
      <c r="M1124" s="175"/>
      <c r="N1124" s="176"/>
      <c r="O1124" s="176"/>
      <c r="P1124" s="176"/>
      <c r="Q1124" s="176"/>
      <c r="R1124" s="176"/>
      <c r="S1124" s="176"/>
      <c r="T1124" s="177"/>
      <c r="AT1124" s="171" t="s">
        <v>172</v>
      </c>
      <c r="AU1124" s="171" t="s">
        <v>83</v>
      </c>
      <c r="AV1124" s="14" t="s">
        <v>83</v>
      </c>
      <c r="AW1124" s="14" t="s">
        <v>30</v>
      </c>
      <c r="AX1124" s="14" t="s">
        <v>81</v>
      </c>
      <c r="AY1124" s="171" t="s">
        <v>160</v>
      </c>
    </row>
    <row r="1125" spans="2:63" s="12" customFormat="1" ht="22.9" customHeight="1">
      <c r="B1125" s="131"/>
      <c r="D1125" s="132" t="s">
        <v>72</v>
      </c>
      <c r="E1125" s="142" t="s">
        <v>1130</v>
      </c>
      <c r="F1125" s="142" t="s">
        <v>1131</v>
      </c>
      <c r="I1125" s="134"/>
      <c r="J1125" s="143">
        <f>BK1125</f>
        <v>0</v>
      </c>
      <c r="L1125" s="131"/>
      <c r="M1125" s="136"/>
      <c r="N1125" s="137"/>
      <c r="O1125" s="137"/>
      <c r="P1125" s="138">
        <f>SUM(P1126:P1184)</f>
        <v>0</v>
      </c>
      <c r="Q1125" s="137"/>
      <c r="R1125" s="138">
        <f>SUM(R1126:R1184)</f>
        <v>23.784701401</v>
      </c>
      <c r="S1125" s="137"/>
      <c r="T1125" s="139">
        <f>SUM(T1126:T1184)</f>
        <v>0</v>
      </c>
      <c r="AR1125" s="132" t="s">
        <v>83</v>
      </c>
      <c r="AT1125" s="140" t="s">
        <v>72</v>
      </c>
      <c r="AU1125" s="140" t="s">
        <v>81</v>
      </c>
      <c r="AY1125" s="132" t="s">
        <v>160</v>
      </c>
      <c r="BK1125" s="141">
        <f>SUM(BK1126:BK1184)</f>
        <v>0</v>
      </c>
    </row>
    <row r="1126" spans="1:65" s="2" customFormat="1" ht="24.2" customHeight="1">
      <c r="A1126" s="33"/>
      <c r="B1126" s="144"/>
      <c r="C1126" s="145" t="s">
        <v>1132</v>
      </c>
      <c r="D1126" s="145" t="s">
        <v>163</v>
      </c>
      <c r="E1126" s="146" t="s">
        <v>1133</v>
      </c>
      <c r="F1126" s="147" t="s">
        <v>1134</v>
      </c>
      <c r="G1126" s="148" t="s">
        <v>166</v>
      </c>
      <c r="H1126" s="149">
        <v>1191.11</v>
      </c>
      <c r="I1126" s="150"/>
      <c r="J1126" s="151">
        <f>ROUND(I1126*H1126,2)</f>
        <v>0</v>
      </c>
      <c r="K1126" s="147" t="s">
        <v>167</v>
      </c>
      <c r="L1126" s="34"/>
      <c r="M1126" s="152" t="s">
        <v>1</v>
      </c>
      <c r="N1126" s="153" t="s">
        <v>38</v>
      </c>
      <c r="O1126" s="59"/>
      <c r="P1126" s="154">
        <f>O1126*H1126</f>
        <v>0</v>
      </c>
      <c r="Q1126" s="154">
        <v>0</v>
      </c>
      <c r="R1126" s="154">
        <f>Q1126*H1126</f>
        <v>0</v>
      </c>
      <c r="S1126" s="154">
        <v>0</v>
      </c>
      <c r="T1126" s="155">
        <f>S1126*H1126</f>
        <v>0</v>
      </c>
      <c r="U1126" s="33"/>
      <c r="V1126" s="33"/>
      <c r="W1126" s="33"/>
      <c r="X1126" s="33"/>
      <c r="Y1126" s="33"/>
      <c r="Z1126" s="33"/>
      <c r="AA1126" s="33"/>
      <c r="AB1126" s="33"/>
      <c r="AC1126" s="33"/>
      <c r="AD1126" s="33"/>
      <c r="AE1126" s="33"/>
      <c r="AR1126" s="156" t="s">
        <v>251</v>
      </c>
      <c r="AT1126" s="156" t="s">
        <v>163</v>
      </c>
      <c r="AU1126" s="156" t="s">
        <v>83</v>
      </c>
      <c r="AY1126" s="18" t="s">
        <v>160</v>
      </c>
      <c r="BE1126" s="157">
        <f>IF(N1126="základní",J1126,0)</f>
        <v>0</v>
      </c>
      <c r="BF1126" s="157">
        <f>IF(N1126="snížená",J1126,0)</f>
        <v>0</v>
      </c>
      <c r="BG1126" s="157">
        <f>IF(N1126="zákl. přenesená",J1126,0)</f>
        <v>0</v>
      </c>
      <c r="BH1126" s="157">
        <f>IF(N1126="sníž. přenesená",J1126,0)</f>
        <v>0</v>
      </c>
      <c r="BI1126" s="157">
        <f>IF(N1126="nulová",J1126,0)</f>
        <v>0</v>
      </c>
      <c r="BJ1126" s="18" t="s">
        <v>81</v>
      </c>
      <c r="BK1126" s="157">
        <f>ROUND(I1126*H1126,2)</f>
        <v>0</v>
      </c>
      <c r="BL1126" s="18" t="s">
        <v>251</v>
      </c>
      <c r="BM1126" s="156" t="s">
        <v>1135</v>
      </c>
    </row>
    <row r="1127" spans="1:47" s="2" customFormat="1" ht="19.5">
      <c r="A1127" s="33"/>
      <c r="B1127" s="34"/>
      <c r="C1127" s="33"/>
      <c r="D1127" s="158" t="s">
        <v>170</v>
      </c>
      <c r="E1127" s="33"/>
      <c r="F1127" s="159" t="s">
        <v>1136</v>
      </c>
      <c r="G1127" s="33"/>
      <c r="H1127" s="33"/>
      <c r="I1127" s="160"/>
      <c r="J1127" s="33"/>
      <c r="K1127" s="33"/>
      <c r="L1127" s="34"/>
      <c r="M1127" s="161"/>
      <c r="N1127" s="162"/>
      <c r="O1127" s="59"/>
      <c r="P1127" s="59"/>
      <c r="Q1127" s="59"/>
      <c r="R1127" s="59"/>
      <c r="S1127" s="59"/>
      <c r="T1127" s="60"/>
      <c r="U1127" s="33"/>
      <c r="V1127" s="33"/>
      <c r="W1127" s="33"/>
      <c r="X1127" s="33"/>
      <c r="Y1127" s="33"/>
      <c r="Z1127" s="33"/>
      <c r="AA1127" s="33"/>
      <c r="AB1127" s="33"/>
      <c r="AC1127" s="33"/>
      <c r="AD1127" s="33"/>
      <c r="AE1127" s="33"/>
      <c r="AT1127" s="18" t="s">
        <v>170</v>
      </c>
      <c r="AU1127" s="18" t="s">
        <v>83</v>
      </c>
    </row>
    <row r="1128" spans="2:51" s="13" customFormat="1" ht="11.25">
      <c r="B1128" s="163"/>
      <c r="D1128" s="158" t="s">
        <v>172</v>
      </c>
      <c r="E1128" s="164" t="s">
        <v>1</v>
      </c>
      <c r="F1128" s="165" t="s">
        <v>936</v>
      </c>
      <c r="H1128" s="164" t="s">
        <v>1</v>
      </c>
      <c r="I1128" s="166"/>
      <c r="L1128" s="163"/>
      <c r="M1128" s="167"/>
      <c r="N1128" s="168"/>
      <c r="O1128" s="168"/>
      <c r="P1128" s="168"/>
      <c r="Q1128" s="168"/>
      <c r="R1128" s="168"/>
      <c r="S1128" s="168"/>
      <c r="T1128" s="169"/>
      <c r="AT1128" s="164" t="s">
        <v>172</v>
      </c>
      <c r="AU1128" s="164" t="s">
        <v>83</v>
      </c>
      <c r="AV1128" s="13" t="s">
        <v>81</v>
      </c>
      <c r="AW1128" s="13" t="s">
        <v>30</v>
      </c>
      <c r="AX1128" s="13" t="s">
        <v>73</v>
      </c>
      <c r="AY1128" s="164" t="s">
        <v>160</v>
      </c>
    </row>
    <row r="1129" spans="2:51" s="14" customFormat="1" ht="11.25">
      <c r="B1129" s="170"/>
      <c r="D1129" s="158" t="s">
        <v>172</v>
      </c>
      <c r="E1129" s="171" t="s">
        <v>1</v>
      </c>
      <c r="F1129" s="172" t="s">
        <v>937</v>
      </c>
      <c r="H1129" s="173">
        <v>551.11</v>
      </c>
      <c r="I1129" s="174"/>
      <c r="L1129" s="170"/>
      <c r="M1129" s="175"/>
      <c r="N1129" s="176"/>
      <c r="O1129" s="176"/>
      <c r="P1129" s="176"/>
      <c r="Q1129" s="176"/>
      <c r="R1129" s="176"/>
      <c r="S1129" s="176"/>
      <c r="T1129" s="177"/>
      <c r="AT1129" s="171" t="s">
        <v>172</v>
      </c>
      <c r="AU1129" s="171" t="s">
        <v>83</v>
      </c>
      <c r="AV1129" s="14" t="s">
        <v>83</v>
      </c>
      <c r="AW1129" s="14" t="s">
        <v>30</v>
      </c>
      <c r="AX1129" s="14" t="s">
        <v>73</v>
      </c>
      <c r="AY1129" s="171" t="s">
        <v>160</v>
      </c>
    </row>
    <row r="1130" spans="2:51" s="13" customFormat="1" ht="11.25">
      <c r="B1130" s="163"/>
      <c r="D1130" s="158" t="s">
        <v>172</v>
      </c>
      <c r="E1130" s="164" t="s">
        <v>1</v>
      </c>
      <c r="F1130" s="165" t="s">
        <v>1137</v>
      </c>
      <c r="H1130" s="164" t="s">
        <v>1</v>
      </c>
      <c r="I1130" s="166"/>
      <c r="L1130" s="163"/>
      <c r="M1130" s="167"/>
      <c r="N1130" s="168"/>
      <c r="O1130" s="168"/>
      <c r="P1130" s="168"/>
      <c r="Q1130" s="168"/>
      <c r="R1130" s="168"/>
      <c r="S1130" s="168"/>
      <c r="T1130" s="169"/>
      <c r="AT1130" s="164" t="s">
        <v>172</v>
      </c>
      <c r="AU1130" s="164" t="s">
        <v>83</v>
      </c>
      <c r="AV1130" s="13" t="s">
        <v>81</v>
      </c>
      <c r="AW1130" s="13" t="s">
        <v>30</v>
      </c>
      <c r="AX1130" s="13" t="s">
        <v>73</v>
      </c>
      <c r="AY1130" s="164" t="s">
        <v>160</v>
      </c>
    </row>
    <row r="1131" spans="2:51" s="14" customFormat="1" ht="11.25">
      <c r="B1131" s="170"/>
      <c r="D1131" s="158" t="s">
        <v>172</v>
      </c>
      <c r="E1131" s="171" t="s">
        <v>1</v>
      </c>
      <c r="F1131" s="172" t="s">
        <v>1138</v>
      </c>
      <c r="H1131" s="173">
        <v>640</v>
      </c>
      <c r="I1131" s="174"/>
      <c r="L1131" s="170"/>
      <c r="M1131" s="175"/>
      <c r="N1131" s="176"/>
      <c r="O1131" s="176"/>
      <c r="P1131" s="176"/>
      <c r="Q1131" s="176"/>
      <c r="R1131" s="176"/>
      <c r="S1131" s="176"/>
      <c r="T1131" s="177"/>
      <c r="AT1131" s="171" t="s">
        <v>172</v>
      </c>
      <c r="AU1131" s="171" t="s">
        <v>83</v>
      </c>
      <c r="AV1131" s="14" t="s">
        <v>83</v>
      </c>
      <c r="AW1131" s="14" t="s">
        <v>30</v>
      </c>
      <c r="AX1131" s="14" t="s">
        <v>73</v>
      </c>
      <c r="AY1131" s="171" t="s">
        <v>160</v>
      </c>
    </row>
    <row r="1132" spans="2:51" s="16" customFormat="1" ht="11.25">
      <c r="B1132" s="186"/>
      <c r="D1132" s="158" t="s">
        <v>172</v>
      </c>
      <c r="E1132" s="187" t="s">
        <v>1</v>
      </c>
      <c r="F1132" s="188" t="s">
        <v>182</v>
      </c>
      <c r="H1132" s="189">
        <v>1191.11</v>
      </c>
      <c r="I1132" s="190"/>
      <c r="L1132" s="186"/>
      <c r="M1132" s="191"/>
      <c r="N1132" s="192"/>
      <c r="O1132" s="192"/>
      <c r="P1132" s="192"/>
      <c r="Q1132" s="192"/>
      <c r="R1132" s="192"/>
      <c r="S1132" s="192"/>
      <c r="T1132" s="193"/>
      <c r="AT1132" s="187" t="s">
        <v>172</v>
      </c>
      <c r="AU1132" s="187" t="s">
        <v>83</v>
      </c>
      <c r="AV1132" s="16" t="s">
        <v>168</v>
      </c>
      <c r="AW1132" s="16" t="s">
        <v>30</v>
      </c>
      <c r="AX1132" s="16" t="s">
        <v>81</v>
      </c>
      <c r="AY1132" s="187" t="s">
        <v>160</v>
      </c>
    </row>
    <row r="1133" spans="1:65" s="2" customFormat="1" ht="16.5" customHeight="1">
      <c r="A1133" s="33"/>
      <c r="B1133" s="144"/>
      <c r="C1133" s="195" t="s">
        <v>1139</v>
      </c>
      <c r="D1133" s="195" t="s">
        <v>834</v>
      </c>
      <c r="E1133" s="196" t="s">
        <v>1140</v>
      </c>
      <c r="F1133" s="197" t="s">
        <v>1141</v>
      </c>
      <c r="G1133" s="198" t="s">
        <v>262</v>
      </c>
      <c r="H1133" s="199">
        <v>23.378</v>
      </c>
      <c r="I1133" s="200"/>
      <c r="J1133" s="201">
        <f>ROUND(I1133*H1133,2)</f>
        <v>0</v>
      </c>
      <c r="K1133" s="197" t="s">
        <v>837</v>
      </c>
      <c r="L1133" s="202"/>
      <c r="M1133" s="203" t="s">
        <v>1</v>
      </c>
      <c r="N1133" s="204" t="s">
        <v>38</v>
      </c>
      <c r="O1133" s="59"/>
      <c r="P1133" s="154">
        <f>O1133*H1133</f>
        <v>0</v>
      </c>
      <c r="Q1133" s="154">
        <v>0.55</v>
      </c>
      <c r="R1133" s="154">
        <f>Q1133*H1133</f>
        <v>12.8579</v>
      </c>
      <c r="S1133" s="154">
        <v>0</v>
      </c>
      <c r="T1133" s="155">
        <f>S1133*H1133</f>
        <v>0</v>
      </c>
      <c r="U1133" s="33"/>
      <c r="V1133" s="33"/>
      <c r="W1133" s="33"/>
      <c r="X1133" s="33"/>
      <c r="Y1133" s="33"/>
      <c r="Z1133" s="33"/>
      <c r="AA1133" s="33"/>
      <c r="AB1133" s="33"/>
      <c r="AC1133" s="33"/>
      <c r="AD1133" s="33"/>
      <c r="AE1133" s="33"/>
      <c r="AR1133" s="156" t="s">
        <v>399</v>
      </c>
      <c r="AT1133" s="156" t="s">
        <v>834</v>
      </c>
      <c r="AU1133" s="156" t="s">
        <v>83</v>
      </c>
      <c r="AY1133" s="18" t="s">
        <v>160</v>
      </c>
      <c r="BE1133" s="157">
        <f>IF(N1133="základní",J1133,0)</f>
        <v>0</v>
      </c>
      <c r="BF1133" s="157">
        <f>IF(N1133="snížená",J1133,0)</f>
        <v>0</v>
      </c>
      <c r="BG1133" s="157">
        <f>IF(N1133="zákl. přenesená",J1133,0)</f>
        <v>0</v>
      </c>
      <c r="BH1133" s="157">
        <f>IF(N1133="sníž. přenesená",J1133,0)</f>
        <v>0</v>
      </c>
      <c r="BI1133" s="157">
        <f>IF(N1133="nulová",J1133,0)</f>
        <v>0</v>
      </c>
      <c r="BJ1133" s="18" t="s">
        <v>81</v>
      </c>
      <c r="BK1133" s="157">
        <f>ROUND(I1133*H1133,2)</f>
        <v>0</v>
      </c>
      <c r="BL1133" s="18" t="s">
        <v>251</v>
      </c>
      <c r="BM1133" s="156" t="s">
        <v>1142</v>
      </c>
    </row>
    <row r="1134" spans="1:47" s="2" customFormat="1" ht="11.25">
      <c r="A1134" s="33"/>
      <c r="B1134" s="34"/>
      <c r="C1134" s="33"/>
      <c r="D1134" s="158" t="s">
        <v>170</v>
      </c>
      <c r="E1134" s="33"/>
      <c r="F1134" s="159" t="s">
        <v>1141</v>
      </c>
      <c r="G1134" s="33"/>
      <c r="H1134" s="33"/>
      <c r="I1134" s="160"/>
      <c r="J1134" s="33"/>
      <c r="K1134" s="33"/>
      <c r="L1134" s="34"/>
      <c r="M1134" s="161"/>
      <c r="N1134" s="162"/>
      <c r="O1134" s="59"/>
      <c r="P1134" s="59"/>
      <c r="Q1134" s="59"/>
      <c r="R1134" s="59"/>
      <c r="S1134" s="59"/>
      <c r="T1134" s="60"/>
      <c r="U1134" s="33"/>
      <c r="V1134" s="33"/>
      <c r="W1134" s="33"/>
      <c r="X1134" s="33"/>
      <c r="Y1134" s="33"/>
      <c r="Z1134" s="33"/>
      <c r="AA1134" s="33"/>
      <c r="AB1134" s="33"/>
      <c r="AC1134" s="33"/>
      <c r="AD1134" s="33"/>
      <c r="AE1134" s="33"/>
      <c r="AT1134" s="18" t="s">
        <v>170</v>
      </c>
      <c r="AU1134" s="18" t="s">
        <v>83</v>
      </c>
    </row>
    <row r="1135" spans="2:51" s="13" customFormat="1" ht="11.25">
      <c r="B1135" s="163"/>
      <c r="D1135" s="158" t="s">
        <v>172</v>
      </c>
      <c r="E1135" s="164" t="s">
        <v>1</v>
      </c>
      <c r="F1135" s="165" t="s">
        <v>1143</v>
      </c>
      <c r="H1135" s="164" t="s">
        <v>1</v>
      </c>
      <c r="I1135" s="166"/>
      <c r="L1135" s="163"/>
      <c r="M1135" s="167"/>
      <c r="N1135" s="168"/>
      <c r="O1135" s="168"/>
      <c r="P1135" s="168"/>
      <c r="Q1135" s="168"/>
      <c r="R1135" s="168"/>
      <c r="S1135" s="168"/>
      <c r="T1135" s="169"/>
      <c r="AT1135" s="164" t="s">
        <v>172</v>
      </c>
      <c r="AU1135" s="164" t="s">
        <v>83</v>
      </c>
      <c r="AV1135" s="13" t="s">
        <v>81</v>
      </c>
      <c r="AW1135" s="13" t="s">
        <v>30</v>
      </c>
      <c r="AX1135" s="13" t="s">
        <v>73</v>
      </c>
      <c r="AY1135" s="164" t="s">
        <v>160</v>
      </c>
    </row>
    <row r="1136" spans="2:51" s="14" customFormat="1" ht="11.25">
      <c r="B1136" s="170"/>
      <c r="D1136" s="158" t="s">
        <v>172</v>
      </c>
      <c r="E1136" s="171" t="s">
        <v>1</v>
      </c>
      <c r="F1136" s="172" t="s">
        <v>1144</v>
      </c>
      <c r="H1136" s="173">
        <v>13.778</v>
      </c>
      <c r="I1136" s="174"/>
      <c r="L1136" s="170"/>
      <c r="M1136" s="175"/>
      <c r="N1136" s="176"/>
      <c r="O1136" s="176"/>
      <c r="P1136" s="176"/>
      <c r="Q1136" s="176"/>
      <c r="R1136" s="176"/>
      <c r="S1136" s="176"/>
      <c r="T1136" s="177"/>
      <c r="AT1136" s="171" t="s">
        <v>172</v>
      </c>
      <c r="AU1136" s="171" t="s">
        <v>83</v>
      </c>
      <c r="AV1136" s="14" t="s">
        <v>83</v>
      </c>
      <c r="AW1136" s="14" t="s">
        <v>30</v>
      </c>
      <c r="AX1136" s="14" t="s">
        <v>73</v>
      </c>
      <c r="AY1136" s="171" t="s">
        <v>160</v>
      </c>
    </row>
    <row r="1137" spans="2:51" s="13" customFormat="1" ht="11.25">
      <c r="B1137" s="163"/>
      <c r="D1137" s="158" t="s">
        <v>172</v>
      </c>
      <c r="E1137" s="164" t="s">
        <v>1</v>
      </c>
      <c r="F1137" s="165" t="s">
        <v>1137</v>
      </c>
      <c r="H1137" s="164" t="s">
        <v>1</v>
      </c>
      <c r="I1137" s="166"/>
      <c r="L1137" s="163"/>
      <c r="M1137" s="167"/>
      <c r="N1137" s="168"/>
      <c r="O1137" s="168"/>
      <c r="P1137" s="168"/>
      <c r="Q1137" s="168"/>
      <c r="R1137" s="168"/>
      <c r="S1137" s="168"/>
      <c r="T1137" s="169"/>
      <c r="AT1137" s="164" t="s">
        <v>172</v>
      </c>
      <c r="AU1137" s="164" t="s">
        <v>83</v>
      </c>
      <c r="AV1137" s="13" t="s">
        <v>81</v>
      </c>
      <c r="AW1137" s="13" t="s">
        <v>30</v>
      </c>
      <c r="AX1137" s="13" t="s">
        <v>73</v>
      </c>
      <c r="AY1137" s="164" t="s">
        <v>160</v>
      </c>
    </row>
    <row r="1138" spans="2:51" s="14" customFormat="1" ht="11.25">
      <c r="B1138" s="170"/>
      <c r="D1138" s="158" t="s">
        <v>172</v>
      </c>
      <c r="E1138" s="171" t="s">
        <v>1</v>
      </c>
      <c r="F1138" s="172" t="s">
        <v>1145</v>
      </c>
      <c r="H1138" s="173">
        <v>9.6</v>
      </c>
      <c r="I1138" s="174"/>
      <c r="L1138" s="170"/>
      <c r="M1138" s="175"/>
      <c r="N1138" s="176"/>
      <c r="O1138" s="176"/>
      <c r="P1138" s="176"/>
      <c r="Q1138" s="176"/>
      <c r="R1138" s="176"/>
      <c r="S1138" s="176"/>
      <c r="T1138" s="177"/>
      <c r="AT1138" s="171" t="s">
        <v>172</v>
      </c>
      <c r="AU1138" s="171" t="s">
        <v>83</v>
      </c>
      <c r="AV1138" s="14" t="s">
        <v>83</v>
      </c>
      <c r="AW1138" s="14" t="s">
        <v>30</v>
      </c>
      <c r="AX1138" s="14" t="s">
        <v>73</v>
      </c>
      <c r="AY1138" s="171" t="s">
        <v>160</v>
      </c>
    </row>
    <row r="1139" spans="2:51" s="16" customFormat="1" ht="11.25">
      <c r="B1139" s="186"/>
      <c r="D1139" s="158" t="s">
        <v>172</v>
      </c>
      <c r="E1139" s="187" t="s">
        <v>1</v>
      </c>
      <c r="F1139" s="188" t="s">
        <v>182</v>
      </c>
      <c r="H1139" s="189">
        <v>23.378</v>
      </c>
      <c r="I1139" s="190"/>
      <c r="L1139" s="186"/>
      <c r="M1139" s="191"/>
      <c r="N1139" s="192"/>
      <c r="O1139" s="192"/>
      <c r="P1139" s="192"/>
      <c r="Q1139" s="192"/>
      <c r="R1139" s="192"/>
      <c r="S1139" s="192"/>
      <c r="T1139" s="193"/>
      <c r="AT1139" s="187" t="s">
        <v>172</v>
      </c>
      <c r="AU1139" s="187" t="s">
        <v>83</v>
      </c>
      <c r="AV1139" s="16" t="s">
        <v>168</v>
      </c>
      <c r="AW1139" s="16" t="s">
        <v>30</v>
      </c>
      <c r="AX1139" s="16" t="s">
        <v>81</v>
      </c>
      <c r="AY1139" s="187" t="s">
        <v>160</v>
      </c>
    </row>
    <row r="1140" spans="1:65" s="2" customFormat="1" ht="24.2" customHeight="1">
      <c r="A1140" s="33"/>
      <c r="B1140" s="144"/>
      <c r="C1140" s="145" t="s">
        <v>1146</v>
      </c>
      <c r="D1140" s="145" t="s">
        <v>163</v>
      </c>
      <c r="E1140" s="146" t="s">
        <v>1147</v>
      </c>
      <c r="F1140" s="147" t="s">
        <v>1148</v>
      </c>
      <c r="G1140" s="148" t="s">
        <v>262</v>
      </c>
      <c r="H1140" s="149">
        <v>23.378</v>
      </c>
      <c r="I1140" s="150"/>
      <c r="J1140" s="151">
        <f>ROUND(I1140*H1140,2)</f>
        <v>0</v>
      </c>
      <c r="K1140" s="147" t="s">
        <v>167</v>
      </c>
      <c r="L1140" s="34"/>
      <c r="M1140" s="152" t="s">
        <v>1</v>
      </c>
      <c r="N1140" s="153" t="s">
        <v>38</v>
      </c>
      <c r="O1140" s="59"/>
      <c r="P1140" s="154">
        <f>O1140*H1140</f>
        <v>0</v>
      </c>
      <c r="Q1140" s="154">
        <v>0.001215</v>
      </c>
      <c r="R1140" s="154">
        <f>Q1140*H1140</f>
        <v>0.02840427</v>
      </c>
      <c r="S1140" s="154">
        <v>0</v>
      </c>
      <c r="T1140" s="155">
        <f>S1140*H1140</f>
        <v>0</v>
      </c>
      <c r="U1140" s="33"/>
      <c r="V1140" s="33"/>
      <c r="W1140" s="33"/>
      <c r="X1140" s="33"/>
      <c r="Y1140" s="33"/>
      <c r="Z1140" s="33"/>
      <c r="AA1140" s="33"/>
      <c r="AB1140" s="33"/>
      <c r="AC1140" s="33"/>
      <c r="AD1140" s="33"/>
      <c r="AE1140" s="33"/>
      <c r="AR1140" s="156" t="s">
        <v>251</v>
      </c>
      <c r="AT1140" s="156" t="s">
        <v>163</v>
      </c>
      <c r="AU1140" s="156" t="s">
        <v>83</v>
      </c>
      <c r="AY1140" s="18" t="s">
        <v>160</v>
      </c>
      <c r="BE1140" s="157">
        <f>IF(N1140="základní",J1140,0)</f>
        <v>0</v>
      </c>
      <c r="BF1140" s="157">
        <f>IF(N1140="snížená",J1140,0)</f>
        <v>0</v>
      </c>
      <c r="BG1140" s="157">
        <f>IF(N1140="zákl. přenesená",J1140,0)</f>
        <v>0</v>
      </c>
      <c r="BH1140" s="157">
        <f>IF(N1140="sníž. přenesená",J1140,0)</f>
        <v>0</v>
      </c>
      <c r="BI1140" s="157">
        <f>IF(N1140="nulová",J1140,0)</f>
        <v>0</v>
      </c>
      <c r="BJ1140" s="18" t="s">
        <v>81</v>
      </c>
      <c r="BK1140" s="157">
        <f>ROUND(I1140*H1140,2)</f>
        <v>0</v>
      </c>
      <c r="BL1140" s="18" t="s">
        <v>251</v>
      </c>
      <c r="BM1140" s="156" t="s">
        <v>1149</v>
      </c>
    </row>
    <row r="1141" spans="1:47" s="2" customFormat="1" ht="19.5">
      <c r="A1141" s="33"/>
      <c r="B1141" s="34"/>
      <c r="C1141" s="33"/>
      <c r="D1141" s="158" t="s">
        <v>170</v>
      </c>
      <c r="E1141" s="33"/>
      <c r="F1141" s="159" t="s">
        <v>1150</v>
      </c>
      <c r="G1141" s="33"/>
      <c r="H1141" s="33"/>
      <c r="I1141" s="160"/>
      <c r="J1141" s="33"/>
      <c r="K1141" s="33"/>
      <c r="L1141" s="34"/>
      <c r="M1141" s="161"/>
      <c r="N1141" s="162"/>
      <c r="O1141" s="59"/>
      <c r="P1141" s="59"/>
      <c r="Q1141" s="59"/>
      <c r="R1141" s="59"/>
      <c r="S1141" s="59"/>
      <c r="T1141" s="60"/>
      <c r="U1141" s="33"/>
      <c r="V1141" s="33"/>
      <c r="W1141" s="33"/>
      <c r="X1141" s="33"/>
      <c r="Y1141" s="33"/>
      <c r="Z1141" s="33"/>
      <c r="AA1141" s="33"/>
      <c r="AB1141" s="33"/>
      <c r="AC1141" s="33"/>
      <c r="AD1141" s="33"/>
      <c r="AE1141" s="33"/>
      <c r="AT1141" s="18" t="s">
        <v>170</v>
      </c>
      <c r="AU1141" s="18" t="s">
        <v>83</v>
      </c>
    </row>
    <row r="1142" spans="2:51" s="14" customFormat="1" ht="11.25">
      <c r="B1142" s="170"/>
      <c r="D1142" s="158" t="s">
        <v>172</v>
      </c>
      <c r="E1142" s="171" t="s">
        <v>1</v>
      </c>
      <c r="F1142" s="172" t="s">
        <v>1151</v>
      </c>
      <c r="H1142" s="173">
        <v>23.378</v>
      </c>
      <c r="I1142" s="174"/>
      <c r="L1142" s="170"/>
      <c r="M1142" s="175"/>
      <c r="N1142" s="176"/>
      <c r="O1142" s="176"/>
      <c r="P1142" s="176"/>
      <c r="Q1142" s="176"/>
      <c r="R1142" s="176"/>
      <c r="S1142" s="176"/>
      <c r="T1142" s="177"/>
      <c r="AT1142" s="171" t="s">
        <v>172</v>
      </c>
      <c r="AU1142" s="171" t="s">
        <v>83</v>
      </c>
      <c r="AV1142" s="14" t="s">
        <v>83</v>
      </c>
      <c r="AW1142" s="14" t="s">
        <v>30</v>
      </c>
      <c r="AX1142" s="14" t="s">
        <v>81</v>
      </c>
      <c r="AY1142" s="171" t="s">
        <v>160</v>
      </c>
    </row>
    <row r="1143" spans="1:65" s="2" customFormat="1" ht="24.2" customHeight="1">
      <c r="A1143" s="33"/>
      <c r="B1143" s="144"/>
      <c r="C1143" s="145" t="s">
        <v>1152</v>
      </c>
      <c r="D1143" s="145" t="s">
        <v>163</v>
      </c>
      <c r="E1143" s="146" t="s">
        <v>1153</v>
      </c>
      <c r="F1143" s="147" t="s">
        <v>1154</v>
      </c>
      <c r="G1143" s="148" t="s">
        <v>166</v>
      </c>
      <c r="H1143" s="149">
        <v>492.02</v>
      </c>
      <c r="I1143" s="150"/>
      <c r="J1143" s="151">
        <f>ROUND(I1143*H1143,2)</f>
        <v>0</v>
      </c>
      <c r="K1143" s="147" t="s">
        <v>167</v>
      </c>
      <c r="L1143" s="34"/>
      <c r="M1143" s="152" t="s">
        <v>1</v>
      </c>
      <c r="N1143" s="153" t="s">
        <v>38</v>
      </c>
      <c r="O1143" s="59"/>
      <c r="P1143" s="154">
        <f>O1143*H1143</f>
        <v>0</v>
      </c>
      <c r="Q1143" s="154">
        <v>0</v>
      </c>
      <c r="R1143" s="154">
        <f>Q1143*H1143</f>
        <v>0</v>
      </c>
      <c r="S1143" s="154">
        <v>0</v>
      </c>
      <c r="T1143" s="155">
        <f>S1143*H1143</f>
        <v>0</v>
      </c>
      <c r="U1143" s="33"/>
      <c r="V1143" s="33"/>
      <c r="W1143" s="33"/>
      <c r="X1143" s="33"/>
      <c r="Y1143" s="33"/>
      <c r="Z1143" s="33"/>
      <c r="AA1143" s="33"/>
      <c r="AB1143" s="33"/>
      <c r="AC1143" s="33"/>
      <c r="AD1143" s="33"/>
      <c r="AE1143" s="33"/>
      <c r="AR1143" s="156" t="s">
        <v>251</v>
      </c>
      <c r="AT1143" s="156" t="s">
        <v>163</v>
      </c>
      <c r="AU1143" s="156" t="s">
        <v>83</v>
      </c>
      <c r="AY1143" s="18" t="s">
        <v>160</v>
      </c>
      <c r="BE1143" s="157">
        <f>IF(N1143="základní",J1143,0)</f>
        <v>0</v>
      </c>
      <c r="BF1143" s="157">
        <f>IF(N1143="snížená",J1143,0)</f>
        <v>0</v>
      </c>
      <c r="BG1143" s="157">
        <f>IF(N1143="zákl. přenesená",J1143,0)</f>
        <v>0</v>
      </c>
      <c r="BH1143" s="157">
        <f>IF(N1143="sníž. přenesená",J1143,0)</f>
        <v>0</v>
      </c>
      <c r="BI1143" s="157">
        <f>IF(N1143="nulová",J1143,0)</f>
        <v>0</v>
      </c>
      <c r="BJ1143" s="18" t="s">
        <v>81</v>
      </c>
      <c r="BK1143" s="157">
        <f>ROUND(I1143*H1143,2)</f>
        <v>0</v>
      </c>
      <c r="BL1143" s="18" t="s">
        <v>251</v>
      </c>
      <c r="BM1143" s="156" t="s">
        <v>1155</v>
      </c>
    </row>
    <row r="1144" spans="1:47" s="2" customFormat="1" ht="19.5">
      <c r="A1144" s="33"/>
      <c r="B1144" s="34"/>
      <c r="C1144" s="33"/>
      <c r="D1144" s="158" t="s">
        <v>170</v>
      </c>
      <c r="E1144" s="33"/>
      <c r="F1144" s="159" t="s">
        <v>1156</v>
      </c>
      <c r="G1144" s="33"/>
      <c r="H1144" s="33"/>
      <c r="I1144" s="160"/>
      <c r="J1144" s="33"/>
      <c r="K1144" s="33"/>
      <c r="L1144" s="34"/>
      <c r="M1144" s="161"/>
      <c r="N1144" s="162"/>
      <c r="O1144" s="59"/>
      <c r="P1144" s="59"/>
      <c r="Q1144" s="59"/>
      <c r="R1144" s="59"/>
      <c r="S1144" s="59"/>
      <c r="T1144" s="60"/>
      <c r="U1144" s="33"/>
      <c r="V1144" s="33"/>
      <c r="W1144" s="33"/>
      <c r="X1144" s="33"/>
      <c r="Y1144" s="33"/>
      <c r="Z1144" s="33"/>
      <c r="AA1144" s="33"/>
      <c r="AB1144" s="33"/>
      <c r="AC1144" s="33"/>
      <c r="AD1144" s="33"/>
      <c r="AE1144" s="33"/>
      <c r="AT1144" s="18" t="s">
        <v>170</v>
      </c>
      <c r="AU1144" s="18" t="s">
        <v>83</v>
      </c>
    </row>
    <row r="1145" spans="2:51" s="13" customFormat="1" ht="11.25">
      <c r="B1145" s="163"/>
      <c r="D1145" s="158" t="s">
        <v>172</v>
      </c>
      <c r="E1145" s="164" t="s">
        <v>1</v>
      </c>
      <c r="F1145" s="165" t="s">
        <v>1028</v>
      </c>
      <c r="H1145" s="164" t="s">
        <v>1</v>
      </c>
      <c r="I1145" s="166"/>
      <c r="L1145" s="163"/>
      <c r="M1145" s="167"/>
      <c r="N1145" s="168"/>
      <c r="O1145" s="168"/>
      <c r="P1145" s="168"/>
      <c r="Q1145" s="168"/>
      <c r="R1145" s="168"/>
      <c r="S1145" s="168"/>
      <c r="T1145" s="169"/>
      <c r="AT1145" s="164" t="s">
        <v>172</v>
      </c>
      <c r="AU1145" s="164" t="s">
        <v>83</v>
      </c>
      <c r="AV1145" s="13" t="s">
        <v>81</v>
      </c>
      <c r="AW1145" s="13" t="s">
        <v>30</v>
      </c>
      <c r="AX1145" s="13" t="s">
        <v>73</v>
      </c>
      <c r="AY1145" s="164" t="s">
        <v>160</v>
      </c>
    </row>
    <row r="1146" spans="2:51" s="14" customFormat="1" ht="11.25">
      <c r="B1146" s="170"/>
      <c r="D1146" s="158" t="s">
        <v>172</v>
      </c>
      <c r="E1146" s="171" t="s">
        <v>1</v>
      </c>
      <c r="F1146" s="172" t="s">
        <v>1029</v>
      </c>
      <c r="H1146" s="173">
        <v>492.02</v>
      </c>
      <c r="I1146" s="174"/>
      <c r="L1146" s="170"/>
      <c r="M1146" s="175"/>
      <c r="N1146" s="176"/>
      <c r="O1146" s="176"/>
      <c r="P1146" s="176"/>
      <c r="Q1146" s="176"/>
      <c r="R1146" s="176"/>
      <c r="S1146" s="176"/>
      <c r="T1146" s="177"/>
      <c r="AT1146" s="171" t="s">
        <v>172</v>
      </c>
      <c r="AU1146" s="171" t="s">
        <v>83</v>
      </c>
      <c r="AV1146" s="14" t="s">
        <v>83</v>
      </c>
      <c r="AW1146" s="14" t="s">
        <v>30</v>
      </c>
      <c r="AX1146" s="14" t="s">
        <v>81</v>
      </c>
      <c r="AY1146" s="171" t="s">
        <v>160</v>
      </c>
    </row>
    <row r="1147" spans="1:65" s="2" customFormat="1" ht="16.5" customHeight="1">
      <c r="A1147" s="33"/>
      <c r="B1147" s="144"/>
      <c r="C1147" s="195" t="s">
        <v>1157</v>
      </c>
      <c r="D1147" s="195" t="s">
        <v>834</v>
      </c>
      <c r="E1147" s="196" t="s">
        <v>1158</v>
      </c>
      <c r="F1147" s="197" t="s">
        <v>1159</v>
      </c>
      <c r="G1147" s="198" t="s">
        <v>262</v>
      </c>
      <c r="H1147" s="199">
        <v>1.64</v>
      </c>
      <c r="I1147" s="200"/>
      <c r="J1147" s="201">
        <f>ROUND(I1147*H1147,2)</f>
        <v>0</v>
      </c>
      <c r="K1147" s="197" t="s">
        <v>837</v>
      </c>
      <c r="L1147" s="202"/>
      <c r="M1147" s="203" t="s">
        <v>1</v>
      </c>
      <c r="N1147" s="204" t="s">
        <v>38</v>
      </c>
      <c r="O1147" s="59"/>
      <c r="P1147" s="154">
        <f>O1147*H1147</f>
        <v>0</v>
      </c>
      <c r="Q1147" s="154">
        <v>0.55</v>
      </c>
      <c r="R1147" s="154">
        <f>Q1147*H1147</f>
        <v>0.902</v>
      </c>
      <c r="S1147" s="154">
        <v>0</v>
      </c>
      <c r="T1147" s="155">
        <f>S1147*H1147</f>
        <v>0</v>
      </c>
      <c r="U1147" s="33"/>
      <c r="V1147" s="33"/>
      <c r="W1147" s="33"/>
      <c r="X1147" s="33"/>
      <c r="Y1147" s="33"/>
      <c r="Z1147" s="33"/>
      <c r="AA1147" s="33"/>
      <c r="AB1147" s="33"/>
      <c r="AC1147" s="33"/>
      <c r="AD1147" s="33"/>
      <c r="AE1147" s="33"/>
      <c r="AR1147" s="156" t="s">
        <v>399</v>
      </c>
      <c r="AT1147" s="156" t="s">
        <v>834</v>
      </c>
      <c r="AU1147" s="156" t="s">
        <v>83</v>
      </c>
      <c r="AY1147" s="18" t="s">
        <v>160</v>
      </c>
      <c r="BE1147" s="157">
        <f>IF(N1147="základní",J1147,0)</f>
        <v>0</v>
      </c>
      <c r="BF1147" s="157">
        <f>IF(N1147="snížená",J1147,0)</f>
        <v>0</v>
      </c>
      <c r="BG1147" s="157">
        <f>IF(N1147="zákl. přenesená",J1147,0)</f>
        <v>0</v>
      </c>
      <c r="BH1147" s="157">
        <f>IF(N1147="sníž. přenesená",J1147,0)</f>
        <v>0</v>
      </c>
      <c r="BI1147" s="157">
        <f>IF(N1147="nulová",J1147,0)</f>
        <v>0</v>
      </c>
      <c r="BJ1147" s="18" t="s">
        <v>81</v>
      </c>
      <c r="BK1147" s="157">
        <f>ROUND(I1147*H1147,2)</f>
        <v>0</v>
      </c>
      <c r="BL1147" s="18" t="s">
        <v>251</v>
      </c>
      <c r="BM1147" s="156" t="s">
        <v>1160</v>
      </c>
    </row>
    <row r="1148" spans="1:47" s="2" customFormat="1" ht="11.25">
      <c r="A1148" s="33"/>
      <c r="B1148" s="34"/>
      <c r="C1148" s="33"/>
      <c r="D1148" s="158" t="s">
        <v>170</v>
      </c>
      <c r="E1148" s="33"/>
      <c r="F1148" s="159" t="s">
        <v>1159</v>
      </c>
      <c r="G1148" s="33"/>
      <c r="H1148" s="33"/>
      <c r="I1148" s="160"/>
      <c r="J1148" s="33"/>
      <c r="K1148" s="33"/>
      <c r="L1148" s="34"/>
      <c r="M1148" s="161"/>
      <c r="N1148" s="162"/>
      <c r="O1148" s="59"/>
      <c r="P1148" s="59"/>
      <c r="Q1148" s="59"/>
      <c r="R1148" s="59"/>
      <c r="S1148" s="59"/>
      <c r="T1148" s="60"/>
      <c r="U1148" s="33"/>
      <c r="V1148" s="33"/>
      <c r="W1148" s="33"/>
      <c r="X1148" s="33"/>
      <c r="Y1148" s="33"/>
      <c r="Z1148" s="33"/>
      <c r="AA1148" s="33"/>
      <c r="AB1148" s="33"/>
      <c r="AC1148" s="33"/>
      <c r="AD1148" s="33"/>
      <c r="AE1148" s="33"/>
      <c r="AT1148" s="18" t="s">
        <v>170</v>
      </c>
      <c r="AU1148" s="18" t="s">
        <v>83</v>
      </c>
    </row>
    <row r="1149" spans="2:51" s="13" customFormat="1" ht="11.25">
      <c r="B1149" s="163"/>
      <c r="D1149" s="158" t="s">
        <v>172</v>
      </c>
      <c r="E1149" s="164" t="s">
        <v>1</v>
      </c>
      <c r="F1149" s="165" t="s">
        <v>1161</v>
      </c>
      <c r="H1149" s="164" t="s">
        <v>1</v>
      </c>
      <c r="I1149" s="166"/>
      <c r="L1149" s="163"/>
      <c r="M1149" s="167"/>
      <c r="N1149" s="168"/>
      <c r="O1149" s="168"/>
      <c r="P1149" s="168"/>
      <c r="Q1149" s="168"/>
      <c r="R1149" s="168"/>
      <c r="S1149" s="168"/>
      <c r="T1149" s="169"/>
      <c r="AT1149" s="164" t="s">
        <v>172</v>
      </c>
      <c r="AU1149" s="164" t="s">
        <v>83</v>
      </c>
      <c r="AV1149" s="13" t="s">
        <v>81</v>
      </c>
      <c r="AW1149" s="13" t="s">
        <v>30</v>
      </c>
      <c r="AX1149" s="13" t="s">
        <v>73</v>
      </c>
      <c r="AY1149" s="164" t="s">
        <v>160</v>
      </c>
    </row>
    <row r="1150" spans="2:51" s="13" customFormat="1" ht="11.25">
      <c r="B1150" s="163"/>
      <c r="D1150" s="158" t="s">
        <v>172</v>
      </c>
      <c r="E1150" s="164" t="s">
        <v>1</v>
      </c>
      <c r="F1150" s="165" t="s">
        <v>1162</v>
      </c>
      <c r="H1150" s="164" t="s">
        <v>1</v>
      </c>
      <c r="I1150" s="166"/>
      <c r="L1150" s="163"/>
      <c r="M1150" s="167"/>
      <c r="N1150" s="168"/>
      <c r="O1150" s="168"/>
      <c r="P1150" s="168"/>
      <c r="Q1150" s="168"/>
      <c r="R1150" s="168"/>
      <c r="S1150" s="168"/>
      <c r="T1150" s="169"/>
      <c r="AT1150" s="164" t="s">
        <v>172</v>
      </c>
      <c r="AU1150" s="164" t="s">
        <v>83</v>
      </c>
      <c r="AV1150" s="13" t="s">
        <v>81</v>
      </c>
      <c r="AW1150" s="13" t="s">
        <v>30</v>
      </c>
      <c r="AX1150" s="13" t="s">
        <v>73</v>
      </c>
      <c r="AY1150" s="164" t="s">
        <v>160</v>
      </c>
    </row>
    <row r="1151" spans="2:51" s="14" customFormat="1" ht="22.5">
      <c r="B1151" s="170"/>
      <c r="D1151" s="158" t="s">
        <v>172</v>
      </c>
      <c r="E1151" s="171" t="s">
        <v>1</v>
      </c>
      <c r="F1151" s="172" t="s">
        <v>1163</v>
      </c>
      <c r="H1151" s="173">
        <v>1.64</v>
      </c>
      <c r="I1151" s="174"/>
      <c r="L1151" s="170"/>
      <c r="M1151" s="175"/>
      <c r="N1151" s="176"/>
      <c r="O1151" s="176"/>
      <c r="P1151" s="176"/>
      <c r="Q1151" s="176"/>
      <c r="R1151" s="176"/>
      <c r="S1151" s="176"/>
      <c r="T1151" s="177"/>
      <c r="AT1151" s="171" t="s">
        <v>172</v>
      </c>
      <c r="AU1151" s="171" t="s">
        <v>83</v>
      </c>
      <c r="AV1151" s="14" t="s">
        <v>83</v>
      </c>
      <c r="AW1151" s="14" t="s">
        <v>30</v>
      </c>
      <c r="AX1151" s="14" t="s">
        <v>81</v>
      </c>
      <c r="AY1151" s="171" t="s">
        <v>160</v>
      </c>
    </row>
    <row r="1152" spans="1:65" s="2" customFormat="1" ht="16.5" customHeight="1">
      <c r="A1152" s="33"/>
      <c r="B1152" s="144"/>
      <c r="C1152" s="145" t="s">
        <v>1164</v>
      </c>
      <c r="D1152" s="145" t="s">
        <v>163</v>
      </c>
      <c r="E1152" s="146" t="s">
        <v>1165</v>
      </c>
      <c r="F1152" s="147" t="s">
        <v>1166</v>
      </c>
      <c r="G1152" s="148" t="s">
        <v>236</v>
      </c>
      <c r="H1152" s="149">
        <v>711.111</v>
      </c>
      <c r="I1152" s="150"/>
      <c r="J1152" s="151">
        <f>ROUND(I1152*H1152,2)</f>
        <v>0</v>
      </c>
      <c r="K1152" s="147" t="s">
        <v>167</v>
      </c>
      <c r="L1152" s="34"/>
      <c r="M1152" s="152" t="s">
        <v>1</v>
      </c>
      <c r="N1152" s="153" t="s">
        <v>38</v>
      </c>
      <c r="O1152" s="59"/>
      <c r="P1152" s="154">
        <f>O1152*H1152</f>
        <v>0</v>
      </c>
      <c r="Q1152" s="154">
        <v>2.1E-05</v>
      </c>
      <c r="R1152" s="154">
        <f>Q1152*H1152</f>
        <v>0.014933331</v>
      </c>
      <c r="S1152" s="154">
        <v>0</v>
      </c>
      <c r="T1152" s="155">
        <f>S1152*H1152</f>
        <v>0</v>
      </c>
      <c r="U1152" s="33"/>
      <c r="V1152" s="33"/>
      <c r="W1152" s="33"/>
      <c r="X1152" s="33"/>
      <c r="Y1152" s="33"/>
      <c r="Z1152" s="33"/>
      <c r="AA1152" s="33"/>
      <c r="AB1152" s="33"/>
      <c r="AC1152" s="33"/>
      <c r="AD1152" s="33"/>
      <c r="AE1152" s="33"/>
      <c r="AR1152" s="156" t="s">
        <v>251</v>
      </c>
      <c r="AT1152" s="156" t="s">
        <v>163</v>
      </c>
      <c r="AU1152" s="156" t="s">
        <v>83</v>
      </c>
      <c r="AY1152" s="18" t="s">
        <v>160</v>
      </c>
      <c r="BE1152" s="157">
        <f>IF(N1152="základní",J1152,0)</f>
        <v>0</v>
      </c>
      <c r="BF1152" s="157">
        <f>IF(N1152="snížená",J1152,0)</f>
        <v>0</v>
      </c>
      <c r="BG1152" s="157">
        <f>IF(N1152="zákl. přenesená",J1152,0)</f>
        <v>0</v>
      </c>
      <c r="BH1152" s="157">
        <f>IF(N1152="sníž. přenesená",J1152,0)</f>
        <v>0</v>
      </c>
      <c r="BI1152" s="157">
        <f>IF(N1152="nulová",J1152,0)</f>
        <v>0</v>
      </c>
      <c r="BJ1152" s="18" t="s">
        <v>81</v>
      </c>
      <c r="BK1152" s="157">
        <f>ROUND(I1152*H1152,2)</f>
        <v>0</v>
      </c>
      <c r="BL1152" s="18" t="s">
        <v>251</v>
      </c>
      <c r="BM1152" s="156" t="s">
        <v>1167</v>
      </c>
    </row>
    <row r="1153" spans="1:47" s="2" customFormat="1" ht="11.25">
      <c r="A1153" s="33"/>
      <c r="B1153" s="34"/>
      <c r="C1153" s="33"/>
      <c r="D1153" s="158" t="s">
        <v>170</v>
      </c>
      <c r="E1153" s="33"/>
      <c r="F1153" s="159" t="s">
        <v>1168</v>
      </c>
      <c r="G1153" s="33"/>
      <c r="H1153" s="33"/>
      <c r="I1153" s="160"/>
      <c r="J1153" s="33"/>
      <c r="K1153" s="33"/>
      <c r="L1153" s="34"/>
      <c r="M1153" s="161"/>
      <c r="N1153" s="162"/>
      <c r="O1153" s="59"/>
      <c r="P1153" s="59"/>
      <c r="Q1153" s="59"/>
      <c r="R1153" s="59"/>
      <c r="S1153" s="59"/>
      <c r="T1153" s="60"/>
      <c r="U1153" s="33"/>
      <c r="V1153" s="33"/>
      <c r="W1153" s="33"/>
      <c r="X1153" s="33"/>
      <c r="Y1153" s="33"/>
      <c r="Z1153" s="33"/>
      <c r="AA1153" s="33"/>
      <c r="AB1153" s="33"/>
      <c r="AC1153" s="33"/>
      <c r="AD1153" s="33"/>
      <c r="AE1153" s="33"/>
      <c r="AT1153" s="18" t="s">
        <v>170</v>
      </c>
      <c r="AU1153" s="18" t="s">
        <v>83</v>
      </c>
    </row>
    <row r="1154" spans="2:51" s="14" customFormat="1" ht="22.5">
      <c r="B1154" s="170"/>
      <c r="D1154" s="158" t="s">
        <v>172</v>
      </c>
      <c r="E1154" s="171" t="s">
        <v>1</v>
      </c>
      <c r="F1154" s="172" t="s">
        <v>1169</v>
      </c>
      <c r="H1154" s="173">
        <v>711.111</v>
      </c>
      <c r="I1154" s="174"/>
      <c r="L1154" s="170"/>
      <c r="M1154" s="175"/>
      <c r="N1154" s="176"/>
      <c r="O1154" s="176"/>
      <c r="P1154" s="176"/>
      <c r="Q1154" s="176"/>
      <c r="R1154" s="176"/>
      <c r="S1154" s="176"/>
      <c r="T1154" s="177"/>
      <c r="AT1154" s="171" t="s">
        <v>172</v>
      </c>
      <c r="AU1154" s="171" t="s">
        <v>83</v>
      </c>
      <c r="AV1154" s="14" t="s">
        <v>83</v>
      </c>
      <c r="AW1154" s="14" t="s">
        <v>30</v>
      </c>
      <c r="AX1154" s="14" t="s">
        <v>81</v>
      </c>
      <c r="AY1154" s="171" t="s">
        <v>160</v>
      </c>
    </row>
    <row r="1155" spans="1:65" s="2" customFormat="1" ht="16.5" customHeight="1">
      <c r="A1155" s="33"/>
      <c r="B1155" s="144"/>
      <c r="C1155" s="195" t="s">
        <v>1170</v>
      </c>
      <c r="D1155" s="195" t="s">
        <v>834</v>
      </c>
      <c r="E1155" s="196" t="s">
        <v>1158</v>
      </c>
      <c r="F1155" s="197" t="s">
        <v>1159</v>
      </c>
      <c r="G1155" s="198" t="s">
        <v>262</v>
      </c>
      <c r="H1155" s="199">
        <v>1.707</v>
      </c>
      <c r="I1155" s="200"/>
      <c r="J1155" s="201">
        <f>ROUND(I1155*H1155,2)</f>
        <v>0</v>
      </c>
      <c r="K1155" s="197" t="s">
        <v>837</v>
      </c>
      <c r="L1155" s="202"/>
      <c r="M1155" s="203" t="s">
        <v>1</v>
      </c>
      <c r="N1155" s="204" t="s">
        <v>38</v>
      </c>
      <c r="O1155" s="59"/>
      <c r="P1155" s="154">
        <f>O1155*H1155</f>
        <v>0</v>
      </c>
      <c r="Q1155" s="154">
        <v>0.55</v>
      </c>
      <c r="R1155" s="154">
        <f>Q1155*H1155</f>
        <v>0.9388500000000001</v>
      </c>
      <c r="S1155" s="154">
        <v>0</v>
      </c>
      <c r="T1155" s="155">
        <f>S1155*H1155</f>
        <v>0</v>
      </c>
      <c r="U1155" s="33"/>
      <c r="V1155" s="33"/>
      <c r="W1155" s="33"/>
      <c r="X1155" s="33"/>
      <c r="Y1155" s="33"/>
      <c r="Z1155" s="33"/>
      <c r="AA1155" s="33"/>
      <c r="AB1155" s="33"/>
      <c r="AC1155" s="33"/>
      <c r="AD1155" s="33"/>
      <c r="AE1155" s="33"/>
      <c r="AR1155" s="156" t="s">
        <v>399</v>
      </c>
      <c r="AT1155" s="156" t="s">
        <v>834</v>
      </c>
      <c r="AU1155" s="156" t="s">
        <v>83</v>
      </c>
      <c r="AY1155" s="18" t="s">
        <v>160</v>
      </c>
      <c r="BE1155" s="157">
        <f>IF(N1155="základní",J1155,0)</f>
        <v>0</v>
      </c>
      <c r="BF1155" s="157">
        <f>IF(N1155="snížená",J1155,0)</f>
        <v>0</v>
      </c>
      <c r="BG1155" s="157">
        <f>IF(N1155="zákl. přenesená",J1155,0)</f>
        <v>0</v>
      </c>
      <c r="BH1155" s="157">
        <f>IF(N1155="sníž. přenesená",J1155,0)</f>
        <v>0</v>
      </c>
      <c r="BI1155" s="157">
        <f>IF(N1155="nulová",J1155,0)</f>
        <v>0</v>
      </c>
      <c r="BJ1155" s="18" t="s">
        <v>81</v>
      </c>
      <c r="BK1155" s="157">
        <f>ROUND(I1155*H1155,2)</f>
        <v>0</v>
      </c>
      <c r="BL1155" s="18" t="s">
        <v>251</v>
      </c>
      <c r="BM1155" s="156" t="s">
        <v>1171</v>
      </c>
    </row>
    <row r="1156" spans="1:47" s="2" customFormat="1" ht="11.25">
      <c r="A1156" s="33"/>
      <c r="B1156" s="34"/>
      <c r="C1156" s="33"/>
      <c r="D1156" s="158" t="s">
        <v>170</v>
      </c>
      <c r="E1156" s="33"/>
      <c r="F1156" s="159" t="s">
        <v>1159</v>
      </c>
      <c r="G1156" s="33"/>
      <c r="H1156" s="33"/>
      <c r="I1156" s="160"/>
      <c r="J1156" s="33"/>
      <c r="K1156" s="33"/>
      <c r="L1156" s="34"/>
      <c r="M1156" s="161"/>
      <c r="N1156" s="162"/>
      <c r="O1156" s="59"/>
      <c r="P1156" s="59"/>
      <c r="Q1156" s="59"/>
      <c r="R1156" s="59"/>
      <c r="S1156" s="59"/>
      <c r="T1156" s="60"/>
      <c r="U1156" s="33"/>
      <c r="V1156" s="33"/>
      <c r="W1156" s="33"/>
      <c r="X1156" s="33"/>
      <c r="Y1156" s="33"/>
      <c r="Z1156" s="33"/>
      <c r="AA1156" s="33"/>
      <c r="AB1156" s="33"/>
      <c r="AC1156" s="33"/>
      <c r="AD1156" s="33"/>
      <c r="AE1156" s="33"/>
      <c r="AT1156" s="18" t="s">
        <v>170</v>
      </c>
      <c r="AU1156" s="18" t="s">
        <v>83</v>
      </c>
    </row>
    <row r="1157" spans="2:51" s="14" customFormat="1" ht="22.5">
      <c r="B1157" s="170"/>
      <c r="D1157" s="158" t="s">
        <v>172</v>
      </c>
      <c r="E1157" s="171" t="s">
        <v>1</v>
      </c>
      <c r="F1157" s="172" t="s">
        <v>1172</v>
      </c>
      <c r="H1157" s="173">
        <v>1.707</v>
      </c>
      <c r="I1157" s="174"/>
      <c r="L1157" s="170"/>
      <c r="M1157" s="175"/>
      <c r="N1157" s="176"/>
      <c r="O1157" s="176"/>
      <c r="P1157" s="176"/>
      <c r="Q1157" s="176"/>
      <c r="R1157" s="176"/>
      <c r="S1157" s="176"/>
      <c r="T1157" s="177"/>
      <c r="AT1157" s="171" t="s">
        <v>172</v>
      </c>
      <c r="AU1157" s="171" t="s">
        <v>83</v>
      </c>
      <c r="AV1157" s="14" t="s">
        <v>83</v>
      </c>
      <c r="AW1157" s="14" t="s">
        <v>30</v>
      </c>
      <c r="AX1157" s="14" t="s">
        <v>81</v>
      </c>
      <c r="AY1157" s="171" t="s">
        <v>160</v>
      </c>
    </row>
    <row r="1158" spans="1:65" s="2" customFormat="1" ht="24.2" customHeight="1">
      <c r="A1158" s="33"/>
      <c r="B1158" s="144"/>
      <c r="C1158" s="145" t="s">
        <v>1173</v>
      </c>
      <c r="D1158" s="145" t="s">
        <v>163</v>
      </c>
      <c r="E1158" s="146" t="s">
        <v>1174</v>
      </c>
      <c r="F1158" s="147" t="s">
        <v>1175</v>
      </c>
      <c r="G1158" s="148" t="s">
        <v>262</v>
      </c>
      <c r="H1158" s="149">
        <v>26.725</v>
      </c>
      <c r="I1158" s="150"/>
      <c r="J1158" s="151">
        <f>ROUND(I1158*H1158,2)</f>
        <v>0</v>
      </c>
      <c r="K1158" s="147" t="s">
        <v>167</v>
      </c>
      <c r="L1158" s="34"/>
      <c r="M1158" s="152" t="s">
        <v>1</v>
      </c>
      <c r="N1158" s="153" t="s">
        <v>38</v>
      </c>
      <c r="O1158" s="59"/>
      <c r="P1158" s="154">
        <f>O1158*H1158</f>
        <v>0</v>
      </c>
      <c r="Q1158" s="154">
        <v>0.002808</v>
      </c>
      <c r="R1158" s="154">
        <f>Q1158*H1158</f>
        <v>0.07504380000000001</v>
      </c>
      <c r="S1158" s="154">
        <v>0</v>
      </c>
      <c r="T1158" s="155">
        <f>S1158*H1158</f>
        <v>0</v>
      </c>
      <c r="U1158" s="33"/>
      <c r="V1158" s="33"/>
      <c r="W1158" s="33"/>
      <c r="X1158" s="33"/>
      <c r="Y1158" s="33"/>
      <c r="Z1158" s="33"/>
      <c r="AA1158" s="33"/>
      <c r="AB1158" s="33"/>
      <c r="AC1158" s="33"/>
      <c r="AD1158" s="33"/>
      <c r="AE1158" s="33"/>
      <c r="AR1158" s="156" t="s">
        <v>251</v>
      </c>
      <c r="AT1158" s="156" t="s">
        <v>163</v>
      </c>
      <c r="AU1158" s="156" t="s">
        <v>83</v>
      </c>
      <c r="AY1158" s="18" t="s">
        <v>160</v>
      </c>
      <c r="BE1158" s="157">
        <f>IF(N1158="základní",J1158,0)</f>
        <v>0</v>
      </c>
      <c r="BF1158" s="157">
        <f>IF(N1158="snížená",J1158,0)</f>
        <v>0</v>
      </c>
      <c r="BG1158" s="157">
        <f>IF(N1158="zákl. přenesená",J1158,0)</f>
        <v>0</v>
      </c>
      <c r="BH1158" s="157">
        <f>IF(N1158="sníž. přenesená",J1158,0)</f>
        <v>0</v>
      </c>
      <c r="BI1158" s="157">
        <f>IF(N1158="nulová",J1158,0)</f>
        <v>0</v>
      </c>
      <c r="BJ1158" s="18" t="s">
        <v>81</v>
      </c>
      <c r="BK1158" s="157">
        <f>ROUND(I1158*H1158,2)</f>
        <v>0</v>
      </c>
      <c r="BL1158" s="18" t="s">
        <v>251</v>
      </c>
      <c r="BM1158" s="156" t="s">
        <v>1176</v>
      </c>
    </row>
    <row r="1159" spans="1:47" s="2" customFormat="1" ht="19.5">
      <c r="A1159" s="33"/>
      <c r="B1159" s="34"/>
      <c r="C1159" s="33"/>
      <c r="D1159" s="158" t="s">
        <v>170</v>
      </c>
      <c r="E1159" s="33"/>
      <c r="F1159" s="159" t="s">
        <v>1177</v>
      </c>
      <c r="G1159" s="33"/>
      <c r="H1159" s="33"/>
      <c r="I1159" s="160"/>
      <c r="J1159" s="33"/>
      <c r="K1159" s="33"/>
      <c r="L1159" s="34"/>
      <c r="M1159" s="161"/>
      <c r="N1159" s="162"/>
      <c r="O1159" s="59"/>
      <c r="P1159" s="59"/>
      <c r="Q1159" s="59"/>
      <c r="R1159" s="59"/>
      <c r="S1159" s="59"/>
      <c r="T1159" s="60"/>
      <c r="U1159" s="33"/>
      <c r="V1159" s="33"/>
      <c r="W1159" s="33"/>
      <c r="X1159" s="33"/>
      <c r="Y1159" s="33"/>
      <c r="Z1159" s="33"/>
      <c r="AA1159" s="33"/>
      <c r="AB1159" s="33"/>
      <c r="AC1159" s="33"/>
      <c r="AD1159" s="33"/>
      <c r="AE1159" s="33"/>
      <c r="AT1159" s="18" t="s">
        <v>170</v>
      </c>
      <c r="AU1159" s="18" t="s">
        <v>83</v>
      </c>
    </row>
    <row r="1160" spans="2:51" s="14" customFormat="1" ht="11.25">
      <c r="B1160" s="170"/>
      <c r="D1160" s="158" t="s">
        <v>172</v>
      </c>
      <c r="E1160" s="171" t="s">
        <v>1</v>
      </c>
      <c r="F1160" s="172" t="s">
        <v>1178</v>
      </c>
      <c r="H1160" s="173">
        <v>26.725</v>
      </c>
      <c r="I1160" s="174"/>
      <c r="L1160" s="170"/>
      <c r="M1160" s="175"/>
      <c r="N1160" s="176"/>
      <c r="O1160" s="176"/>
      <c r="P1160" s="176"/>
      <c r="Q1160" s="176"/>
      <c r="R1160" s="176"/>
      <c r="S1160" s="176"/>
      <c r="T1160" s="177"/>
      <c r="AT1160" s="171" t="s">
        <v>172</v>
      </c>
      <c r="AU1160" s="171" t="s">
        <v>83</v>
      </c>
      <c r="AV1160" s="14" t="s">
        <v>83</v>
      </c>
      <c r="AW1160" s="14" t="s">
        <v>30</v>
      </c>
      <c r="AX1160" s="14" t="s">
        <v>81</v>
      </c>
      <c r="AY1160" s="171" t="s">
        <v>160</v>
      </c>
    </row>
    <row r="1161" spans="1:65" s="2" customFormat="1" ht="24.2" customHeight="1">
      <c r="A1161" s="33"/>
      <c r="B1161" s="144"/>
      <c r="C1161" s="145" t="s">
        <v>1179</v>
      </c>
      <c r="D1161" s="145" t="s">
        <v>163</v>
      </c>
      <c r="E1161" s="146" t="s">
        <v>1180</v>
      </c>
      <c r="F1161" s="147" t="s">
        <v>1181</v>
      </c>
      <c r="G1161" s="148" t="s">
        <v>166</v>
      </c>
      <c r="H1161" s="149">
        <v>640</v>
      </c>
      <c r="I1161" s="150"/>
      <c r="J1161" s="151">
        <f>ROUND(I1161*H1161,2)</f>
        <v>0</v>
      </c>
      <c r="K1161" s="147" t="s">
        <v>167</v>
      </c>
      <c r="L1161" s="34"/>
      <c r="M1161" s="152" t="s">
        <v>1</v>
      </c>
      <c r="N1161" s="153" t="s">
        <v>38</v>
      </c>
      <c r="O1161" s="59"/>
      <c r="P1161" s="154">
        <f>O1161*H1161</f>
        <v>0</v>
      </c>
      <c r="Q1161" s="154">
        <v>0.0099645</v>
      </c>
      <c r="R1161" s="154">
        <f>Q1161*H1161</f>
        <v>6.37728</v>
      </c>
      <c r="S1161" s="154">
        <v>0</v>
      </c>
      <c r="T1161" s="155">
        <f>S1161*H1161</f>
        <v>0</v>
      </c>
      <c r="U1161" s="33"/>
      <c r="V1161" s="33"/>
      <c r="W1161" s="33"/>
      <c r="X1161" s="33"/>
      <c r="Y1161" s="33"/>
      <c r="Z1161" s="33"/>
      <c r="AA1161" s="33"/>
      <c r="AB1161" s="33"/>
      <c r="AC1161" s="33"/>
      <c r="AD1161" s="33"/>
      <c r="AE1161" s="33"/>
      <c r="AR1161" s="156" t="s">
        <v>251</v>
      </c>
      <c r="AT1161" s="156" t="s">
        <v>163</v>
      </c>
      <c r="AU1161" s="156" t="s">
        <v>83</v>
      </c>
      <c r="AY1161" s="18" t="s">
        <v>160</v>
      </c>
      <c r="BE1161" s="157">
        <f>IF(N1161="základní",J1161,0)</f>
        <v>0</v>
      </c>
      <c r="BF1161" s="157">
        <f>IF(N1161="snížená",J1161,0)</f>
        <v>0</v>
      </c>
      <c r="BG1161" s="157">
        <f>IF(N1161="zákl. přenesená",J1161,0)</f>
        <v>0</v>
      </c>
      <c r="BH1161" s="157">
        <f>IF(N1161="sníž. přenesená",J1161,0)</f>
        <v>0</v>
      </c>
      <c r="BI1161" s="157">
        <f>IF(N1161="nulová",J1161,0)</f>
        <v>0</v>
      </c>
      <c r="BJ1161" s="18" t="s">
        <v>81</v>
      </c>
      <c r="BK1161" s="157">
        <f>ROUND(I1161*H1161,2)</f>
        <v>0</v>
      </c>
      <c r="BL1161" s="18" t="s">
        <v>251</v>
      </c>
      <c r="BM1161" s="156" t="s">
        <v>1182</v>
      </c>
    </row>
    <row r="1162" spans="1:47" s="2" customFormat="1" ht="29.25">
      <c r="A1162" s="33"/>
      <c r="B1162" s="34"/>
      <c r="C1162" s="33"/>
      <c r="D1162" s="158" t="s">
        <v>170</v>
      </c>
      <c r="E1162" s="33"/>
      <c r="F1162" s="159" t="s">
        <v>1183</v>
      </c>
      <c r="G1162" s="33"/>
      <c r="H1162" s="33"/>
      <c r="I1162" s="160"/>
      <c r="J1162" s="33"/>
      <c r="K1162" s="33"/>
      <c r="L1162" s="34"/>
      <c r="M1162" s="161"/>
      <c r="N1162" s="162"/>
      <c r="O1162" s="59"/>
      <c r="P1162" s="59"/>
      <c r="Q1162" s="59"/>
      <c r="R1162" s="59"/>
      <c r="S1162" s="59"/>
      <c r="T1162" s="60"/>
      <c r="U1162" s="33"/>
      <c r="V1162" s="33"/>
      <c r="W1162" s="33"/>
      <c r="X1162" s="33"/>
      <c r="Y1162" s="33"/>
      <c r="Z1162" s="33"/>
      <c r="AA1162" s="33"/>
      <c r="AB1162" s="33"/>
      <c r="AC1162" s="33"/>
      <c r="AD1162" s="33"/>
      <c r="AE1162" s="33"/>
      <c r="AT1162" s="18" t="s">
        <v>170</v>
      </c>
      <c r="AU1162" s="18" t="s">
        <v>83</v>
      </c>
    </row>
    <row r="1163" spans="2:51" s="14" customFormat="1" ht="11.25">
      <c r="B1163" s="170"/>
      <c r="D1163" s="158" t="s">
        <v>172</v>
      </c>
      <c r="E1163" s="171" t="s">
        <v>1</v>
      </c>
      <c r="F1163" s="172" t="s">
        <v>1138</v>
      </c>
      <c r="H1163" s="173">
        <v>640</v>
      </c>
      <c r="I1163" s="174"/>
      <c r="L1163" s="170"/>
      <c r="M1163" s="175"/>
      <c r="N1163" s="176"/>
      <c r="O1163" s="176"/>
      <c r="P1163" s="176"/>
      <c r="Q1163" s="176"/>
      <c r="R1163" s="176"/>
      <c r="S1163" s="176"/>
      <c r="T1163" s="177"/>
      <c r="AT1163" s="171" t="s">
        <v>172</v>
      </c>
      <c r="AU1163" s="171" t="s">
        <v>83</v>
      </c>
      <c r="AV1163" s="14" t="s">
        <v>83</v>
      </c>
      <c r="AW1163" s="14" t="s">
        <v>30</v>
      </c>
      <c r="AX1163" s="14" t="s">
        <v>81</v>
      </c>
      <c r="AY1163" s="171" t="s">
        <v>160</v>
      </c>
    </row>
    <row r="1164" spans="1:65" s="2" customFormat="1" ht="33" customHeight="1">
      <c r="A1164" s="33"/>
      <c r="B1164" s="144"/>
      <c r="C1164" s="145" t="s">
        <v>1184</v>
      </c>
      <c r="D1164" s="145" t="s">
        <v>163</v>
      </c>
      <c r="E1164" s="146" t="s">
        <v>1185</v>
      </c>
      <c r="F1164" s="147" t="s">
        <v>1186</v>
      </c>
      <c r="G1164" s="148" t="s">
        <v>236</v>
      </c>
      <c r="H1164" s="149">
        <v>160.5</v>
      </c>
      <c r="I1164" s="150"/>
      <c r="J1164" s="151">
        <f>ROUND(I1164*H1164,2)</f>
        <v>0</v>
      </c>
      <c r="K1164" s="147" t="s">
        <v>167</v>
      </c>
      <c r="L1164" s="34"/>
      <c r="M1164" s="152" t="s">
        <v>1</v>
      </c>
      <c r="N1164" s="153" t="s">
        <v>38</v>
      </c>
      <c r="O1164" s="59"/>
      <c r="P1164" s="154">
        <f>O1164*H1164</f>
        <v>0</v>
      </c>
      <c r="Q1164" s="154">
        <v>0</v>
      </c>
      <c r="R1164" s="154">
        <f>Q1164*H1164</f>
        <v>0</v>
      </c>
      <c r="S1164" s="154">
        <v>0</v>
      </c>
      <c r="T1164" s="155">
        <f>S1164*H1164</f>
        <v>0</v>
      </c>
      <c r="U1164" s="33"/>
      <c r="V1164" s="33"/>
      <c r="W1164" s="33"/>
      <c r="X1164" s="33"/>
      <c r="Y1164" s="33"/>
      <c r="Z1164" s="33"/>
      <c r="AA1164" s="33"/>
      <c r="AB1164" s="33"/>
      <c r="AC1164" s="33"/>
      <c r="AD1164" s="33"/>
      <c r="AE1164" s="33"/>
      <c r="AR1164" s="156" t="s">
        <v>251</v>
      </c>
      <c r="AT1164" s="156" t="s">
        <v>163</v>
      </c>
      <c r="AU1164" s="156" t="s">
        <v>83</v>
      </c>
      <c r="AY1164" s="18" t="s">
        <v>160</v>
      </c>
      <c r="BE1164" s="157">
        <f>IF(N1164="základní",J1164,0)</f>
        <v>0</v>
      </c>
      <c r="BF1164" s="157">
        <f>IF(N1164="snížená",J1164,0)</f>
        <v>0</v>
      </c>
      <c r="BG1164" s="157">
        <f>IF(N1164="zákl. přenesená",J1164,0)</f>
        <v>0</v>
      </c>
      <c r="BH1164" s="157">
        <f>IF(N1164="sníž. přenesená",J1164,0)</f>
        <v>0</v>
      </c>
      <c r="BI1164" s="157">
        <f>IF(N1164="nulová",J1164,0)</f>
        <v>0</v>
      </c>
      <c r="BJ1164" s="18" t="s">
        <v>81</v>
      </c>
      <c r="BK1164" s="157">
        <f>ROUND(I1164*H1164,2)</f>
        <v>0</v>
      </c>
      <c r="BL1164" s="18" t="s">
        <v>251</v>
      </c>
      <c r="BM1164" s="156" t="s">
        <v>1187</v>
      </c>
    </row>
    <row r="1165" spans="1:47" s="2" customFormat="1" ht="29.25">
      <c r="A1165" s="33"/>
      <c r="B1165" s="34"/>
      <c r="C1165" s="33"/>
      <c r="D1165" s="158" t="s">
        <v>170</v>
      </c>
      <c r="E1165" s="33"/>
      <c r="F1165" s="159" t="s">
        <v>1188</v>
      </c>
      <c r="G1165" s="33"/>
      <c r="H1165" s="33"/>
      <c r="I1165" s="160"/>
      <c r="J1165" s="33"/>
      <c r="K1165" s="33"/>
      <c r="L1165" s="34"/>
      <c r="M1165" s="161"/>
      <c r="N1165" s="162"/>
      <c r="O1165" s="59"/>
      <c r="P1165" s="59"/>
      <c r="Q1165" s="59"/>
      <c r="R1165" s="59"/>
      <c r="S1165" s="59"/>
      <c r="T1165" s="60"/>
      <c r="U1165" s="33"/>
      <c r="V1165" s="33"/>
      <c r="W1165" s="33"/>
      <c r="X1165" s="33"/>
      <c r="Y1165" s="33"/>
      <c r="Z1165" s="33"/>
      <c r="AA1165" s="33"/>
      <c r="AB1165" s="33"/>
      <c r="AC1165" s="33"/>
      <c r="AD1165" s="33"/>
      <c r="AE1165" s="33"/>
      <c r="AT1165" s="18" t="s">
        <v>170</v>
      </c>
      <c r="AU1165" s="18" t="s">
        <v>83</v>
      </c>
    </row>
    <row r="1166" spans="2:51" s="13" customFormat="1" ht="11.25">
      <c r="B1166" s="163"/>
      <c r="D1166" s="158" t="s">
        <v>172</v>
      </c>
      <c r="E1166" s="164" t="s">
        <v>1</v>
      </c>
      <c r="F1166" s="165" t="s">
        <v>1189</v>
      </c>
      <c r="H1166" s="164" t="s">
        <v>1</v>
      </c>
      <c r="I1166" s="166"/>
      <c r="L1166" s="163"/>
      <c r="M1166" s="167"/>
      <c r="N1166" s="168"/>
      <c r="O1166" s="168"/>
      <c r="P1166" s="168"/>
      <c r="Q1166" s="168"/>
      <c r="R1166" s="168"/>
      <c r="S1166" s="168"/>
      <c r="T1166" s="169"/>
      <c r="AT1166" s="164" t="s">
        <v>172</v>
      </c>
      <c r="AU1166" s="164" t="s">
        <v>83</v>
      </c>
      <c r="AV1166" s="13" t="s">
        <v>81</v>
      </c>
      <c r="AW1166" s="13" t="s">
        <v>30</v>
      </c>
      <c r="AX1166" s="13" t="s">
        <v>73</v>
      </c>
      <c r="AY1166" s="164" t="s">
        <v>160</v>
      </c>
    </row>
    <row r="1167" spans="2:51" s="13" customFormat="1" ht="11.25">
      <c r="B1167" s="163"/>
      <c r="D1167" s="158" t="s">
        <v>172</v>
      </c>
      <c r="E1167" s="164" t="s">
        <v>1</v>
      </c>
      <c r="F1167" s="165" t="s">
        <v>1190</v>
      </c>
      <c r="H1167" s="164" t="s">
        <v>1</v>
      </c>
      <c r="I1167" s="166"/>
      <c r="L1167" s="163"/>
      <c r="M1167" s="167"/>
      <c r="N1167" s="168"/>
      <c r="O1167" s="168"/>
      <c r="P1167" s="168"/>
      <c r="Q1167" s="168"/>
      <c r="R1167" s="168"/>
      <c r="S1167" s="168"/>
      <c r="T1167" s="169"/>
      <c r="AT1167" s="164" t="s">
        <v>172</v>
      </c>
      <c r="AU1167" s="164" t="s">
        <v>83</v>
      </c>
      <c r="AV1167" s="13" t="s">
        <v>81</v>
      </c>
      <c r="AW1167" s="13" t="s">
        <v>30</v>
      </c>
      <c r="AX1167" s="13" t="s">
        <v>73</v>
      </c>
      <c r="AY1167" s="164" t="s">
        <v>160</v>
      </c>
    </row>
    <row r="1168" spans="2:51" s="14" customFormat="1" ht="11.25">
      <c r="B1168" s="170"/>
      <c r="D1168" s="158" t="s">
        <v>172</v>
      </c>
      <c r="E1168" s="171" t="s">
        <v>1</v>
      </c>
      <c r="F1168" s="172" t="s">
        <v>1191</v>
      </c>
      <c r="H1168" s="173">
        <v>60.5</v>
      </c>
      <c r="I1168" s="174"/>
      <c r="L1168" s="170"/>
      <c r="M1168" s="175"/>
      <c r="N1168" s="176"/>
      <c r="O1168" s="176"/>
      <c r="P1168" s="176"/>
      <c r="Q1168" s="176"/>
      <c r="R1168" s="176"/>
      <c r="S1168" s="176"/>
      <c r="T1168" s="177"/>
      <c r="AT1168" s="171" t="s">
        <v>172</v>
      </c>
      <c r="AU1168" s="171" t="s">
        <v>83</v>
      </c>
      <c r="AV1168" s="14" t="s">
        <v>83</v>
      </c>
      <c r="AW1168" s="14" t="s">
        <v>30</v>
      </c>
      <c r="AX1168" s="14" t="s">
        <v>73</v>
      </c>
      <c r="AY1168" s="171" t="s">
        <v>160</v>
      </c>
    </row>
    <row r="1169" spans="2:51" s="13" customFormat="1" ht="11.25">
      <c r="B1169" s="163"/>
      <c r="D1169" s="158" t="s">
        <v>172</v>
      </c>
      <c r="E1169" s="164" t="s">
        <v>1</v>
      </c>
      <c r="F1169" s="165" t="s">
        <v>1192</v>
      </c>
      <c r="H1169" s="164" t="s">
        <v>1</v>
      </c>
      <c r="I1169" s="166"/>
      <c r="L1169" s="163"/>
      <c r="M1169" s="167"/>
      <c r="N1169" s="168"/>
      <c r="O1169" s="168"/>
      <c r="P1169" s="168"/>
      <c r="Q1169" s="168"/>
      <c r="R1169" s="168"/>
      <c r="S1169" s="168"/>
      <c r="T1169" s="169"/>
      <c r="AT1169" s="164" t="s">
        <v>172</v>
      </c>
      <c r="AU1169" s="164" t="s">
        <v>83</v>
      </c>
      <c r="AV1169" s="13" t="s">
        <v>81</v>
      </c>
      <c r="AW1169" s="13" t="s">
        <v>30</v>
      </c>
      <c r="AX1169" s="13" t="s">
        <v>73</v>
      </c>
      <c r="AY1169" s="164" t="s">
        <v>160</v>
      </c>
    </row>
    <row r="1170" spans="2:51" s="14" customFormat="1" ht="11.25">
      <c r="B1170" s="170"/>
      <c r="D1170" s="158" t="s">
        <v>172</v>
      </c>
      <c r="E1170" s="171" t="s">
        <v>1</v>
      </c>
      <c r="F1170" s="172" t="s">
        <v>1193</v>
      </c>
      <c r="H1170" s="173">
        <v>40</v>
      </c>
      <c r="I1170" s="174"/>
      <c r="L1170" s="170"/>
      <c r="M1170" s="175"/>
      <c r="N1170" s="176"/>
      <c r="O1170" s="176"/>
      <c r="P1170" s="176"/>
      <c r="Q1170" s="176"/>
      <c r="R1170" s="176"/>
      <c r="S1170" s="176"/>
      <c r="T1170" s="177"/>
      <c r="AT1170" s="171" t="s">
        <v>172</v>
      </c>
      <c r="AU1170" s="171" t="s">
        <v>83</v>
      </c>
      <c r="AV1170" s="14" t="s">
        <v>83</v>
      </c>
      <c r="AW1170" s="14" t="s">
        <v>30</v>
      </c>
      <c r="AX1170" s="14" t="s">
        <v>73</v>
      </c>
      <c r="AY1170" s="171" t="s">
        <v>160</v>
      </c>
    </row>
    <row r="1171" spans="2:51" s="13" customFormat="1" ht="11.25">
      <c r="B1171" s="163"/>
      <c r="D1171" s="158" t="s">
        <v>172</v>
      </c>
      <c r="E1171" s="164" t="s">
        <v>1</v>
      </c>
      <c r="F1171" s="165" t="s">
        <v>944</v>
      </c>
      <c r="H1171" s="164" t="s">
        <v>1</v>
      </c>
      <c r="I1171" s="166"/>
      <c r="L1171" s="163"/>
      <c r="M1171" s="167"/>
      <c r="N1171" s="168"/>
      <c r="O1171" s="168"/>
      <c r="P1171" s="168"/>
      <c r="Q1171" s="168"/>
      <c r="R1171" s="168"/>
      <c r="S1171" s="168"/>
      <c r="T1171" s="169"/>
      <c r="AT1171" s="164" t="s">
        <v>172</v>
      </c>
      <c r="AU1171" s="164" t="s">
        <v>83</v>
      </c>
      <c r="AV1171" s="13" t="s">
        <v>81</v>
      </c>
      <c r="AW1171" s="13" t="s">
        <v>30</v>
      </c>
      <c r="AX1171" s="13" t="s">
        <v>73</v>
      </c>
      <c r="AY1171" s="164" t="s">
        <v>160</v>
      </c>
    </row>
    <row r="1172" spans="2:51" s="14" customFormat="1" ht="11.25">
      <c r="B1172" s="170"/>
      <c r="D1172" s="158" t="s">
        <v>172</v>
      </c>
      <c r="E1172" s="171" t="s">
        <v>1</v>
      </c>
      <c r="F1172" s="172" t="s">
        <v>945</v>
      </c>
      <c r="H1172" s="173">
        <v>60</v>
      </c>
      <c r="I1172" s="174"/>
      <c r="L1172" s="170"/>
      <c r="M1172" s="175"/>
      <c r="N1172" s="176"/>
      <c r="O1172" s="176"/>
      <c r="P1172" s="176"/>
      <c r="Q1172" s="176"/>
      <c r="R1172" s="176"/>
      <c r="S1172" s="176"/>
      <c r="T1172" s="177"/>
      <c r="AT1172" s="171" t="s">
        <v>172</v>
      </c>
      <c r="AU1172" s="171" t="s">
        <v>83</v>
      </c>
      <c r="AV1172" s="14" t="s">
        <v>83</v>
      </c>
      <c r="AW1172" s="14" t="s">
        <v>30</v>
      </c>
      <c r="AX1172" s="14" t="s">
        <v>73</v>
      </c>
      <c r="AY1172" s="171" t="s">
        <v>160</v>
      </c>
    </row>
    <row r="1173" spans="2:51" s="16" customFormat="1" ht="11.25">
      <c r="B1173" s="186"/>
      <c r="D1173" s="158" t="s">
        <v>172</v>
      </c>
      <c r="E1173" s="187" t="s">
        <v>1</v>
      </c>
      <c r="F1173" s="188" t="s">
        <v>182</v>
      </c>
      <c r="H1173" s="189">
        <v>160.5</v>
      </c>
      <c r="I1173" s="190"/>
      <c r="L1173" s="186"/>
      <c r="M1173" s="191"/>
      <c r="N1173" s="192"/>
      <c r="O1173" s="192"/>
      <c r="P1173" s="192"/>
      <c r="Q1173" s="192"/>
      <c r="R1173" s="192"/>
      <c r="S1173" s="192"/>
      <c r="T1173" s="193"/>
      <c r="AT1173" s="187" t="s">
        <v>172</v>
      </c>
      <c r="AU1173" s="187" t="s">
        <v>83</v>
      </c>
      <c r="AV1173" s="16" t="s">
        <v>168</v>
      </c>
      <c r="AW1173" s="16" t="s">
        <v>30</v>
      </c>
      <c r="AX1173" s="16" t="s">
        <v>81</v>
      </c>
      <c r="AY1173" s="187" t="s">
        <v>160</v>
      </c>
    </row>
    <row r="1174" spans="1:65" s="2" customFormat="1" ht="24.2" customHeight="1">
      <c r="A1174" s="33"/>
      <c r="B1174" s="144"/>
      <c r="C1174" s="145" t="s">
        <v>1194</v>
      </c>
      <c r="D1174" s="145" t="s">
        <v>163</v>
      </c>
      <c r="E1174" s="146" t="s">
        <v>1195</v>
      </c>
      <c r="F1174" s="147" t="s">
        <v>1196</v>
      </c>
      <c r="G1174" s="148" t="s">
        <v>166</v>
      </c>
      <c r="H1174" s="149">
        <v>60</v>
      </c>
      <c r="I1174" s="150"/>
      <c r="J1174" s="151">
        <f>ROUND(I1174*H1174,2)</f>
        <v>0</v>
      </c>
      <c r="K1174" s="147" t="s">
        <v>167</v>
      </c>
      <c r="L1174" s="34"/>
      <c r="M1174" s="152" t="s">
        <v>1</v>
      </c>
      <c r="N1174" s="153" t="s">
        <v>38</v>
      </c>
      <c r="O1174" s="59"/>
      <c r="P1174" s="154">
        <f>O1174*H1174</f>
        <v>0</v>
      </c>
      <c r="Q1174" s="154">
        <v>0.004384</v>
      </c>
      <c r="R1174" s="154">
        <f>Q1174*H1174</f>
        <v>0.26304</v>
      </c>
      <c r="S1174" s="154">
        <v>0</v>
      </c>
      <c r="T1174" s="155">
        <f>S1174*H1174</f>
        <v>0</v>
      </c>
      <c r="U1174" s="33"/>
      <c r="V1174" s="33"/>
      <c r="W1174" s="33"/>
      <c r="X1174" s="33"/>
      <c r="Y1174" s="33"/>
      <c r="Z1174" s="33"/>
      <c r="AA1174" s="33"/>
      <c r="AB1174" s="33"/>
      <c r="AC1174" s="33"/>
      <c r="AD1174" s="33"/>
      <c r="AE1174" s="33"/>
      <c r="AR1174" s="156" t="s">
        <v>251</v>
      </c>
      <c r="AT1174" s="156" t="s">
        <v>163</v>
      </c>
      <c r="AU1174" s="156" t="s">
        <v>83</v>
      </c>
      <c r="AY1174" s="18" t="s">
        <v>160</v>
      </c>
      <c r="BE1174" s="157">
        <f>IF(N1174="základní",J1174,0)</f>
        <v>0</v>
      </c>
      <c r="BF1174" s="157">
        <f>IF(N1174="snížená",J1174,0)</f>
        <v>0</v>
      </c>
      <c r="BG1174" s="157">
        <f>IF(N1174="zákl. přenesená",J1174,0)</f>
        <v>0</v>
      </c>
      <c r="BH1174" s="157">
        <f>IF(N1174="sníž. přenesená",J1174,0)</f>
        <v>0</v>
      </c>
      <c r="BI1174" s="157">
        <f>IF(N1174="nulová",J1174,0)</f>
        <v>0</v>
      </c>
      <c r="BJ1174" s="18" t="s">
        <v>81</v>
      </c>
      <c r="BK1174" s="157">
        <f>ROUND(I1174*H1174,2)</f>
        <v>0</v>
      </c>
      <c r="BL1174" s="18" t="s">
        <v>251</v>
      </c>
      <c r="BM1174" s="156" t="s">
        <v>1197</v>
      </c>
    </row>
    <row r="1175" spans="1:47" s="2" customFormat="1" ht="19.5">
      <c r="A1175" s="33"/>
      <c r="B1175" s="34"/>
      <c r="C1175" s="33"/>
      <c r="D1175" s="158" t="s">
        <v>170</v>
      </c>
      <c r="E1175" s="33"/>
      <c r="F1175" s="159" t="s">
        <v>1198</v>
      </c>
      <c r="G1175" s="33"/>
      <c r="H1175" s="33"/>
      <c r="I1175" s="160"/>
      <c r="J1175" s="33"/>
      <c r="K1175" s="33"/>
      <c r="L1175" s="34"/>
      <c r="M1175" s="161"/>
      <c r="N1175" s="162"/>
      <c r="O1175" s="59"/>
      <c r="P1175" s="59"/>
      <c r="Q1175" s="59"/>
      <c r="R1175" s="59"/>
      <c r="S1175" s="59"/>
      <c r="T1175" s="60"/>
      <c r="U1175" s="33"/>
      <c r="V1175" s="33"/>
      <c r="W1175" s="33"/>
      <c r="X1175" s="33"/>
      <c r="Y1175" s="33"/>
      <c r="Z1175" s="33"/>
      <c r="AA1175" s="33"/>
      <c r="AB1175" s="33"/>
      <c r="AC1175" s="33"/>
      <c r="AD1175" s="33"/>
      <c r="AE1175" s="33"/>
      <c r="AT1175" s="18" t="s">
        <v>170</v>
      </c>
      <c r="AU1175" s="18" t="s">
        <v>83</v>
      </c>
    </row>
    <row r="1176" spans="2:51" s="13" customFormat="1" ht="11.25">
      <c r="B1176" s="163"/>
      <c r="D1176" s="158" t="s">
        <v>172</v>
      </c>
      <c r="E1176" s="164" t="s">
        <v>1</v>
      </c>
      <c r="F1176" s="165" t="s">
        <v>1189</v>
      </c>
      <c r="H1176" s="164" t="s">
        <v>1</v>
      </c>
      <c r="I1176" s="166"/>
      <c r="L1176" s="163"/>
      <c r="M1176" s="167"/>
      <c r="N1176" s="168"/>
      <c r="O1176" s="168"/>
      <c r="P1176" s="168"/>
      <c r="Q1176" s="168"/>
      <c r="R1176" s="168"/>
      <c r="S1176" s="168"/>
      <c r="T1176" s="169"/>
      <c r="AT1176" s="164" t="s">
        <v>172</v>
      </c>
      <c r="AU1176" s="164" t="s">
        <v>83</v>
      </c>
      <c r="AV1176" s="13" t="s">
        <v>81</v>
      </c>
      <c r="AW1176" s="13" t="s">
        <v>30</v>
      </c>
      <c r="AX1176" s="13" t="s">
        <v>73</v>
      </c>
      <c r="AY1176" s="164" t="s">
        <v>160</v>
      </c>
    </row>
    <row r="1177" spans="2:51" s="13" customFormat="1" ht="11.25">
      <c r="B1177" s="163"/>
      <c r="D1177" s="158" t="s">
        <v>172</v>
      </c>
      <c r="E1177" s="164" t="s">
        <v>1</v>
      </c>
      <c r="F1177" s="165" t="s">
        <v>944</v>
      </c>
      <c r="H1177" s="164" t="s">
        <v>1</v>
      </c>
      <c r="I1177" s="166"/>
      <c r="L1177" s="163"/>
      <c r="M1177" s="167"/>
      <c r="N1177" s="168"/>
      <c r="O1177" s="168"/>
      <c r="P1177" s="168"/>
      <c r="Q1177" s="168"/>
      <c r="R1177" s="168"/>
      <c r="S1177" s="168"/>
      <c r="T1177" s="169"/>
      <c r="AT1177" s="164" t="s">
        <v>172</v>
      </c>
      <c r="AU1177" s="164" t="s">
        <v>83</v>
      </c>
      <c r="AV1177" s="13" t="s">
        <v>81</v>
      </c>
      <c r="AW1177" s="13" t="s">
        <v>30</v>
      </c>
      <c r="AX1177" s="13" t="s">
        <v>73</v>
      </c>
      <c r="AY1177" s="164" t="s">
        <v>160</v>
      </c>
    </row>
    <row r="1178" spans="2:51" s="14" customFormat="1" ht="11.25">
      <c r="B1178" s="170"/>
      <c r="D1178" s="158" t="s">
        <v>172</v>
      </c>
      <c r="E1178" s="171" t="s">
        <v>1</v>
      </c>
      <c r="F1178" s="172" t="s">
        <v>945</v>
      </c>
      <c r="H1178" s="173">
        <v>60</v>
      </c>
      <c r="I1178" s="174"/>
      <c r="L1178" s="170"/>
      <c r="M1178" s="175"/>
      <c r="N1178" s="176"/>
      <c r="O1178" s="176"/>
      <c r="P1178" s="176"/>
      <c r="Q1178" s="176"/>
      <c r="R1178" s="176"/>
      <c r="S1178" s="176"/>
      <c r="T1178" s="177"/>
      <c r="AT1178" s="171" t="s">
        <v>172</v>
      </c>
      <c r="AU1178" s="171" t="s">
        <v>83</v>
      </c>
      <c r="AV1178" s="14" t="s">
        <v>83</v>
      </c>
      <c r="AW1178" s="14" t="s">
        <v>30</v>
      </c>
      <c r="AX1178" s="14" t="s">
        <v>81</v>
      </c>
      <c r="AY1178" s="171" t="s">
        <v>160</v>
      </c>
    </row>
    <row r="1179" spans="1:65" s="2" customFormat="1" ht="21.75" customHeight="1">
      <c r="A1179" s="33"/>
      <c r="B1179" s="144"/>
      <c r="C1179" s="195" t="s">
        <v>1199</v>
      </c>
      <c r="D1179" s="195" t="s">
        <v>834</v>
      </c>
      <c r="E1179" s="196" t="s">
        <v>1200</v>
      </c>
      <c r="F1179" s="197" t="s">
        <v>1201</v>
      </c>
      <c r="G1179" s="198" t="s">
        <v>166</v>
      </c>
      <c r="H1179" s="199">
        <v>160.5</v>
      </c>
      <c r="I1179" s="200"/>
      <c r="J1179" s="201">
        <f>ROUND(I1179*H1179,2)</f>
        <v>0</v>
      </c>
      <c r="K1179" s="197" t="s">
        <v>837</v>
      </c>
      <c r="L1179" s="202"/>
      <c r="M1179" s="203" t="s">
        <v>1</v>
      </c>
      <c r="N1179" s="204" t="s">
        <v>38</v>
      </c>
      <c r="O1179" s="59"/>
      <c r="P1179" s="154">
        <f>O1179*H1179</f>
        <v>0</v>
      </c>
      <c r="Q1179" s="154">
        <v>0.0145</v>
      </c>
      <c r="R1179" s="154">
        <f>Q1179*H1179</f>
        <v>2.3272500000000003</v>
      </c>
      <c r="S1179" s="154">
        <v>0</v>
      </c>
      <c r="T1179" s="155">
        <f>S1179*H1179</f>
        <v>0</v>
      </c>
      <c r="U1179" s="33"/>
      <c r="V1179" s="33"/>
      <c r="W1179" s="33"/>
      <c r="X1179" s="33"/>
      <c r="Y1179" s="33"/>
      <c r="Z1179" s="33"/>
      <c r="AA1179" s="33"/>
      <c r="AB1179" s="33"/>
      <c r="AC1179" s="33"/>
      <c r="AD1179" s="33"/>
      <c r="AE1179" s="33"/>
      <c r="AR1179" s="156" t="s">
        <v>399</v>
      </c>
      <c r="AT1179" s="156" t="s">
        <v>834</v>
      </c>
      <c r="AU1179" s="156" t="s">
        <v>83</v>
      </c>
      <c r="AY1179" s="18" t="s">
        <v>160</v>
      </c>
      <c r="BE1179" s="157">
        <f>IF(N1179="základní",J1179,0)</f>
        <v>0</v>
      </c>
      <c r="BF1179" s="157">
        <f>IF(N1179="snížená",J1179,0)</f>
        <v>0</v>
      </c>
      <c r="BG1179" s="157">
        <f>IF(N1179="zákl. přenesená",J1179,0)</f>
        <v>0</v>
      </c>
      <c r="BH1179" s="157">
        <f>IF(N1179="sníž. přenesená",J1179,0)</f>
        <v>0</v>
      </c>
      <c r="BI1179" s="157">
        <f>IF(N1179="nulová",J1179,0)</f>
        <v>0</v>
      </c>
      <c r="BJ1179" s="18" t="s">
        <v>81</v>
      </c>
      <c r="BK1179" s="157">
        <f>ROUND(I1179*H1179,2)</f>
        <v>0</v>
      </c>
      <c r="BL1179" s="18" t="s">
        <v>251</v>
      </c>
      <c r="BM1179" s="156" t="s">
        <v>1202</v>
      </c>
    </row>
    <row r="1180" spans="1:47" s="2" customFormat="1" ht="11.25">
      <c r="A1180" s="33"/>
      <c r="B1180" s="34"/>
      <c r="C1180" s="33"/>
      <c r="D1180" s="158" t="s">
        <v>170</v>
      </c>
      <c r="E1180" s="33"/>
      <c r="F1180" s="159" t="s">
        <v>1201</v>
      </c>
      <c r="G1180" s="33"/>
      <c r="H1180" s="33"/>
      <c r="I1180" s="160"/>
      <c r="J1180" s="33"/>
      <c r="K1180" s="33"/>
      <c r="L1180" s="34"/>
      <c r="M1180" s="161"/>
      <c r="N1180" s="162"/>
      <c r="O1180" s="59"/>
      <c r="P1180" s="59"/>
      <c r="Q1180" s="59"/>
      <c r="R1180" s="59"/>
      <c r="S1180" s="59"/>
      <c r="T1180" s="60"/>
      <c r="U1180" s="33"/>
      <c r="V1180" s="33"/>
      <c r="W1180" s="33"/>
      <c r="X1180" s="33"/>
      <c r="Y1180" s="33"/>
      <c r="Z1180" s="33"/>
      <c r="AA1180" s="33"/>
      <c r="AB1180" s="33"/>
      <c r="AC1180" s="33"/>
      <c r="AD1180" s="33"/>
      <c r="AE1180" s="33"/>
      <c r="AT1180" s="18" t="s">
        <v>170</v>
      </c>
      <c r="AU1180" s="18" t="s">
        <v>83</v>
      </c>
    </row>
    <row r="1181" spans="1:65" s="2" customFormat="1" ht="21.75" customHeight="1">
      <c r="A1181" s="33"/>
      <c r="B1181" s="144"/>
      <c r="C1181" s="145" t="s">
        <v>1203</v>
      </c>
      <c r="D1181" s="145" t="s">
        <v>163</v>
      </c>
      <c r="E1181" s="146" t="s">
        <v>1204</v>
      </c>
      <c r="F1181" s="147" t="s">
        <v>1205</v>
      </c>
      <c r="G1181" s="148" t="s">
        <v>250</v>
      </c>
      <c r="H1181" s="149">
        <v>1</v>
      </c>
      <c r="I1181" s="150"/>
      <c r="J1181" s="151">
        <f>ROUND(I1181*H1181,2)</f>
        <v>0</v>
      </c>
      <c r="K1181" s="147" t="s">
        <v>1</v>
      </c>
      <c r="L1181" s="34"/>
      <c r="M1181" s="152" t="s">
        <v>1</v>
      </c>
      <c r="N1181" s="153" t="s">
        <v>38</v>
      </c>
      <c r="O1181" s="59"/>
      <c r="P1181" s="154">
        <f>O1181*H1181</f>
        <v>0</v>
      </c>
      <c r="Q1181" s="154">
        <v>0</v>
      </c>
      <c r="R1181" s="154">
        <f>Q1181*H1181</f>
        <v>0</v>
      </c>
      <c r="S1181" s="154">
        <v>0</v>
      </c>
      <c r="T1181" s="155">
        <f>S1181*H1181</f>
        <v>0</v>
      </c>
      <c r="U1181" s="33"/>
      <c r="V1181" s="33"/>
      <c r="W1181" s="33"/>
      <c r="X1181" s="33"/>
      <c r="Y1181" s="33"/>
      <c r="Z1181" s="33"/>
      <c r="AA1181" s="33"/>
      <c r="AB1181" s="33"/>
      <c r="AC1181" s="33"/>
      <c r="AD1181" s="33"/>
      <c r="AE1181" s="33"/>
      <c r="AR1181" s="156" t="s">
        <v>251</v>
      </c>
      <c r="AT1181" s="156" t="s">
        <v>163</v>
      </c>
      <c r="AU1181" s="156" t="s">
        <v>83</v>
      </c>
      <c r="AY1181" s="18" t="s">
        <v>160</v>
      </c>
      <c r="BE1181" s="157">
        <f>IF(N1181="základní",J1181,0)</f>
        <v>0</v>
      </c>
      <c r="BF1181" s="157">
        <f>IF(N1181="snížená",J1181,0)</f>
        <v>0</v>
      </c>
      <c r="BG1181" s="157">
        <f>IF(N1181="zákl. přenesená",J1181,0)</f>
        <v>0</v>
      </c>
      <c r="BH1181" s="157">
        <f>IF(N1181="sníž. přenesená",J1181,0)</f>
        <v>0</v>
      </c>
      <c r="BI1181" s="157">
        <f>IF(N1181="nulová",J1181,0)</f>
        <v>0</v>
      </c>
      <c r="BJ1181" s="18" t="s">
        <v>81</v>
      </c>
      <c r="BK1181" s="157">
        <f>ROUND(I1181*H1181,2)</f>
        <v>0</v>
      </c>
      <c r="BL1181" s="18" t="s">
        <v>251</v>
      </c>
      <c r="BM1181" s="156" t="s">
        <v>1206</v>
      </c>
    </row>
    <row r="1182" spans="1:47" s="2" customFormat="1" ht="29.25">
      <c r="A1182" s="33"/>
      <c r="B1182" s="34"/>
      <c r="C1182" s="33"/>
      <c r="D1182" s="158" t="s">
        <v>170</v>
      </c>
      <c r="E1182" s="33"/>
      <c r="F1182" s="159" t="s">
        <v>1207</v>
      </c>
      <c r="G1182" s="33"/>
      <c r="H1182" s="33"/>
      <c r="I1182" s="160"/>
      <c r="J1182" s="33"/>
      <c r="K1182" s="33"/>
      <c r="L1182" s="34"/>
      <c r="M1182" s="161"/>
      <c r="N1182" s="162"/>
      <c r="O1182" s="59"/>
      <c r="P1182" s="59"/>
      <c r="Q1182" s="59"/>
      <c r="R1182" s="59"/>
      <c r="S1182" s="59"/>
      <c r="T1182" s="60"/>
      <c r="U1182" s="33"/>
      <c r="V1182" s="33"/>
      <c r="W1182" s="33"/>
      <c r="X1182" s="33"/>
      <c r="Y1182" s="33"/>
      <c r="Z1182" s="33"/>
      <c r="AA1182" s="33"/>
      <c r="AB1182" s="33"/>
      <c r="AC1182" s="33"/>
      <c r="AD1182" s="33"/>
      <c r="AE1182" s="33"/>
      <c r="AT1182" s="18" t="s">
        <v>170</v>
      </c>
      <c r="AU1182" s="18" t="s">
        <v>83</v>
      </c>
    </row>
    <row r="1183" spans="1:65" s="2" customFormat="1" ht="24.2" customHeight="1">
      <c r="A1183" s="33"/>
      <c r="B1183" s="144"/>
      <c r="C1183" s="145" t="s">
        <v>1208</v>
      </c>
      <c r="D1183" s="145" t="s">
        <v>163</v>
      </c>
      <c r="E1183" s="146" t="s">
        <v>1209</v>
      </c>
      <c r="F1183" s="147" t="s">
        <v>1210</v>
      </c>
      <c r="G1183" s="148" t="s">
        <v>1118</v>
      </c>
      <c r="H1183" s="205"/>
      <c r="I1183" s="150"/>
      <c r="J1183" s="151">
        <f>ROUND(I1183*H1183,2)</f>
        <v>0</v>
      </c>
      <c r="K1183" s="147" t="s">
        <v>167</v>
      </c>
      <c r="L1183" s="34"/>
      <c r="M1183" s="152" t="s">
        <v>1</v>
      </c>
      <c r="N1183" s="153" t="s">
        <v>38</v>
      </c>
      <c r="O1183" s="59"/>
      <c r="P1183" s="154">
        <f>O1183*H1183</f>
        <v>0</v>
      </c>
      <c r="Q1183" s="154">
        <v>0</v>
      </c>
      <c r="R1183" s="154">
        <f>Q1183*H1183</f>
        <v>0</v>
      </c>
      <c r="S1183" s="154">
        <v>0</v>
      </c>
      <c r="T1183" s="155">
        <f>S1183*H1183</f>
        <v>0</v>
      </c>
      <c r="U1183" s="33"/>
      <c r="V1183" s="33"/>
      <c r="W1183" s="33"/>
      <c r="X1183" s="33"/>
      <c r="Y1183" s="33"/>
      <c r="Z1183" s="33"/>
      <c r="AA1183" s="33"/>
      <c r="AB1183" s="33"/>
      <c r="AC1183" s="33"/>
      <c r="AD1183" s="33"/>
      <c r="AE1183" s="33"/>
      <c r="AR1183" s="156" t="s">
        <v>251</v>
      </c>
      <c r="AT1183" s="156" t="s">
        <v>163</v>
      </c>
      <c r="AU1183" s="156" t="s">
        <v>83</v>
      </c>
      <c r="AY1183" s="18" t="s">
        <v>160</v>
      </c>
      <c r="BE1183" s="157">
        <f>IF(N1183="základní",J1183,0)</f>
        <v>0</v>
      </c>
      <c r="BF1183" s="157">
        <f>IF(N1183="snížená",J1183,0)</f>
        <v>0</v>
      </c>
      <c r="BG1183" s="157">
        <f>IF(N1183="zákl. přenesená",J1183,0)</f>
        <v>0</v>
      </c>
      <c r="BH1183" s="157">
        <f>IF(N1183="sníž. přenesená",J1183,0)</f>
        <v>0</v>
      </c>
      <c r="BI1183" s="157">
        <f>IF(N1183="nulová",J1183,0)</f>
        <v>0</v>
      </c>
      <c r="BJ1183" s="18" t="s">
        <v>81</v>
      </c>
      <c r="BK1183" s="157">
        <f>ROUND(I1183*H1183,2)</f>
        <v>0</v>
      </c>
      <c r="BL1183" s="18" t="s">
        <v>251</v>
      </c>
      <c r="BM1183" s="156" t="s">
        <v>1211</v>
      </c>
    </row>
    <row r="1184" spans="1:47" s="2" customFormat="1" ht="29.25">
      <c r="A1184" s="33"/>
      <c r="B1184" s="34"/>
      <c r="C1184" s="33"/>
      <c r="D1184" s="158" t="s">
        <v>170</v>
      </c>
      <c r="E1184" s="33"/>
      <c r="F1184" s="159" t="s">
        <v>1212</v>
      </c>
      <c r="G1184" s="33"/>
      <c r="H1184" s="33"/>
      <c r="I1184" s="160"/>
      <c r="J1184" s="33"/>
      <c r="K1184" s="33"/>
      <c r="L1184" s="34"/>
      <c r="M1184" s="161"/>
      <c r="N1184" s="162"/>
      <c r="O1184" s="59"/>
      <c r="P1184" s="59"/>
      <c r="Q1184" s="59"/>
      <c r="R1184" s="59"/>
      <c r="S1184" s="59"/>
      <c r="T1184" s="60"/>
      <c r="U1184" s="33"/>
      <c r="V1184" s="33"/>
      <c r="W1184" s="33"/>
      <c r="X1184" s="33"/>
      <c r="Y1184" s="33"/>
      <c r="Z1184" s="33"/>
      <c r="AA1184" s="33"/>
      <c r="AB1184" s="33"/>
      <c r="AC1184" s="33"/>
      <c r="AD1184" s="33"/>
      <c r="AE1184" s="33"/>
      <c r="AT1184" s="18" t="s">
        <v>170</v>
      </c>
      <c r="AU1184" s="18" t="s">
        <v>83</v>
      </c>
    </row>
    <row r="1185" spans="2:63" s="12" customFormat="1" ht="22.9" customHeight="1">
      <c r="B1185" s="131"/>
      <c r="D1185" s="132" t="s">
        <v>72</v>
      </c>
      <c r="E1185" s="142" t="s">
        <v>1213</v>
      </c>
      <c r="F1185" s="142" t="s">
        <v>1214</v>
      </c>
      <c r="I1185" s="134"/>
      <c r="J1185" s="143">
        <f>BK1185</f>
        <v>0</v>
      </c>
      <c r="L1185" s="131"/>
      <c r="M1185" s="136"/>
      <c r="N1185" s="137"/>
      <c r="O1185" s="137"/>
      <c r="P1185" s="138">
        <f>SUM(P1186:P1321)</f>
        <v>0</v>
      </c>
      <c r="Q1185" s="137"/>
      <c r="R1185" s="138">
        <f>SUM(R1186:R1321)</f>
        <v>44.820534726531996</v>
      </c>
      <c r="S1185" s="137"/>
      <c r="T1185" s="139">
        <f>SUM(T1186:T1321)</f>
        <v>2.746848</v>
      </c>
      <c r="AR1185" s="132" t="s">
        <v>83</v>
      </c>
      <c r="AT1185" s="140" t="s">
        <v>72</v>
      </c>
      <c r="AU1185" s="140" t="s">
        <v>81</v>
      </c>
      <c r="AY1185" s="132" t="s">
        <v>160</v>
      </c>
      <c r="BK1185" s="141">
        <f>SUM(BK1186:BK1321)</f>
        <v>0</v>
      </c>
    </row>
    <row r="1186" spans="1:65" s="2" customFormat="1" ht="24.2" customHeight="1">
      <c r="A1186" s="33"/>
      <c r="B1186" s="144"/>
      <c r="C1186" s="145" t="s">
        <v>1215</v>
      </c>
      <c r="D1186" s="145" t="s">
        <v>163</v>
      </c>
      <c r="E1186" s="146" t="s">
        <v>1216</v>
      </c>
      <c r="F1186" s="147" t="s">
        <v>1217</v>
      </c>
      <c r="G1186" s="148" t="s">
        <v>166</v>
      </c>
      <c r="H1186" s="149">
        <v>257.92</v>
      </c>
      <c r="I1186" s="150"/>
      <c r="J1186" s="151">
        <f>ROUND(I1186*H1186,2)</f>
        <v>0</v>
      </c>
      <c r="K1186" s="147" t="s">
        <v>167</v>
      </c>
      <c r="L1186" s="34"/>
      <c r="M1186" s="152" t="s">
        <v>1</v>
      </c>
      <c r="N1186" s="153" t="s">
        <v>38</v>
      </c>
      <c r="O1186" s="59"/>
      <c r="P1186" s="154">
        <f>O1186*H1186</f>
        <v>0</v>
      </c>
      <c r="Q1186" s="154">
        <v>0</v>
      </c>
      <c r="R1186" s="154">
        <f>Q1186*H1186</f>
        <v>0</v>
      </c>
      <c r="S1186" s="154">
        <v>0.01065</v>
      </c>
      <c r="T1186" s="155">
        <f>S1186*H1186</f>
        <v>2.746848</v>
      </c>
      <c r="U1186" s="33"/>
      <c r="V1186" s="33"/>
      <c r="W1186" s="33"/>
      <c r="X1186" s="33"/>
      <c r="Y1186" s="33"/>
      <c r="Z1186" s="33"/>
      <c r="AA1186" s="33"/>
      <c r="AB1186" s="33"/>
      <c r="AC1186" s="33"/>
      <c r="AD1186" s="33"/>
      <c r="AE1186" s="33"/>
      <c r="AR1186" s="156" t="s">
        <v>251</v>
      </c>
      <c r="AT1186" s="156" t="s">
        <v>163</v>
      </c>
      <c r="AU1186" s="156" t="s">
        <v>83</v>
      </c>
      <c r="AY1186" s="18" t="s">
        <v>160</v>
      </c>
      <c r="BE1186" s="157">
        <f>IF(N1186="základní",J1186,0)</f>
        <v>0</v>
      </c>
      <c r="BF1186" s="157">
        <f>IF(N1186="snížená",J1186,0)</f>
        <v>0</v>
      </c>
      <c r="BG1186" s="157">
        <f>IF(N1186="zákl. přenesená",J1186,0)</f>
        <v>0</v>
      </c>
      <c r="BH1186" s="157">
        <f>IF(N1186="sníž. přenesená",J1186,0)</f>
        <v>0</v>
      </c>
      <c r="BI1186" s="157">
        <f>IF(N1186="nulová",J1186,0)</f>
        <v>0</v>
      </c>
      <c r="BJ1186" s="18" t="s">
        <v>81</v>
      </c>
      <c r="BK1186" s="157">
        <f>ROUND(I1186*H1186,2)</f>
        <v>0</v>
      </c>
      <c r="BL1186" s="18" t="s">
        <v>251</v>
      </c>
      <c r="BM1186" s="156" t="s">
        <v>1218</v>
      </c>
    </row>
    <row r="1187" spans="1:47" s="2" customFormat="1" ht="19.5">
      <c r="A1187" s="33"/>
      <c r="B1187" s="34"/>
      <c r="C1187" s="33"/>
      <c r="D1187" s="158" t="s">
        <v>170</v>
      </c>
      <c r="E1187" s="33"/>
      <c r="F1187" s="159" t="s">
        <v>1219</v>
      </c>
      <c r="G1187" s="33"/>
      <c r="H1187" s="33"/>
      <c r="I1187" s="160"/>
      <c r="J1187" s="33"/>
      <c r="K1187" s="33"/>
      <c r="L1187" s="34"/>
      <c r="M1187" s="161"/>
      <c r="N1187" s="162"/>
      <c r="O1187" s="59"/>
      <c r="P1187" s="59"/>
      <c r="Q1187" s="59"/>
      <c r="R1187" s="59"/>
      <c r="S1187" s="59"/>
      <c r="T1187" s="60"/>
      <c r="U1187" s="33"/>
      <c r="V1187" s="33"/>
      <c r="W1187" s="33"/>
      <c r="X1187" s="33"/>
      <c r="Y1187" s="33"/>
      <c r="Z1187" s="33"/>
      <c r="AA1187" s="33"/>
      <c r="AB1187" s="33"/>
      <c r="AC1187" s="33"/>
      <c r="AD1187" s="33"/>
      <c r="AE1187" s="33"/>
      <c r="AT1187" s="18" t="s">
        <v>170</v>
      </c>
      <c r="AU1187" s="18" t="s">
        <v>83</v>
      </c>
    </row>
    <row r="1188" spans="2:51" s="13" customFormat="1" ht="11.25">
      <c r="B1188" s="163"/>
      <c r="D1188" s="158" t="s">
        <v>172</v>
      </c>
      <c r="E1188" s="164" t="s">
        <v>1</v>
      </c>
      <c r="F1188" s="165" t="s">
        <v>1220</v>
      </c>
      <c r="H1188" s="164" t="s">
        <v>1</v>
      </c>
      <c r="I1188" s="166"/>
      <c r="L1188" s="163"/>
      <c r="M1188" s="167"/>
      <c r="N1188" s="168"/>
      <c r="O1188" s="168"/>
      <c r="P1188" s="168"/>
      <c r="Q1188" s="168"/>
      <c r="R1188" s="168"/>
      <c r="S1188" s="168"/>
      <c r="T1188" s="169"/>
      <c r="AT1188" s="164" t="s">
        <v>172</v>
      </c>
      <c r="AU1188" s="164" t="s">
        <v>83</v>
      </c>
      <c r="AV1188" s="13" t="s">
        <v>81</v>
      </c>
      <c r="AW1188" s="13" t="s">
        <v>30</v>
      </c>
      <c r="AX1188" s="13" t="s">
        <v>73</v>
      </c>
      <c r="AY1188" s="164" t="s">
        <v>160</v>
      </c>
    </row>
    <row r="1189" spans="2:51" s="13" customFormat="1" ht="11.25">
      <c r="B1189" s="163"/>
      <c r="D1189" s="158" t="s">
        <v>172</v>
      </c>
      <c r="E1189" s="164" t="s">
        <v>1</v>
      </c>
      <c r="F1189" s="165" t="s">
        <v>1221</v>
      </c>
      <c r="H1189" s="164" t="s">
        <v>1</v>
      </c>
      <c r="I1189" s="166"/>
      <c r="L1189" s="163"/>
      <c r="M1189" s="167"/>
      <c r="N1189" s="168"/>
      <c r="O1189" s="168"/>
      <c r="P1189" s="168"/>
      <c r="Q1189" s="168"/>
      <c r="R1189" s="168"/>
      <c r="S1189" s="168"/>
      <c r="T1189" s="169"/>
      <c r="AT1189" s="164" t="s">
        <v>172</v>
      </c>
      <c r="AU1189" s="164" t="s">
        <v>83</v>
      </c>
      <c r="AV1189" s="13" t="s">
        <v>81</v>
      </c>
      <c r="AW1189" s="13" t="s">
        <v>30</v>
      </c>
      <c r="AX1189" s="13" t="s">
        <v>73</v>
      </c>
      <c r="AY1189" s="164" t="s">
        <v>160</v>
      </c>
    </row>
    <row r="1190" spans="2:51" s="14" customFormat="1" ht="11.25">
      <c r="B1190" s="170"/>
      <c r="D1190" s="158" t="s">
        <v>172</v>
      </c>
      <c r="E1190" s="171" t="s">
        <v>1</v>
      </c>
      <c r="F1190" s="172" t="s">
        <v>1222</v>
      </c>
      <c r="H1190" s="173">
        <v>15.4</v>
      </c>
      <c r="I1190" s="174"/>
      <c r="L1190" s="170"/>
      <c r="M1190" s="175"/>
      <c r="N1190" s="176"/>
      <c r="O1190" s="176"/>
      <c r="P1190" s="176"/>
      <c r="Q1190" s="176"/>
      <c r="R1190" s="176"/>
      <c r="S1190" s="176"/>
      <c r="T1190" s="177"/>
      <c r="AT1190" s="171" t="s">
        <v>172</v>
      </c>
      <c r="AU1190" s="171" t="s">
        <v>83</v>
      </c>
      <c r="AV1190" s="14" t="s">
        <v>83</v>
      </c>
      <c r="AW1190" s="14" t="s">
        <v>30</v>
      </c>
      <c r="AX1190" s="14" t="s">
        <v>73</v>
      </c>
      <c r="AY1190" s="171" t="s">
        <v>160</v>
      </c>
    </row>
    <row r="1191" spans="2:51" s="13" customFormat="1" ht="11.25">
      <c r="B1191" s="163"/>
      <c r="D1191" s="158" t="s">
        <v>172</v>
      </c>
      <c r="E1191" s="164" t="s">
        <v>1</v>
      </c>
      <c r="F1191" s="165" t="s">
        <v>1223</v>
      </c>
      <c r="H1191" s="164" t="s">
        <v>1</v>
      </c>
      <c r="I1191" s="166"/>
      <c r="L1191" s="163"/>
      <c r="M1191" s="167"/>
      <c r="N1191" s="168"/>
      <c r="O1191" s="168"/>
      <c r="P1191" s="168"/>
      <c r="Q1191" s="168"/>
      <c r="R1191" s="168"/>
      <c r="S1191" s="168"/>
      <c r="T1191" s="169"/>
      <c r="AT1191" s="164" t="s">
        <v>172</v>
      </c>
      <c r="AU1191" s="164" t="s">
        <v>83</v>
      </c>
      <c r="AV1191" s="13" t="s">
        <v>81</v>
      </c>
      <c r="AW1191" s="13" t="s">
        <v>30</v>
      </c>
      <c r="AX1191" s="13" t="s">
        <v>73</v>
      </c>
      <c r="AY1191" s="164" t="s">
        <v>160</v>
      </c>
    </row>
    <row r="1192" spans="2:51" s="14" customFormat="1" ht="11.25">
      <c r="B1192" s="170"/>
      <c r="D1192" s="158" t="s">
        <v>172</v>
      </c>
      <c r="E1192" s="171" t="s">
        <v>1</v>
      </c>
      <c r="F1192" s="172" t="s">
        <v>1224</v>
      </c>
      <c r="H1192" s="173">
        <v>12.4</v>
      </c>
      <c r="I1192" s="174"/>
      <c r="L1192" s="170"/>
      <c r="M1192" s="175"/>
      <c r="N1192" s="176"/>
      <c r="O1192" s="176"/>
      <c r="P1192" s="176"/>
      <c r="Q1192" s="176"/>
      <c r="R1192" s="176"/>
      <c r="S1192" s="176"/>
      <c r="T1192" s="177"/>
      <c r="AT1192" s="171" t="s">
        <v>172</v>
      </c>
      <c r="AU1192" s="171" t="s">
        <v>83</v>
      </c>
      <c r="AV1192" s="14" t="s">
        <v>83</v>
      </c>
      <c r="AW1192" s="14" t="s">
        <v>30</v>
      </c>
      <c r="AX1192" s="14" t="s">
        <v>73</v>
      </c>
      <c r="AY1192" s="171" t="s">
        <v>160</v>
      </c>
    </row>
    <row r="1193" spans="2:51" s="15" customFormat="1" ht="11.25">
      <c r="B1193" s="178"/>
      <c r="D1193" s="158" t="s">
        <v>172</v>
      </c>
      <c r="E1193" s="179" t="s">
        <v>1</v>
      </c>
      <c r="F1193" s="180" t="s">
        <v>177</v>
      </c>
      <c r="H1193" s="181">
        <v>27.8</v>
      </c>
      <c r="I1193" s="182"/>
      <c r="L1193" s="178"/>
      <c r="M1193" s="183"/>
      <c r="N1193" s="184"/>
      <c r="O1193" s="184"/>
      <c r="P1193" s="184"/>
      <c r="Q1193" s="184"/>
      <c r="R1193" s="184"/>
      <c r="S1193" s="184"/>
      <c r="T1193" s="185"/>
      <c r="AT1193" s="179" t="s">
        <v>172</v>
      </c>
      <c r="AU1193" s="179" t="s">
        <v>83</v>
      </c>
      <c r="AV1193" s="15" t="s">
        <v>161</v>
      </c>
      <c r="AW1193" s="15" t="s">
        <v>30</v>
      </c>
      <c r="AX1193" s="15" t="s">
        <v>73</v>
      </c>
      <c r="AY1193" s="179" t="s">
        <v>160</v>
      </c>
    </row>
    <row r="1194" spans="2:51" s="13" customFormat="1" ht="11.25">
      <c r="B1194" s="163"/>
      <c r="D1194" s="158" t="s">
        <v>172</v>
      </c>
      <c r="E1194" s="164" t="s">
        <v>1</v>
      </c>
      <c r="F1194" s="165" t="s">
        <v>173</v>
      </c>
      <c r="H1194" s="164" t="s">
        <v>1</v>
      </c>
      <c r="I1194" s="166"/>
      <c r="L1194" s="163"/>
      <c r="M1194" s="167"/>
      <c r="N1194" s="168"/>
      <c r="O1194" s="168"/>
      <c r="P1194" s="168"/>
      <c r="Q1194" s="168"/>
      <c r="R1194" s="168"/>
      <c r="S1194" s="168"/>
      <c r="T1194" s="169"/>
      <c r="AT1194" s="164" t="s">
        <v>172</v>
      </c>
      <c r="AU1194" s="164" t="s">
        <v>83</v>
      </c>
      <c r="AV1194" s="13" t="s">
        <v>81</v>
      </c>
      <c r="AW1194" s="13" t="s">
        <v>30</v>
      </c>
      <c r="AX1194" s="13" t="s">
        <v>73</v>
      </c>
      <c r="AY1194" s="164" t="s">
        <v>160</v>
      </c>
    </row>
    <row r="1195" spans="2:51" s="13" customFormat="1" ht="11.25">
      <c r="B1195" s="163"/>
      <c r="D1195" s="158" t="s">
        <v>172</v>
      </c>
      <c r="E1195" s="164" t="s">
        <v>1</v>
      </c>
      <c r="F1195" s="165" t="s">
        <v>431</v>
      </c>
      <c r="H1195" s="164" t="s">
        <v>1</v>
      </c>
      <c r="I1195" s="166"/>
      <c r="L1195" s="163"/>
      <c r="M1195" s="167"/>
      <c r="N1195" s="168"/>
      <c r="O1195" s="168"/>
      <c r="P1195" s="168"/>
      <c r="Q1195" s="168"/>
      <c r="R1195" s="168"/>
      <c r="S1195" s="168"/>
      <c r="T1195" s="169"/>
      <c r="AT1195" s="164" t="s">
        <v>172</v>
      </c>
      <c r="AU1195" s="164" t="s">
        <v>83</v>
      </c>
      <c r="AV1195" s="13" t="s">
        <v>81</v>
      </c>
      <c r="AW1195" s="13" t="s">
        <v>30</v>
      </c>
      <c r="AX1195" s="13" t="s">
        <v>73</v>
      </c>
      <c r="AY1195" s="164" t="s">
        <v>160</v>
      </c>
    </row>
    <row r="1196" spans="2:51" s="14" customFormat="1" ht="11.25">
      <c r="B1196" s="170"/>
      <c r="D1196" s="158" t="s">
        <v>172</v>
      </c>
      <c r="E1196" s="171" t="s">
        <v>1</v>
      </c>
      <c r="F1196" s="172" t="s">
        <v>1225</v>
      </c>
      <c r="H1196" s="173">
        <v>28.74</v>
      </c>
      <c r="I1196" s="174"/>
      <c r="L1196" s="170"/>
      <c r="M1196" s="175"/>
      <c r="N1196" s="176"/>
      <c r="O1196" s="176"/>
      <c r="P1196" s="176"/>
      <c r="Q1196" s="176"/>
      <c r="R1196" s="176"/>
      <c r="S1196" s="176"/>
      <c r="T1196" s="177"/>
      <c r="AT1196" s="171" t="s">
        <v>172</v>
      </c>
      <c r="AU1196" s="171" t="s">
        <v>83</v>
      </c>
      <c r="AV1196" s="14" t="s">
        <v>83</v>
      </c>
      <c r="AW1196" s="14" t="s">
        <v>30</v>
      </c>
      <c r="AX1196" s="14" t="s">
        <v>73</v>
      </c>
      <c r="AY1196" s="171" t="s">
        <v>160</v>
      </c>
    </row>
    <row r="1197" spans="2:51" s="13" customFormat="1" ht="11.25">
      <c r="B1197" s="163"/>
      <c r="D1197" s="158" t="s">
        <v>172</v>
      </c>
      <c r="E1197" s="164" t="s">
        <v>1</v>
      </c>
      <c r="F1197" s="165" t="s">
        <v>757</v>
      </c>
      <c r="H1197" s="164" t="s">
        <v>1</v>
      </c>
      <c r="I1197" s="166"/>
      <c r="L1197" s="163"/>
      <c r="M1197" s="167"/>
      <c r="N1197" s="168"/>
      <c r="O1197" s="168"/>
      <c r="P1197" s="168"/>
      <c r="Q1197" s="168"/>
      <c r="R1197" s="168"/>
      <c r="S1197" s="168"/>
      <c r="T1197" s="169"/>
      <c r="AT1197" s="164" t="s">
        <v>172</v>
      </c>
      <c r="AU1197" s="164" t="s">
        <v>83</v>
      </c>
      <c r="AV1197" s="13" t="s">
        <v>81</v>
      </c>
      <c r="AW1197" s="13" t="s">
        <v>30</v>
      </c>
      <c r="AX1197" s="13" t="s">
        <v>73</v>
      </c>
      <c r="AY1197" s="164" t="s">
        <v>160</v>
      </c>
    </row>
    <row r="1198" spans="2:51" s="14" customFormat="1" ht="11.25">
      <c r="B1198" s="170"/>
      <c r="D1198" s="158" t="s">
        <v>172</v>
      </c>
      <c r="E1198" s="171" t="s">
        <v>1</v>
      </c>
      <c r="F1198" s="172" t="s">
        <v>1226</v>
      </c>
      <c r="H1198" s="173">
        <v>84.5</v>
      </c>
      <c r="I1198" s="174"/>
      <c r="L1198" s="170"/>
      <c r="M1198" s="175"/>
      <c r="N1198" s="176"/>
      <c r="O1198" s="176"/>
      <c r="P1198" s="176"/>
      <c r="Q1198" s="176"/>
      <c r="R1198" s="176"/>
      <c r="S1198" s="176"/>
      <c r="T1198" s="177"/>
      <c r="AT1198" s="171" t="s">
        <v>172</v>
      </c>
      <c r="AU1198" s="171" t="s">
        <v>83</v>
      </c>
      <c r="AV1198" s="14" t="s">
        <v>83</v>
      </c>
      <c r="AW1198" s="14" t="s">
        <v>30</v>
      </c>
      <c r="AX1198" s="14" t="s">
        <v>73</v>
      </c>
      <c r="AY1198" s="171" t="s">
        <v>160</v>
      </c>
    </row>
    <row r="1199" spans="2:51" s="13" customFormat="1" ht="11.25">
      <c r="B1199" s="163"/>
      <c r="D1199" s="158" t="s">
        <v>172</v>
      </c>
      <c r="E1199" s="164" t="s">
        <v>1</v>
      </c>
      <c r="F1199" s="165" t="s">
        <v>560</v>
      </c>
      <c r="H1199" s="164" t="s">
        <v>1</v>
      </c>
      <c r="I1199" s="166"/>
      <c r="L1199" s="163"/>
      <c r="M1199" s="167"/>
      <c r="N1199" s="168"/>
      <c r="O1199" s="168"/>
      <c r="P1199" s="168"/>
      <c r="Q1199" s="168"/>
      <c r="R1199" s="168"/>
      <c r="S1199" s="168"/>
      <c r="T1199" s="169"/>
      <c r="AT1199" s="164" t="s">
        <v>172</v>
      </c>
      <c r="AU1199" s="164" t="s">
        <v>83</v>
      </c>
      <c r="AV1199" s="13" t="s">
        <v>81</v>
      </c>
      <c r="AW1199" s="13" t="s">
        <v>30</v>
      </c>
      <c r="AX1199" s="13" t="s">
        <v>73</v>
      </c>
      <c r="AY1199" s="164" t="s">
        <v>160</v>
      </c>
    </row>
    <row r="1200" spans="2:51" s="14" customFormat="1" ht="11.25">
      <c r="B1200" s="170"/>
      <c r="D1200" s="158" t="s">
        <v>172</v>
      </c>
      <c r="E1200" s="171" t="s">
        <v>1</v>
      </c>
      <c r="F1200" s="172" t="s">
        <v>1227</v>
      </c>
      <c r="H1200" s="173">
        <v>43.28</v>
      </c>
      <c r="I1200" s="174"/>
      <c r="L1200" s="170"/>
      <c r="M1200" s="175"/>
      <c r="N1200" s="176"/>
      <c r="O1200" s="176"/>
      <c r="P1200" s="176"/>
      <c r="Q1200" s="176"/>
      <c r="R1200" s="176"/>
      <c r="S1200" s="176"/>
      <c r="T1200" s="177"/>
      <c r="AT1200" s="171" t="s">
        <v>172</v>
      </c>
      <c r="AU1200" s="171" t="s">
        <v>83</v>
      </c>
      <c r="AV1200" s="14" t="s">
        <v>83</v>
      </c>
      <c r="AW1200" s="14" t="s">
        <v>30</v>
      </c>
      <c r="AX1200" s="14" t="s">
        <v>73</v>
      </c>
      <c r="AY1200" s="171" t="s">
        <v>160</v>
      </c>
    </row>
    <row r="1201" spans="2:51" s="13" customFormat="1" ht="11.25">
      <c r="B1201" s="163"/>
      <c r="D1201" s="158" t="s">
        <v>172</v>
      </c>
      <c r="E1201" s="164" t="s">
        <v>1</v>
      </c>
      <c r="F1201" s="165" t="s">
        <v>623</v>
      </c>
      <c r="H1201" s="164" t="s">
        <v>1</v>
      </c>
      <c r="I1201" s="166"/>
      <c r="L1201" s="163"/>
      <c r="M1201" s="167"/>
      <c r="N1201" s="168"/>
      <c r="O1201" s="168"/>
      <c r="P1201" s="168"/>
      <c r="Q1201" s="168"/>
      <c r="R1201" s="168"/>
      <c r="S1201" s="168"/>
      <c r="T1201" s="169"/>
      <c r="AT1201" s="164" t="s">
        <v>172</v>
      </c>
      <c r="AU1201" s="164" t="s">
        <v>83</v>
      </c>
      <c r="AV1201" s="13" t="s">
        <v>81</v>
      </c>
      <c r="AW1201" s="13" t="s">
        <v>30</v>
      </c>
      <c r="AX1201" s="13" t="s">
        <v>73</v>
      </c>
      <c r="AY1201" s="164" t="s">
        <v>160</v>
      </c>
    </row>
    <row r="1202" spans="2:51" s="14" customFormat="1" ht="11.25">
      <c r="B1202" s="170"/>
      <c r="D1202" s="158" t="s">
        <v>172</v>
      </c>
      <c r="E1202" s="171" t="s">
        <v>1</v>
      </c>
      <c r="F1202" s="172" t="s">
        <v>624</v>
      </c>
      <c r="H1202" s="173">
        <v>2.24</v>
      </c>
      <c r="I1202" s="174"/>
      <c r="L1202" s="170"/>
      <c r="M1202" s="175"/>
      <c r="N1202" s="176"/>
      <c r="O1202" s="176"/>
      <c r="P1202" s="176"/>
      <c r="Q1202" s="176"/>
      <c r="R1202" s="176"/>
      <c r="S1202" s="176"/>
      <c r="T1202" s="177"/>
      <c r="AT1202" s="171" t="s">
        <v>172</v>
      </c>
      <c r="AU1202" s="171" t="s">
        <v>83</v>
      </c>
      <c r="AV1202" s="14" t="s">
        <v>83</v>
      </c>
      <c r="AW1202" s="14" t="s">
        <v>30</v>
      </c>
      <c r="AX1202" s="14" t="s">
        <v>73</v>
      </c>
      <c r="AY1202" s="171" t="s">
        <v>160</v>
      </c>
    </row>
    <row r="1203" spans="2:51" s="13" customFormat="1" ht="11.25">
      <c r="B1203" s="163"/>
      <c r="D1203" s="158" t="s">
        <v>172</v>
      </c>
      <c r="E1203" s="164" t="s">
        <v>1</v>
      </c>
      <c r="F1203" s="165" t="s">
        <v>625</v>
      </c>
      <c r="H1203" s="164" t="s">
        <v>1</v>
      </c>
      <c r="I1203" s="166"/>
      <c r="L1203" s="163"/>
      <c r="M1203" s="167"/>
      <c r="N1203" s="168"/>
      <c r="O1203" s="168"/>
      <c r="P1203" s="168"/>
      <c r="Q1203" s="168"/>
      <c r="R1203" s="168"/>
      <c r="S1203" s="168"/>
      <c r="T1203" s="169"/>
      <c r="AT1203" s="164" t="s">
        <v>172</v>
      </c>
      <c r="AU1203" s="164" t="s">
        <v>83</v>
      </c>
      <c r="AV1203" s="13" t="s">
        <v>81</v>
      </c>
      <c r="AW1203" s="13" t="s">
        <v>30</v>
      </c>
      <c r="AX1203" s="13" t="s">
        <v>73</v>
      </c>
      <c r="AY1203" s="164" t="s">
        <v>160</v>
      </c>
    </row>
    <row r="1204" spans="2:51" s="14" customFormat="1" ht="11.25">
      <c r="B1204" s="170"/>
      <c r="D1204" s="158" t="s">
        <v>172</v>
      </c>
      <c r="E1204" s="171" t="s">
        <v>1</v>
      </c>
      <c r="F1204" s="172" t="s">
        <v>626</v>
      </c>
      <c r="H1204" s="173">
        <v>1.98</v>
      </c>
      <c r="I1204" s="174"/>
      <c r="L1204" s="170"/>
      <c r="M1204" s="175"/>
      <c r="N1204" s="176"/>
      <c r="O1204" s="176"/>
      <c r="P1204" s="176"/>
      <c r="Q1204" s="176"/>
      <c r="R1204" s="176"/>
      <c r="S1204" s="176"/>
      <c r="T1204" s="177"/>
      <c r="AT1204" s="171" t="s">
        <v>172</v>
      </c>
      <c r="AU1204" s="171" t="s">
        <v>83</v>
      </c>
      <c r="AV1204" s="14" t="s">
        <v>83</v>
      </c>
      <c r="AW1204" s="14" t="s">
        <v>30</v>
      </c>
      <c r="AX1204" s="14" t="s">
        <v>73</v>
      </c>
      <c r="AY1204" s="171" t="s">
        <v>160</v>
      </c>
    </row>
    <row r="1205" spans="2:51" s="13" customFormat="1" ht="11.25">
      <c r="B1205" s="163"/>
      <c r="D1205" s="158" t="s">
        <v>172</v>
      </c>
      <c r="E1205" s="164" t="s">
        <v>1</v>
      </c>
      <c r="F1205" s="165" t="s">
        <v>627</v>
      </c>
      <c r="H1205" s="164" t="s">
        <v>1</v>
      </c>
      <c r="I1205" s="166"/>
      <c r="L1205" s="163"/>
      <c r="M1205" s="167"/>
      <c r="N1205" s="168"/>
      <c r="O1205" s="168"/>
      <c r="P1205" s="168"/>
      <c r="Q1205" s="168"/>
      <c r="R1205" s="168"/>
      <c r="S1205" s="168"/>
      <c r="T1205" s="169"/>
      <c r="AT1205" s="164" t="s">
        <v>172</v>
      </c>
      <c r="AU1205" s="164" t="s">
        <v>83</v>
      </c>
      <c r="AV1205" s="13" t="s">
        <v>81</v>
      </c>
      <c r="AW1205" s="13" t="s">
        <v>30</v>
      </c>
      <c r="AX1205" s="13" t="s">
        <v>73</v>
      </c>
      <c r="AY1205" s="164" t="s">
        <v>160</v>
      </c>
    </row>
    <row r="1206" spans="2:51" s="14" customFormat="1" ht="11.25">
      <c r="B1206" s="170"/>
      <c r="D1206" s="158" t="s">
        <v>172</v>
      </c>
      <c r="E1206" s="171" t="s">
        <v>1</v>
      </c>
      <c r="F1206" s="172" t="s">
        <v>628</v>
      </c>
      <c r="H1206" s="173">
        <v>1.17</v>
      </c>
      <c r="I1206" s="174"/>
      <c r="L1206" s="170"/>
      <c r="M1206" s="175"/>
      <c r="N1206" s="176"/>
      <c r="O1206" s="176"/>
      <c r="P1206" s="176"/>
      <c r="Q1206" s="176"/>
      <c r="R1206" s="176"/>
      <c r="S1206" s="176"/>
      <c r="T1206" s="177"/>
      <c r="AT1206" s="171" t="s">
        <v>172</v>
      </c>
      <c r="AU1206" s="171" t="s">
        <v>83</v>
      </c>
      <c r="AV1206" s="14" t="s">
        <v>83</v>
      </c>
      <c r="AW1206" s="14" t="s">
        <v>30</v>
      </c>
      <c r="AX1206" s="14" t="s">
        <v>73</v>
      </c>
      <c r="AY1206" s="171" t="s">
        <v>160</v>
      </c>
    </row>
    <row r="1207" spans="2:51" s="13" customFormat="1" ht="11.25">
      <c r="B1207" s="163"/>
      <c r="D1207" s="158" t="s">
        <v>172</v>
      </c>
      <c r="E1207" s="164" t="s">
        <v>1</v>
      </c>
      <c r="F1207" s="165" t="s">
        <v>629</v>
      </c>
      <c r="H1207" s="164" t="s">
        <v>1</v>
      </c>
      <c r="I1207" s="166"/>
      <c r="L1207" s="163"/>
      <c r="M1207" s="167"/>
      <c r="N1207" s="168"/>
      <c r="O1207" s="168"/>
      <c r="P1207" s="168"/>
      <c r="Q1207" s="168"/>
      <c r="R1207" s="168"/>
      <c r="S1207" s="168"/>
      <c r="T1207" s="169"/>
      <c r="AT1207" s="164" t="s">
        <v>172</v>
      </c>
      <c r="AU1207" s="164" t="s">
        <v>83</v>
      </c>
      <c r="AV1207" s="13" t="s">
        <v>81</v>
      </c>
      <c r="AW1207" s="13" t="s">
        <v>30</v>
      </c>
      <c r="AX1207" s="13" t="s">
        <v>73</v>
      </c>
      <c r="AY1207" s="164" t="s">
        <v>160</v>
      </c>
    </row>
    <row r="1208" spans="2:51" s="14" customFormat="1" ht="11.25">
      <c r="B1208" s="170"/>
      <c r="D1208" s="158" t="s">
        <v>172</v>
      </c>
      <c r="E1208" s="171" t="s">
        <v>1</v>
      </c>
      <c r="F1208" s="172" t="s">
        <v>626</v>
      </c>
      <c r="H1208" s="173">
        <v>1.98</v>
      </c>
      <c r="I1208" s="174"/>
      <c r="L1208" s="170"/>
      <c r="M1208" s="175"/>
      <c r="N1208" s="176"/>
      <c r="O1208" s="176"/>
      <c r="P1208" s="176"/>
      <c r="Q1208" s="176"/>
      <c r="R1208" s="176"/>
      <c r="S1208" s="176"/>
      <c r="T1208" s="177"/>
      <c r="AT1208" s="171" t="s">
        <v>172</v>
      </c>
      <c r="AU1208" s="171" t="s">
        <v>83</v>
      </c>
      <c r="AV1208" s="14" t="s">
        <v>83</v>
      </c>
      <c r="AW1208" s="14" t="s">
        <v>30</v>
      </c>
      <c r="AX1208" s="14" t="s">
        <v>73</v>
      </c>
      <c r="AY1208" s="171" t="s">
        <v>160</v>
      </c>
    </row>
    <row r="1209" spans="2:51" s="13" customFormat="1" ht="11.25">
      <c r="B1209" s="163"/>
      <c r="D1209" s="158" t="s">
        <v>172</v>
      </c>
      <c r="E1209" s="164" t="s">
        <v>1</v>
      </c>
      <c r="F1209" s="165" t="s">
        <v>630</v>
      </c>
      <c r="H1209" s="164" t="s">
        <v>1</v>
      </c>
      <c r="I1209" s="166"/>
      <c r="L1209" s="163"/>
      <c r="M1209" s="167"/>
      <c r="N1209" s="168"/>
      <c r="O1209" s="168"/>
      <c r="P1209" s="168"/>
      <c r="Q1209" s="168"/>
      <c r="R1209" s="168"/>
      <c r="S1209" s="168"/>
      <c r="T1209" s="169"/>
      <c r="AT1209" s="164" t="s">
        <v>172</v>
      </c>
      <c r="AU1209" s="164" t="s">
        <v>83</v>
      </c>
      <c r="AV1209" s="13" t="s">
        <v>81</v>
      </c>
      <c r="AW1209" s="13" t="s">
        <v>30</v>
      </c>
      <c r="AX1209" s="13" t="s">
        <v>73</v>
      </c>
      <c r="AY1209" s="164" t="s">
        <v>160</v>
      </c>
    </row>
    <row r="1210" spans="2:51" s="14" customFormat="1" ht="11.25">
      <c r="B1210" s="170"/>
      <c r="D1210" s="158" t="s">
        <v>172</v>
      </c>
      <c r="E1210" s="171" t="s">
        <v>1</v>
      </c>
      <c r="F1210" s="172" t="s">
        <v>628</v>
      </c>
      <c r="H1210" s="173">
        <v>1.17</v>
      </c>
      <c r="I1210" s="174"/>
      <c r="L1210" s="170"/>
      <c r="M1210" s="175"/>
      <c r="N1210" s="176"/>
      <c r="O1210" s="176"/>
      <c r="P1210" s="176"/>
      <c r="Q1210" s="176"/>
      <c r="R1210" s="176"/>
      <c r="S1210" s="176"/>
      <c r="T1210" s="177"/>
      <c r="AT1210" s="171" t="s">
        <v>172</v>
      </c>
      <c r="AU1210" s="171" t="s">
        <v>83</v>
      </c>
      <c r="AV1210" s="14" t="s">
        <v>83</v>
      </c>
      <c r="AW1210" s="14" t="s">
        <v>30</v>
      </c>
      <c r="AX1210" s="14" t="s">
        <v>73</v>
      </c>
      <c r="AY1210" s="171" t="s">
        <v>160</v>
      </c>
    </row>
    <row r="1211" spans="2:51" s="13" customFormat="1" ht="11.25">
      <c r="B1211" s="163"/>
      <c r="D1211" s="158" t="s">
        <v>172</v>
      </c>
      <c r="E1211" s="164" t="s">
        <v>1</v>
      </c>
      <c r="F1211" s="165" t="s">
        <v>178</v>
      </c>
      <c r="H1211" s="164" t="s">
        <v>1</v>
      </c>
      <c r="I1211" s="166"/>
      <c r="L1211" s="163"/>
      <c r="M1211" s="167"/>
      <c r="N1211" s="168"/>
      <c r="O1211" s="168"/>
      <c r="P1211" s="168"/>
      <c r="Q1211" s="168"/>
      <c r="R1211" s="168"/>
      <c r="S1211" s="168"/>
      <c r="T1211" s="169"/>
      <c r="AT1211" s="164" t="s">
        <v>172</v>
      </c>
      <c r="AU1211" s="164" t="s">
        <v>83</v>
      </c>
      <c r="AV1211" s="13" t="s">
        <v>81</v>
      </c>
      <c r="AW1211" s="13" t="s">
        <v>30</v>
      </c>
      <c r="AX1211" s="13" t="s">
        <v>73</v>
      </c>
      <c r="AY1211" s="164" t="s">
        <v>160</v>
      </c>
    </row>
    <row r="1212" spans="2:51" s="13" customFormat="1" ht="11.25">
      <c r="B1212" s="163"/>
      <c r="D1212" s="158" t="s">
        <v>172</v>
      </c>
      <c r="E1212" s="164" t="s">
        <v>1</v>
      </c>
      <c r="F1212" s="165" t="s">
        <v>765</v>
      </c>
      <c r="H1212" s="164" t="s">
        <v>1</v>
      </c>
      <c r="I1212" s="166"/>
      <c r="L1212" s="163"/>
      <c r="M1212" s="167"/>
      <c r="N1212" s="168"/>
      <c r="O1212" s="168"/>
      <c r="P1212" s="168"/>
      <c r="Q1212" s="168"/>
      <c r="R1212" s="168"/>
      <c r="S1212" s="168"/>
      <c r="T1212" s="169"/>
      <c r="AT1212" s="164" t="s">
        <v>172</v>
      </c>
      <c r="AU1212" s="164" t="s">
        <v>83</v>
      </c>
      <c r="AV1212" s="13" t="s">
        <v>81</v>
      </c>
      <c r="AW1212" s="13" t="s">
        <v>30</v>
      </c>
      <c r="AX1212" s="13" t="s">
        <v>73</v>
      </c>
      <c r="AY1212" s="164" t="s">
        <v>160</v>
      </c>
    </row>
    <row r="1213" spans="2:51" s="14" customFormat="1" ht="11.25">
      <c r="B1213" s="170"/>
      <c r="D1213" s="158" t="s">
        <v>172</v>
      </c>
      <c r="E1213" s="171" t="s">
        <v>1</v>
      </c>
      <c r="F1213" s="172" t="s">
        <v>1228</v>
      </c>
      <c r="H1213" s="173">
        <v>8.75</v>
      </c>
      <c r="I1213" s="174"/>
      <c r="L1213" s="170"/>
      <c r="M1213" s="175"/>
      <c r="N1213" s="176"/>
      <c r="O1213" s="176"/>
      <c r="P1213" s="176"/>
      <c r="Q1213" s="176"/>
      <c r="R1213" s="176"/>
      <c r="S1213" s="176"/>
      <c r="T1213" s="177"/>
      <c r="AT1213" s="171" t="s">
        <v>172</v>
      </c>
      <c r="AU1213" s="171" t="s">
        <v>83</v>
      </c>
      <c r="AV1213" s="14" t="s">
        <v>83</v>
      </c>
      <c r="AW1213" s="14" t="s">
        <v>30</v>
      </c>
      <c r="AX1213" s="14" t="s">
        <v>73</v>
      </c>
      <c r="AY1213" s="171" t="s">
        <v>160</v>
      </c>
    </row>
    <row r="1214" spans="2:51" s="13" customFormat="1" ht="11.25">
      <c r="B1214" s="163"/>
      <c r="D1214" s="158" t="s">
        <v>172</v>
      </c>
      <c r="E1214" s="164" t="s">
        <v>1</v>
      </c>
      <c r="F1214" s="165" t="s">
        <v>769</v>
      </c>
      <c r="H1214" s="164" t="s">
        <v>1</v>
      </c>
      <c r="I1214" s="166"/>
      <c r="L1214" s="163"/>
      <c r="M1214" s="167"/>
      <c r="N1214" s="168"/>
      <c r="O1214" s="168"/>
      <c r="P1214" s="168"/>
      <c r="Q1214" s="168"/>
      <c r="R1214" s="168"/>
      <c r="S1214" s="168"/>
      <c r="T1214" s="169"/>
      <c r="AT1214" s="164" t="s">
        <v>172</v>
      </c>
      <c r="AU1214" s="164" t="s">
        <v>83</v>
      </c>
      <c r="AV1214" s="13" t="s">
        <v>81</v>
      </c>
      <c r="AW1214" s="13" t="s">
        <v>30</v>
      </c>
      <c r="AX1214" s="13" t="s">
        <v>73</v>
      </c>
      <c r="AY1214" s="164" t="s">
        <v>160</v>
      </c>
    </row>
    <row r="1215" spans="2:51" s="14" customFormat="1" ht="11.25">
      <c r="B1215" s="170"/>
      <c r="D1215" s="158" t="s">
        <v>172</v>
      </c>
      <c r="E1215" s="171" t="s">
        <v>1</v>
      </c>
      <c r="F1215" s="172" t="s">
        <v>1229</v>
      </c>
      <c r="H1215" s="173">
        <v>9.06</v>
      </c>
      <c r="I1215" s="174"/>
      <c r="L1215" s="170"/>
      <c r="M1215" s="175"/>
      <c r="N1215" s="176"/>
      <c r="O1215" s="176"/>
      <c r="P1215" s="176"/>
      <c r="Q1215" s="176"/>
      <c r="R1215" s="176"/>
      <c r="S1215" s="176"/>
      <c r="T1215" s="177"/>
      <c r="AT1215" s="171" t="s">
        <v>172</v>
      </c>
      <c r="AU1215" s="171" t="s">
        <v>83</v>
      </c>
      <c r="AV1215" s="14" t="s">
        <v>83</v>
      </c>
      <c r="AW1215" s="14" t="s">
        <v>30</v>
      </c>
      <c r="AX1215" s="14" t="s">
        <v>73</v>
      </c>
      <c r="AY1215" s="171" t="s">
        <v>160</v>
      </c>
    </row>
    <row r="1216" spans="2:51" s="13" customFormat="1" ht="11.25">
      <c r="B1216" s="163"/>
      <c r="D1216" s="158" t="s">
        <v>172</v>
      </c>
      <c r="E1216" s="164" t="s">
        <v>1</v>
      </c>
      <c r="F1216" s="165" t="s">
        <v>771</v>
      </c>
      <c r="H1216" s="164" t="s">
        <v>1</v>
      </c>
      <c r="I1216" s="166"/>
      <c r="L1216" s="163"/>
      <c r="M1216" s="167"/>
      <c r="N1216" s="168"/>
      <c r="O1216" s="168"/>
      <c r="P1216" s="168"/>
      <c r="Q1216" s="168"/>
      <c r="R1216" s="168"/>
      <c r="S1216" s="168"/>
      <c r="T1216" s="169"/>
      <c r="AT1216" s="164" t="s">
        <v>172</v>
      </c>
      <c r="AU1216" s="164" t="s">
        <v>83</v>
      </c>
      <c r="AV1216" s="13" t="s">
        <v>81</v>
      </c>
      <c r="AW1216" s="13" t="s">
        <v>30</v>
      </c>
      <c r="AX1216" s="13" t="s">
        <v>73</v>
      </c>
      <c r="AY1216" s="164" t="s">
        <v>160</v>
      </c>
    </row>
    <row r="1217" spans="2:51" s="14" customFormat="1" ht="11.25">
      <c r="B1217" s="170"/>
      <c r="D1217" s="158" t="s">
        <v>172</v>
      </c>
      <c r="E1217" s="171" t="s">
        <v>1</v>
      </c>
      <c r="F1217" s="172" t="s">
        <v>1230</v>
      </c>
      <c r="H1217" s="173">
        <v>11.88</v>
      </c>
      <c r="I1217" s="174"/>
      <c r="L1217" s="170"/>
      <c r="M1217" s="175"/>
      <c r="N1217" s="176"/>
      <c r="O1217" s="176"/>
      <c r="P1217" s="176"/>
      <c r="Q1217" s="176"/>
      <c r="R1217" s="176"/>
      <c r="S1217" s="176"/>
      <c r="T1217" s="177"/>
      <c r="AT1217" s="171" t="s">
        <v>172</v>
      </c>
      <c r="AU1217" s="171" t="s">
        <v>83</v>
      </c>
      <c r="AV1217" s="14" t="s">
        <v>83</v>
      </c>
      <c r="AW1217" s="14" t="s">
        <v>30</v>
      </c>
      <c r="AX1217" s="14" t="s">
        <v>73</v>
      </c>
      <c r="AY1217" s="171" t="s">
        <v>160</v>
      </c>
    </row>
    <row r="1218" spans="2:51" s="13" customFormat="1" ht="11.25">
      <c r="B1218" s="163"/>
      <c r="D1218" s="158" t="s">
        <v>172</v>
      </c>
      <c r="E1218" s="164" t="s">
        <v>1</v>
      </c>
      <c r="F1218" s="165" t="s">
        <v>773</v>
      </c>
      <c r="H1218" s="164" t="s">
        <v>1</v>
      </c>
      <c r="I1218" s="166"/>
      <c r="L1218" s="163"/>
      <c r="M1218" s="167"/>
      <c r="N1218" s="168"/>
      <c r="O1218" s="168"/>
      <c r="P1218" s="168"/>
      <c r="Q1218" s="168"/>
      <c r="R1218" s="168"/>
      <c r="S1218" s="168"/>
      <c r="T1218" s="169"/>
      <c r="AT1218" s="164" t="s">
        <v>172</v>
      </c>
      <c r="AU1218" s="164" t="s">
        <v>83</v>
      </c>
      <c r="AV1218" s="13" t="s">
        <v>81</v>
      </c>
      <c r="AW1218" s="13" t="s">
        <v>30</v>
      </c>
      <c r="AX1218" s="13" t="s">
        <v>73</v>
      </c>
      <c r="AY1218" s="164" t="s">
        <v>160</v>
      </c>
    </row>
    <row r="1219" spans="2:51" s="14" customFormat="1" ht="11.25">
      <c r="B1219" s="170"/>
      <c r="D1219" s="158" t="s">
        <v>172</v>
      </c>
      <c r="E1219" s="171" t="s">
        <v>1</v>
      </c>
      <c r="F1219" s="172" t="s">
        <v>1231</v>
      </c>
      <c r="H1219" s="173">
        <v>24.8</v>
      </c>
      <c r="I1219" s="174"/>
      <c r="L1219" s="170"/>
      <c r="M1219" s="175"/>
      <c r="N1219" s="176"/>
      <c r="O1219" s="176"/>
      <c r="P1219" s="176"/>
      <c r="Q1219" s="176"/>
      <c r="R1219" s="176"/>
      <c r="S1219" s="176"/>
      <c r="T1219" s="177"/>
      <c r="AT1219" s="171" t="s">
        <v>172</v>
      </c>
      <c r="AU1219" s="171" t="s">
        <v>83</v>
      </c>
      <c r="AV1219" s="14" t="s">
        <v>83</v>
      </c>
      <c r="AW1219" s="14" t="s">
        <v>30</v>
      </c>
      <c r="AX1219" s="14" t="s">
        <v>73</v>
      </c>
      <c r="AY1219" s="171" t="s">
        <v>160</v>
      </c>
    </row>
    <row r="1220" spans="2:51" s="13" customFormat="1" ht="11.25">
      <c r="B1220" s="163"/>
      <c r="D1220" s="158" t="s">
        <v>172</v>
      </c>
      <c r="E1220" s="164" t="s">
        <v>1</v>
      </c>
      <c r="F1220" s="165" t="s">
        <v>775</v>
      </c>
      <c r="H1220" s="164" t="s">
        <v>1</v>
      </c>
      <c r="I1220" s="166"/>
      <c r="L1220" s="163"/>
      <c r="M1220" s="167"/>
      <c r="N1220" s="168"/>
      <c r="O1220" s="168"/>
      <c r="P1220" s="168"/>
      <c r="Q1220" s="168"/>
      <c r="R1220" s="168"/>
      <c r="S1220" s="168"/>
      <c r="T1220" s="169"/>
      <c r="AT1220" s="164" t="s">
        <v>172</v>
      </c>
      <c r="AU1220" s="164" t="s">
        <v>83</v>
      </c>
      <c r="AV1220" s="13" t="s">
        <v>81</v>
      </c>
      <c r="AW1220" s="13" t="s">
        <v>30</v>
      </c>
      <c r="AX1220" s="13" t="s">
        <v>73</v>
      </c>
      <c r="AY1220" s="164" t="s">
        <v>160</v>
      </c>
    </row>
    <row r="1221" spans="2:51" s="14" customFormat="1" ht="11.25">
      <c r="B1221" s="170"/>
      <c r="D1221" s="158" t="s">
        <v>172</v>
      </c>
      <c r="E1221" s="171" t="s">
        <v>1</v>
      </c>
      <c r="F1221" s="172" t="s">
        <v>1232</v>
      </c>
      <c r="H1221" s="173">
        <v>10.57</v>
      </c>
      <c r="I1221" s="174"/>
      <c r="L1221" s="170"/>
      <c r="M1221" s="175"/>
      <c r="N1221" s="176"/>
      <c r="O1221" s="176"/>
      <c r="P1221" s="176"/>
      <c r="Q1221" s="176"/>
      <c r="R1221" s="176"/>
      <c r="S1221" s="176"/>
      <c r="T1221" s="177"/>
      <c r="AT1221" s="171" t="s">
        <v>172</v>
      </c>
      <c r="AU1221" s="171" t="s">
        <v>83</v>
      </c>
      <c r="AV1221" s="14" t="s">
        <v>83</v>
      </c>
      <c r="AW1221" s="14" t="s">
        <v>30</v>
      </c>
      <c r="AX1221" s="14" t="s">
        <v>73</v>
      </c>
      <c r="AY1221" s="171" t="s">
        <v>160</v>
      </c>
    </row>
    <row r="1222" spans="2:51" s="16" customFormat="1" ht="11.25">
      <c r="B1222" s="186"/>
      <c r="D1222" s="158" t="s">
        <v>172</v>
      </c>
      <c r="E1222" s="187" t="s">
        <v>1</v>
      </c>
      <c r="F1222" s="188" t="s">
        <v>182</v>
      </c>
      <c r="H1222" s="189">
        <v>257.92</v>
      </c>
      <c r="I1222" s="190"/>
      <c r="L1222" s="186"/>
      <c r="M1222" s="191"/>
      <c r="N1222" s="192"/>
      <c r="O1222" s="192"/>
      <c r="P1222" s="192"/>
      <c r="Q1222" s="192"/>
      <c r="R1222" s="192"/>
      <c r="S1222" s="192"/>
      <c r="T1222" s="193"/>
      <c r="AT1222" s="187" t="s">
        <v>172</v>
      </c>
      <c r="AU1222" s="187" t="s">
        <v>83</v>
      </c>
      <c r="AV1222" s="16" t="s">
        <v>168</v>
      </c>
      <c r="AW1222" s="16" t="s">
        <v>30</v>
      </c>
      <c r="AX1222" s="16" t="s">
        <v>81</v>
      </c>
      <c r="AY1222" s="187" t="s">
        <v>160</v>
      </c>
    </row>
    <row r="1223" spans="1:65" s="2" customFormat="1" ht="33" customHeight="1">
      <c r="A1223" s="33"/>
      <c r="B1223" s="144"/>
      <c r="C1223" s="145" t="s">
        <v>1233</v>
      </c>
      <c r="D1223" s="145" t="s">
        <v>163</v>
      </c>
      <c r="E1223" s="146" t="s">
        <v>1234</v>
      </c>
      <c r="F1223" s="147" t="s">
        <v>1235</v>
      </c>
      <c r="G1223" s="148" t="s">
        <v>166</v>
      </c>
      <c r="H1223" s="149">
        <v>27.8</v>
      </c>
      <c r="I1223" s="150"/>
      <c r="J1223" s="151">
        <f>ROUND(I1223*H1223,2)</f>
        <v>0</v>
      </c>
      <c r="K1223" s="147" t="s">
        <v>167</v>
      </c>
      <c r="L1223" s="34"/>
      <c r="M1223" s="152" t="s">
        <v>1</v>
      </c>
      <c r="N1223" s="153" t="s">
        <v>38</v>
      </c>
      <c r="O1223" s="59"/>
      <c r="P1223" s="154">
        <f>O1223*H1223</f>
        <v>0</v>
      </c>
      <c r="Q1223" s="154">
        <v>0.00125314</v>
      </c>
      <c r="R1223" s="154">
        <f>Q1223*H1223</f>
        <v>0.034837292</v>
      </c>
      <c r="S1223" s="154">
        <v>0</v>
      </c>
      <c r="T1223" s="155">
        <f>S1223*H1223</f>
        <v>0</v>
      </c>
      <c r="U1223" s="33"/>
      <c r="V1223" s="33"/>
      <c r="W1223" s="33"/>
      <c r="X1223" s="33"/>
      <c r="Y1223" s="33"/>
      <c r="Z1223" s="33"/>
      <c r="AA1223" s="33"/>
      <c r="AB1223" s="33"/>
      <c r="AC1223" s="33"/>
      <c r="AD1223" s="33"/>
      <c r="AE1223" s="33"/>
      <c r="AR1223" s="156" t="s">
        <v>251</v>
      </c>
      <c r="AT1223" s="156" t="s">
        <v>163</v>
      </c>
      <c r="AU1223" s="156" t="s">
        <v>83</v>
      </c>
      <c r="AY1223" s="18" t="s">
        <v>160</v>
      </c>
      <c r="BE1223" s="157">
        <f>IF(N1223="základní",J1223,0)</f>
        <v>0</v>
      </c>
      <c r="BF1223" s="157">
        <f>IF(N1223="snížená",J1223,0)</f>
        <v>0</v>
      </c>
      <c r="BG1223" s="157">
        <f>IF(N1223="zákl. přenesená",J1223,0)</f>
        <v>0</v>
      </c>
      <c r="BH1223" s="157">
        <f>IF(N1223="sníž. přenesená",J1223,0)</f>
        <v>0</v>
      </c>
      <c r="BI1223" s="157">
        <f>IF(N1223="nulová",J1223,0)</f>
        <v>0</v>
      </c>
      <c r="BJ1223" s="18" t="s">
        <v>81</v>
      </c>
      <c r="BK1223" s="157">
        <f>ROUND(I1223*H1223,2)</f>
        <v>0</v>
      </c>
      <c r="BL1223" s="18" t="s">
        <v>251</v>
      </c>
      <c r="BM1223" s="156" t="s">
        <v>1236</v>
      </c>
    </row>
    <row r="1224" spans="1:47" s="2" customFormat="1" ht="29.25">
      <c r="A1224" s="33"/>
      <c r="B1224" s="34"/>
      <c r="C1224" s="33"/>
      <c r="D1224" s="158" t="s">
        <v>170</v>
      </c>
      <c r="E1224" s="33"/>
      <c r="F1224" s="159" t="s">
        <v>1237</v>
      </c>
      <c r="G1224" s="33"/>
      <c r="H1224" s="33"/>
      <c r="I1224" s="160"/>
      <c r="J1224" s="33"/>
      <c r="K1224" s="33"/>
      <c r="L1224" s="34"/>
      <c r="M1224" s="161"/>
      <c r="N1224" s="162"/>
      <c r="O1224" s="59"/>
      <c r="P1224" s="59"/>
      <c r="Q1224" s="59"/>
      <c r="R1224" s="59"/>
      <c r="S1224" s="59"/>
      <c r="T1224" s="60"/>
      <c r="U1224" s="33"/>
      <c r="V1224" s="33"/>
      <c r="W1224" s="33"/>
      <c r="X1224" s="33"/>
      <c r="Y1224" s="33"/>
      <c r="Z1224" s="33"/>
      <c r="AA1224" s="33"/>
      <c r="AB1224" s="33"/>
      <c r="AC1224" s="33"/>
      <c r="AD1224" s="33"/>
      <c r="AE1224" s="33"/>
      <c r="AT1224" s="18" t="s">
        <v>170</v>
      </c>
      <c r="AU1224" s="18" t="s">
        <v>83</v>
      </c>
    </row>
    <row r="1225" spans="2:51" s="13" customFormat="1" ht="11.25">
      <c r="B1225" s="163"/>
      <c r="D1225" s="158" t="s">
        <v>172</v>
      </c>
      <c r="E1225" s="164" t="s">
        <v>1</v>
      </c>
      <c r="F1225" s="165" t="s">
        <v>1220</v>
      </c>
      <c r="H1225" s="164" t="s">
        <v>1</v>
      </c>
      <c r="I1225" s="166"/>
      <c r="L1225" s="163"/>
      <c r="M1225" s="167"/>
      <c r="N1225" s="168"/>
      <c r="O1225" s="168"/>
      <c r="P1225" s="168"/>
      <c r="Q1225" s="168"/>
      <c r="R1225" s="168"/>
      <c r="S1225" s="168"/>
      <c r="T1225" s="169"/>
      <c r="AT1225" s="164" t="s">
        <v>172</v>
      </c>
      <c r="AU1225" s="164" t="s">
        <v>83</v>
      </c>
      <c r="AV1225" s="13" t="s">
        <v>81</v>
      </c>
      <c r="AW1225" s="13" t="s">
        <v>30</v>
      </c>
      <c r="AX1225" s="13" t="s">
        <v>73</v>
      </c>
      <c r="AY1225" s="164" t="s">
        <v>160</v>
      </c>
    </row>
    <row r="1226" spans="2:51" s="13" customFormat="1" ht="11.25">
      <c r="B1226" s="163"/>
      <c r="D1226" s="158" t="s">
        <v>172</v>
      </c>
      <c r="E1226" s="164" t="s">
        <v>1</v>
      </c>
      <c r="F1226" s="165" t="s">
        <v>1221</v>
      </c>
      <c r="H1226" s="164" t="s">
        <v>1</v>
      </c>
      <c r="I1226" s="166"/>
      <c r="L1226" s="163"/>
      <c r="M1226" s="167"/>
      <c r="N1226" s="168"/>
      <c r="O1226" s="168"/>
      <c r="P1226" s="168"/>
      <c r="Q1226" s="168"/>
      <c r="R1226" s="168"/>
      <c r="S1226" s="168"/>
      <c r="T1226" s="169"/>
      <c r="AT1226" s="164" t="s">
        <v>172</v>
      </c>
      <c r="AU1226" s="164" t="s">
        <v>83</v>
      </c>
      <c r="AV1226" s="13" t="s">
        <v>81</v>
      </c>
      <c r="AW1226" s="13" t="s">
        <v>30</v>
      </c>
      <c r="AX1226" s="13" t="s">
        <v>73</v>
      </c>
      <c r="AY1226" s="164" t="s">
        <v>160</v>
      </c>
    </row>
    <row r="1227" spans="2:51" s="14" customFormat="1" ht="11.25">
      <c r="B1227" s="170"/>
      <c r="D1227" s="158" t="s">
        <v>172</v>
      </c>
      <c r="E1227" s="171" t="s">
        <v>1</v>
      </c>
      <c r="F1227" s="172" t="s">
        <v>1222</v>
      </c>
      <c r="H1227" s="173">
        <v>15.4</v>
      </c>
      <c r="I1227" s="174"/>
      <c r="L1227" s="170"/>
      <c r="M1227" s="175"/>
      <c r="N1227" s="176"/>
      <c r="O1227" s="176"/>
      <c r="P1227" s="176"/>
      <c r="Q1227" s="176"/>
      <c r="R1227" s="176"/>
      <c r="S1227" s="176"/>
      <c r="T1227" s="177"/>
      <c r="AT1227" s="171" t="s">
        <v>172</v>
      </c>
      <c r="AU1227" s="171" t="s">
        <v>83</v>
      </c>
      <c r="AV1227" s="14" t="s">
        <v>83</v>
      </c>
      <c r="AW1227" s="14" t="s">
        <v>30</v>
      </c>
      <c r="AX1227" s="14" t="s">
        <v>73</v>
      </c>
      <c r="AY1227" s="171" t="s">
        <v>160</v>
      </c>
    </row>
    <row r="1228" spans="2:51" s="13" customFormat="1" ht="11.25">
      <c r="B1228" s="163"/>
      <c r="D1228" s="158" t="s">
        <v>172</v>
      </c>
      <c r="E1228" s="164" t="s">
        <v>1</v>
      </c>
      <c r="F1228" s="165" t="s">
        <v>1223</v>
      </c>
      <c r="H1228" s="164" t="s">
        <v>1</v>
      </c>
      <c r="I1228" s="166"/>
      <c r="L1228" s="163"/>
      <c r="M1228" s="167"/>
      <c r="N1228" s="168"/>
      <c r="O1228" s="168"/>
      <c r="P1228" s="168"/>
      <c r="Q1228" s="168"/>
      <c r="R1228" s="168"/>
      <c r="S1228" s="168"/>
      <c r="T1228" s="169"/>
      <c r="AT1228" s="164" t="s">
        <v>172</v>
      </c>
      <c r="AU1228" s="164" t="s">
        <v>83</v>
      </c>
      <c r="AV1228" s="13" t="s">
        <v>81</v>
      </c>
      <c r="AW1228" s="13" t="s">
        <v>30</v>
      </c>
      <c r="AX1228" s="13" t="s">
        <v>73</v>
      </c>
      <c r="AY1228" s="164" t="s">
        <v>160</v>
      </c>
    </row>
    <row r="1229" spans="2:51" s="14" customFormat="1" ht="11.25">
      <c r="B1229" s="170"/>
      <c r="D1229" s="158" t="s">
        <v>172</v>
      </c>
      <c r="E1229" s="171" t="s">
        <v>1</v>
      </c>
      <c r="F1229" s="172" t="s">
        <v>1224</v>
      </c>
      <c r="H1229" s="173">
        <v>12.4</v>
      </c>
      <c r="I1229" s="174"/>
      <c r="L1229" s="170"/>
      <c r="M1229" s="175"/>
      <c r="N1229" s="176"/>
      <c r="O1229" s="176"/>
      <c r="P1229" s="176"/>
      <c r="Q1229" s="176"/>
      <c r="R1229" s="176"/>
      <c r="S1229" s="176"/>
      <c r="T1229" s="177"/>
      <c r="AT1229" s="171" t="s">
        <v>172</v>
      </c>
      <c r="AU1229" s="171" t="s">
        <v>83</v>
      </c>
      <c r="AV1229" s="14" t="s">
        <v>83</v>
      </c>
      <c r="AW1229" s="14" t="s">
        <v>30</v>
      </c>
      <c r="AX1229" s="14" t="s">
        <v>73</v>
      </c>
      <c r="AY1229" s="171" t="s">
        <v>160</v>
      </c>
    </row>
    <row r="1230" spans="2:51" s="16" customFormat="1" ht="11.25">
      <c r="B1230" s="186"/>
      <c r="D1230" s="158" t="s">
        <v>172</v>
      </c>
      <c r="E1230" s="187" t="s">
        <v>1</v>
      </c>
      <c r="F1230" s="188" t="s">
        <v>182</v>
      </c>
      <c r="H1230" s="189">
        <v>27.8</v>
      </c>
      <c r="I1230" s="190"/>
      <c r="L1230" s="186"/>
      <c r="M1230" s="191"/>
      <c r="N1230" s="192"/>
      <c r="O1230" s="192"/>
      <c r="P1230" s="192"/>
      <c r="Q1230" s="192"/>
      <c r="R1230" s="192"/>
      <c r="S1230" s="192"/>
      <c r="T1230" s="193"/>
      <c r="AT1230" s="187" t="s">
        <v>172</v>
      </c>
      <c r="AU1230" s="187" t="s">
        <v>83</v>
      </c>
      <c r="AV1230" s="16" t="s">
        <v>168</v>
      </c>
      <c r="AW1230" s="16" t="s">
        <v>30</v>
      </c>
      <c r="AX1230" s="16" t="s">
        <v>81</v>
      </c>
      <c r="AY1230" s="187" t="s">
        <v>160</v>
      </c>
    </row>
    <row r="1231" spans="1:65" s="2" customFormat="1" ht="24.2" customHeight="1">
      <c r="A1231" s="33"/>
      <c r="B1231" s="144"/>
      <c r="C1231" s="195" t="s">
        <v>1238</v>
      </c>
      <c r="D1231" s="195" t="s">
        <v>834</v>
      </c>
      <c r="E1231" s="196" t="s">
        <v>1239</v>
      </c>
      <c r="F1231" s="197" t="s">
        <v>1240</v>
      </c>
      <c r="G1231" s="198" t="s">
        <v>166</v>
      </c>
      <c r="H1231" s="199">
        <v>29.19</v>
      </c>
      <c r="I1231" s="200"/>
      <c r="J1231" s="201">
        <f>ROUND(I1231*H1231,2)</f>
        <v>0</v>
      </c>
      <c r="K1231" s="197" t="s">
        <v>837</v>
      </c>
      <c r="L1231" s="202"/>
      <c r="M1231" s="203" t="s">
        <v>1</v>
      </c>
      <c r="N1231" s="204" t="s">
        <v>38</v>
      </c>
      <c r="O1231" s="59"/>
      <c r="P1231" s="154">
        <f>O1231*H1231</f>
        <v>0</v>
      </c>
      <c r="Q1231" s="154">
        <v>0.008</v>
      </c>
      <c r="R1231" s="154">
        <f>Q1231*H1231</f>
        <v>0.23352</v>
      </c>
      <c r="S1231" s="154">
        <v>0</v>
      </c>
      <c r="T1231" s="155">
        <f>S1231*H1231</f>
        <v>0</v>
      </c>
      <c r="U1231" s="33"/>
      <c r="V1231" s="33"/>
      <c r="W1231" s="33"/>
      <c r="X1231" s="33"/>
      <c r="Y1231" s="33"/>
      <c r="Z1231" s="33"/>
      <c r="AA1231" s="33"/>
      <c r="AB1231" s="33"/>
      <c r="AC1231" s="33"/>
      <c r="AD1231" s="33"/>
      <c r="AE1231" s="33"/>
      <c r="AR1231" s="156" t="s">
        <v>399</v>
      </c>
      <c r="AT1231" s="156" t="s">
        <v>834</v>
      </c>
      <c r="AU1231" s="156" t="s">
        <v>83</v>
      </c>
      <c r="AY1231" s="18" t="s">
        <v>160</v>
      </c>
      <c r="BE1231" s="157">
        <f>IF(N1231="základní",J1231,0)</f>
        <v>0</v>
      </c>
      <c r="BF1231" s="157">
        <f>IF(N1231="snížená",J1231,0)</f>
        <v>0</v>
      </c>
      <c r="BG1231" s="157">
        <f>IF(N1231="zákl. přenesená",J1231,0)</f>
        <v>0</v>
      </c>
      <c r="BH1231" s="157">
        <f>IF(N1231="sníž. přenesená",J1231,0)</f>
        <v>0</v>
      </c>
      <c r="BI1231" s="157">
        <f>IF(N1231="nulová",J1231,0)</f>
        <v>0</v>
      </c>
      <c r="BJ1231" s="18" t="s">
        <v>81</v>
      </c>
      <c r="BK1231" s="157">
        <f>ROUND(I1231*H1231,2)</f>
        <v>0</v>
      </c>
      <c r="BL1231" s="18" t="s">
        <v>251</v>
      </c>
      <c r="BM1231" s="156" t="s">
        <v>1241</v>
      </c>
    </row>
    <row r="1232" spans="1:47" s="2" customFormat="1" ht="11.25">
      <c r="A1232" s="33"/>
      <c r="B1232" s="34"/>
      <c r="C1232" s="33"/>
      <c r="D1232" s="158" t="s">
        <v>170</v>
      </c>
      <c r="E1232" s="33"/>
      <c r="F1232" s="159" t="s">
        <v>1240</v>
      </c>
      <c r="G1232" s="33"/>
      <c r="H1232" s="33"/>
      <c r="I1232" s="160"/>
      <c r="J1232" s="33"/>
      <c r="K1232" s="33"/>
      <c r="L1232" s="34"/>
      <c r="M1232" s="161"/>
      <c r="N1232" s="162"/>
      <c r="O1232" s="59"/>
      <c r="P1232" s="59"/>
      <c r="Q1232" s="59"/>
      <c r="R1232" s="59"/>
      <c r="S1232" s="59"/>
      <c r="T1232" s="60"/>
      <c r="U1232" s="33"/>
      <c r="V1232" s="33"/>
      <c r="W1232" s="33"/>
      <c r="X1232" s="33"/>
      <c r="Y1232" s="33"/>
      <c r="Z1232" s="33"/>
      <c r="AA1232" s="33"/>
      <c r="AB1232" s="33"/>
      <c r="AC1232" s="33"/>
      <c r="AD1232" s="33"/>
      <c r="AE1232" s="33"/>
      <c r="AT1232" s="18" t="s">
        <v>170</v>
      </c>
      <c r="AU1232" s="18" t="s">
        <v>83</v>
      </c>
    </row>
    <row r="1233" spans="2:51" s="14" customFormat="1" ht="11.25">
      <c r="B1233" s="170"/>
      <c r="D1233" s="158" t="s">
        <v>172</v>
      </c>
      <c r="F1233" s="172" t="s">
        <v>1242</v>
      </c>
      <c r="H1233" s="173">
        <v>29.19</v>
      </c>
      <c r="I1233" s="174"/>
      <c r="L1233" s="170"/>
      <c r="M1233" s="175"/>
      <c r="N1233" s="176"/>
      <c r="O1233" s="176"/>
      <c r="P1233" s="176"/>
      <c r="Q1233" s="176"/>
      <c r="R1233" s="176"/>
      <c r="S1233" s="176"/>
      <c r="T1233" s="177"/>
      <c r="AT1233" s="171" t="s">
        <v>172</v>
      </c>
      <c r="AU1233" s="171" t="s">
        <v>83</v>
      </c>
      <c r="AV1233" s="14" t="s">
        <v>83</v>
      </c>
      <c r="AW1233" s="14" t="s">
        <v>3</v>
      </c>
      <c r="AX1233" s="14" t="s">
        <v>81</v>
      </c>
      <c r="AY1233" s="171" t="s">
        <v>160</v>
      </c>
    </row>
    <row r="1234" spans="1:65" s="2" customFormat="1" ht="24.2" customHeight="1">
      <c r="A1234" s="33"/>
      <c r="B1234" s="144"/>
      <c r="C1234" s="145" t="s">
        <v>1243</v>
      </c>
      <c r="D1234" s="145" t="s">
        <v>163</v>
      </c>
      <c r="E1234" s="146" t="s">
        <v>1244</v>
      </c>
      <c r="F1234" s="147" t="s">
        <v>1245</v>
      </c>
      <c r="G1234" s="148" t="s">
        <v>166</v>
      </c>
      <c r="H1234" s="149">
        <v>492.02</v>
      </c>
      <c r="I1234" s="150"/>
      <c r="J1234" s="151">
        <f>ROUND(I1234*H1234,2)</f>
        <v>0</v>
      </c>
      <c r="K1234" s="147" t="s">
        <v>167</v>
      </c>
      <c r="L1234" s="34"/>
      <c r="M1234" s="152" t="s">
        <v>1</v>
      </c>
      <c r="N1234" s="153" t="s">
        <v>38</v>
      </c>
      <c r="O1234" s="59"/>
      <c r="P1234" s="154">
        <f>O1234*H1234</f>
        <v>0</v>
      </c>
      <c r="Q1234" s="154">
        <v>0.01691382</v>
      </c>
      <c r="R1234" s="154">
        <f>Q1234*H1234</f>
        <v>8.321937716399999</v>
      </c>
      <c r="S1234" s="154">
        <v>0</v>
      </c>
      <c r="T1234" s="155">
        <f>S1234*H1234</f>
        <v>0</v>
      </c>
      <c r="U1234" s="33"/>
      <c r="V1234" s="33"/>
      <c r="W1234" s="33"/>
      <c r="X1234" s="33"/>
      <c r="Y1234" s="33"/>
      <c r="Z1234" s="33"/>
      <c r="AA1234" s="33"/>
      <c r="AB1234" s="33"/>
      <c r="AC1234" s="33"/>
      <c r="AD1234" s="33"/>
      <c r="AE1234" s="33"/>
      <c r="AR1234" s="156" t="s">
        <v>251</v>
      </c>
      <c r="AT1234" s="156" t="s">
        <v>163</v>
      </c>
      <c r="AU1234" s="156" t="s">
        <v>83</v>
      </c>
      <c r="AY1234" s="18" t="s">
        <v>160</v>
      </c>
      <c r="BE1234" s="157">
        <f>IF(N1234="základní",J1234,0)</f>
        <v>0</v>
      </c>
      <c r="BF1234" s="157">
        <f>IF(N1234="snížená",J1234,0)</f>
        <v>0</v>
      </c>
      <c r="BG1234" s="157">
        <f>IF(N1234="zákl. přenesená",J1234,0)</f>
        <v>0</v>
      </c>
      <c r="BH1234" s="157">
        <f>IF(N1234="sníž. přenesená",J1234,0)</f>
        <v>0</v>
      </c>
      <c r="BI1234" s="157">
        <f>IF(N1234="nulová",J1234,0)</f>
        <v>0</v>
      </c>
      <c r="BJ1234" s="18" t="s">
        <v>81</v>
      </c>
      <c r="BK1234" s="157">
        <f>ROUND(I1234*H1234,2)</f>
        <v>0</v>
      </c>
      <c r="BL1234" s="18" t="s">
        <v>251</v>
      </c>
      <c r="BM1234" s="156" t="s">
        <v>1246</v>
      </c>
    </row>
    <row r="1235" spans="1:47" s="2" customFormat="1" ht="29.25">
      <c r="A1235" s="33"/>
      <c r="B1235" s="34"/>
      <c r="C1235" s="33"/>
      <c r="D1235" s="158" t="s">
        <v>170</v>
      </c>
      <c r="E1235" s="33"/>
      <c r="F1235" s="159" t="s">
        <v>1247</v>
      </c>
      <c r="G1235" s="33"/>
      <c r="H1235" s="33"/>
      <c r="I1235" s="160"/>
      <c r="J1235" s="33"/>
      <c r="K1235" s="33"/>
      <c r="L1235" s="34"/>
      <c r="M1235" s="161"/>
      <c r="N1235" s="162"/>
      <c r="O1235" s="59"/>
      <c r="P1235" s="59"/>
      <c r="Q1235" s="59"/>
      <c r="R1235" s="59"/>
      <c r="S1235" s="59"/>
      <c r="T1235" s="60"/>
      <c r="U1235" s="33"/>
      <c r="V1235" s="33"/>
      <c r="W1235" s="33"/>
      <c r="X1235" s="33"/>
      <c r="Y1235" s="33"/>
      <c r="Z1235" s="33"/>
      <c r="AA1235" s="33"/>
      <c r="AB1235" s="33"/>
      <c r="AC1235" s="33"/>
      <c r="AD1235" s="33"/>
      <c r="AE1235" s="33"/>
      <c r="AT1235" s="18" t="s">
        <v>170</v>
      </c>
      <c r="AU1235" s="18" t="s">
        <v>83</v>
      </c>
    </row>
    <row r="1236" spans="2:51" s="13" customFormat="1" ht="11.25">
      <c r="B1236" s="163"/>
      <c r="D1236" s="158" t="s">
        <v>172</v>
      </c>
      <c r="E1236" s="164" t="s">
        <v>1</v>
      </c>
      <c r="F1236" s="165" t="s">
        <v>1028</v>
      </c>
      <c r="H1236" s="164" t="s">
        <v>1</v>
      </c>
      <c r="I1236" s="166"/>
      <c r="L1236" s="163"/>
      <c r="M1236" s="167"/>
      <c r="N1236" s="168"/>
      <c r="O1236" s="168"/>
      <c r="P1236" s="168"/>
      <c r="Q1236" s="168"/>
      <c r="R1236" s="168"/>
      <c r="S1236" s="168"/>
      <c r="T1236" s="169"/>
      <c r="AT1236" s="164" t="s">
        <v>172</v>
      </c>
      <c r="AU1236" s="164" t="s">
        <v>83</v>
      </c>
      <c r="AV1236" s="13" t="s">
        <v>81</v>
      </c>
      <c r="AW1236" s="13" t="s">
        <v>30</v>
      </c>
      <c r="AX1236" s="13" t="s">
        <v>73</v>
      </c>
      <c r="AY1236" s="164" t="s">
        <v>160</v>
      </c>
    </row>
    <row r="1237" spans="2:51" s="14" customFormat="1" ht="11.25">
      <c r="B1237" s="170"/>
      <c r="D1237" s="158" t="s">
        <v>172</v>
      </c>
      <c r="E1237" s="171" t="s">
        <v>1</v>
      </c>
      <c r="F1237" s="172" t="s">
        <v>1029</v>
      </c>
      <c r="H1237" s="173">
        <v>492.02</v>
      </c>
      <c r="I1237" s="174"/>
      <c r="L1237" s="170"/>
      <c r="M1237" s="175"/>
      <c r="N1237" s="176"/>
      <c r="O1237" s="176"/>
      <c r="P1237" s="176"/>
      <c r="Q1237" s="176"/>
      <c r="R1237" s="176"/>
      <c r="S1237" s="176"/>
      <c r="T1237" s="177"/>
      <c r="AT1237" s="171" t="s">
        <v>172</v>
      </c>
      <c r="AU1237" s="171" t="s">
        <v>83</v>
      </c>
      <c r="AV1237" s="14" t="s">
        <v>83</v>
      </c>
      <c r="AW1237" s="14" t="s">
        <v>30</v>
      </c>
      <c r="AX1237" s="14" t="s">
        <v>81</v>
      </c>
      <c r="AY1237" s="171" t="s">
        <v>160</v>
      </c>
    </row>
    <row r="1238" spans="1:65" s="2" customFormat="1" ht="24.2" customHeight="1">
      <c r="A1238" s="33"/>
      <c r="B1238" s="144"/>
      <c r="C1238" s="145" t="s">
        <v>1248</v>
      </c>
      <c r="D1238" s="145" t="s">
        <v>163</v>
      </c>
      <c r="E1238" s="146" t="s">
        <v>1249</v>
      </c>
      <c r="F1238" s="147" t="s">
        <v>1250</v>
      </c>
      <c r="G1238" s="148" t="s">
        <v>166</v>
      </c>
      <c r="H1238" s="149">
        <v>137.48</v>
      </c>
      <c r="I1238" s="150"/>
      <c r="J1238" s="151">
        <f>ROUND(I1238*H1238,2)</f>
        <v>0</v>
      </c>
      <c r="K1238" s="147" t="s">
        <v>167</v>
      </c>
      <c r="L1238" s="34"/>
      <c r="M1238" s="152" t="s">
        <v>1</v>
      </c>
      <c r="N1238" s="153" t="s">
        <v>38</v>
      </c>
      <c r="O1238" s="59"/>
      <c r="P1238" s="154">
        <f>O1238*H1238</f>
        <v>0</v>
      </c>
      <c r="Q1238" s="154">
        <v>0.0122014909</v>
      </c>
      <c r="R1238" s="154">
        <f>Q1238*H1238</f>
        <v>1.677460968932</v>
      </c>
      <c r="S1238" s="154">
        <v>0</v>
      </c>
      <c r="T1238" s="155">
        <f>S1238*H1238</f>
        <v>0</v>
      </c>
      <c r="U1238" s="33"/>
      <c r="V1238" s="33"/>
      <c r="W1238" s="33"/>
      <c r="X1238" s="33"/>
      <c r="Y1238" s="33"/>
      <c r="Z1238" s="33"/>
      <c r="AA1238" s="33"/>
      <c r="AB1238" s="33"/>
      <c r="AC1238" s="33"/>
      <c r="AD1238" s="33"/>
      <c r="AE1238" s="33"/>
      <c r="AR1238" s="156" t="s">
        <v>251</v>
      </c>
      <c r="AT1238" s="156" t="s">
        <v>163</v>
      </c>
      <c r="AU1238" s="156" t="s">
        <v>83</v>
      </c>
      <c r="AY1238" s="18" t="s">
        <v>160</v>
      </c>
      <c r="BE1238" s="157">
        <f>IF(N1238="základní",J1238,0)</f>
        <v>0</v>
      </c>
      <c r="BF1238" s="157">
        <f>IF(N1238="snížená",J1238,0)</f>
        <v>0</v>
      </c>
      <c r="BG1238" s="157">
        <f>IF(N1238="zákl. přenesená",J1238,0)</f>
        <v>0</v>
      </c>
      <c r="BH1238" s="157">
        <f>IF(N1238="sníž. přenesená",J1238,0)</f>
        <v>0</v>
      </c>
      <c r="BI1238" s="157">
        <f>IF(N1238="nulová",J1238,0)</f>
        <v>0</v>
      </c>
      <c r="BJ1238" s="18" t="s">
        <v>81</v>
      </c>
      <c r="BK1238" s="157">
        <f>ROUND(I1238*H1238,2)</f>
        <v>0</v>
      </c>
      <c r="BL1238" s="18" t="s">
        <v>251</v>
      </c>
      <c r="BM1238" s="156" t="s">
        <v>1251</v>
      </c>
    </row>
    <row r="1239" spans="1:47" s="2" customFormat="1" ht="29.25">
      <c r="A1239" s="33"/>
      <c r="B1239" s="34"/>
      <c r="C1239" s="33"/>
      <c r="D1239" s="158" t="s">
        <v>170</v>
      </c>
      <c r="E1239" s="33"/>
      <c r="F1239" s="159" t="s">
        <v>1252</v>
      </c>
      <c r="G1239" s="33"/>
      <c r="H1239" s="33"/>
      <c r="I1239" s="160"/>
      <c r="J1239" s="33"/>
      <c r="K1239" s="33"/>
      <c r="L1239" s="34"/>
      <c r="M1239" s="161"/>
      <c r="N1239" s="162"/>
      <c r="O1239" s="59"/>
      <c r="P1239" s="59"/>
      <c r="Q1239" s="59"/>
      <c r="R1239" s="59"/>
      <c r="S1239" s="59"/>
      <c r="T1239" s="60"/>
      <c r="U1239" s="33"/>
      <c r="V1239" s="33"/>
      <c r="W1239" s="33"/>
      <c r="X1239" s="33"/>
      <c r="Y1239" s="33"/>
      <c r="Z1239" s="33"/>
      <c r="AA1239" s="33"/>
      <c r="AB1239" s="33"/>
      <c r="AC1239" s="33"/>
      <c r="AD1239" s="33"/>
      <c r="AE1239" s="33"/>
      <c r="AT1239" s="18" t="s">
        <v>170</v>
      </c>
      <c r="AU1239" s="18" t="s">
        <v>83</v>
      </c>
    </row>
    <row r="1240" spans="2:51" s="13" customFormat="1" ht="11.25">
      <c r="B1240" s="163"/>
      <c r="D1240" s="158" t="s">
        <v>172</v>
      </c>
      <c r="E1240" s="164" t="s">
        <v>1</v>
      </c>
      <c r="F1240" s="165" t="s">
        <v>431</v>
      </c>
      <c r="H1240" s="164" t="s">
        <v>1</v>
      </c>
      <c r="I1240" s="166"/>
      <c r="L1240" s="163"/>
      <c r="M1240" s="167"/>
      <c r="N1240" s="168"/>
      <c r="O1240" s="168"/>
      <c r="P1240" s="168"/>
      <c r="Q1240" s="168"/>
      <c r="R1240" s="168"/>
      <c r="S1240" s="168"/>
      <c r="T1240" s="169"/>
      <c r="AT1240" s="164" t="s">
        <v>172</v>
      </c>
      <c r="AU1240" s="164" t="s">
        <v>83</v>
      </c>
      <c r="AV1240" s="13" t="s">
        <v>81</v>
      </c>
      <c r="AW1240" s="13" t="s">
        <v>30</v>
      </c>
      <c r="AX1240" s="13" t="s">
        <v>73</v>
      </c>
      <c r="AY1240" s="164" t="s">
        <v>160</v>
      </c>
    </row>
    <row r="1241" spans="2:51" s="14" customFormat="1" ht="11.25">
      <c r="B1241" s="170"/>
      <c r="D1241" s="158" t="s">
        <v>172</v>
      </c>
      <c r="E1241" s="171" t="s">
        <v>1</v>
      </c>
      <c r="F1241" s="172" t="s">
        <v>1047</v>
      </c>
      <c r="H1241" s="173">
        <v>44.75</v>
      </c>
      <c r="I1241" s="174"/>
      <c r="L1241" s="170"/>
      <c r="M1241" s="175"/>
      <c r="N1241" s="176"/>
      <c r="O1241" s="176"/>
      <c r="P1241" s="176"/>
      <c r="Q1241" s="176"/>
      <c r="R1241" s="176"/>
      <c r="S1241" s="176"/>
      <c r="T1241" s="177"/>
      <c r="AT1241" s="171" t="s">
        <v>172</v>
      </c>
      <c r="AU1241" s="171" t="s">
        <v>83</v>
      </c>
      <c r="AV1241" s="14" t="s">
        <v>83</v>
      </c>
      <c r="AW1241" s="14" t="s">
        <v>30</v>
      </c>
      <c r="AX1241" s="14" t="s">
        <v>73</v>
      </c>
      <c r="AY1241" s="171" t="s">
        <v>160</v>
      </c>
    </row>
    <row r="1242" spans="2:51" s="13" customFormat="1" ht="11.25">
      <c r="B1242" s="163"/>
      <c r="D1242" s="158" t="s">
        <v>172</v>
      </c>
      <c r="E1242" s="164" t="s">
        <v>1</v>
      </c>
      <c r="F1242" s="165" t="s">
        <v>765</v>
      </c>
      <c r="H1242" s="164" t="s">
        <v>1</v>
      </c>
      <c r="I1242" s="166"/>
      <c r="L1242" s="163"/>
      <c r="M1242" s="167"/>
      <c r="N1242" s="168"/>
      <c r="O1242" s="168"/>
      <c r="P1242" s="168"/>
      <c r="Q1242" s="168"/>
      <c r="R1242" s="168"/>
      <c r="S1242" s="168"/>
      <c r="T1242" s="169"/>
      <c r="AT1242" s="164" t="s">
        <v>172</v>
      </c>
      <c r="AU1242" s="164" t="s">
        <v>83</v>
      </c>
      <c r="AV1242" s="13" t="s">
        <v>81</v>
      </c>
      <c r="AW1242" s="13" t="s">
        <v>30</v>
      </c>
      <c r="AX1242" s="13" t="s">
        <v>73</v>
      </c>
      <c r="AY1242" s="164" t="s">
        <v>160</v>
      </c>
    </row>
    <row r="1243" spans="2:51" s="14" customFormat="1" ht="11.25">
      <c r="B1243" s="170"/>
      <c r="D1243" s="158" t="s">
        <v>172</v>
      </c>
      <c r="E1243" s="171" t="s">
        <v>1</v>
      </c>
      <c r="F1243" s="172" t="s">
        <v>1228</v>
      </c>
      <c r="H1243" s="173">
        <v>8.75</v>
      </c>
      <c r="I1243" s="174"/>
      <c r="L1243" s="170"/>
      <c r="M1243" s="175"/>
      <c r="N1243" s="176"/>
      <c r="O1243" s="176"/>
      <c r="P1243" s="176"/>
      <c r="Q1243" s="176"/>
      <c r="R1243" s="176"/>
      <c r="S1243" s="176"/>
      <c r="T1243" s="177"/>
      <c r="AT1243" s="171" t="s">
        <v>172</v>
      </c>
      <c r="AU1243" s="171" t="s">
        <v>83</v>
      </c>
      <c r="AV1243" s="14" t="s">
        <v>83</v>
      </c>
      <c r="AW1243" s="14" t="s">
        <v>30</v>
      </c>
      <c r="AX1243" s="14" t="s">
        <v>73</v>
      </c>
      <c r="AY1243" s="171" t="s">
        <v>160</v>
      </c>
    </row>
    <row r="1244" spans="2:51" s="13" customFormat="1" ht="11.25">
      <c r="B1244" s="163"/>
      <c r="D1244" s="158" t="s">
        <v>172</v>
      </c>
      <c r="E1244" s="164" t="s">
        <v>1</v>
      </c>
      <c r="F1244" s="165" t="s">
        <v>767</v>
      </c>
      <c r="H1244" s="164" t="s">
        <v>1</v>
      </c>
      <c r="I1244" s="166"/>
      <c r="L1244" s="163"/>
      <c r="M1244" s="167"/>
      <c r="N1244" s="168"/>
      <c r="O1244" s="168"/>
      <c r="P1244" s="168"/>
      <c r="Q1244" s="168"/>
      <c r="R1244" s="168"/>
      <c r="S1244" s="168"/>
      <c r="T1244" s="169"/>
      <c r="AT1244" s="164" t="s">
        <v>172</v>
      </c>
      <c r="AU1244" s="164" t="s">
        <v>83</v>
      </c>
      <c r="AV1244" s="13" t="s">
        <v>81</v>
      </c>
      <c r="AW1244" s="13" t="s">
        <v>30</v>
      </c>
      <c r="AX1244" s="13" t="s">
        <v>73</v>
      </c>
      <c r="AY1244" s="164" t="s">
        <v>160</v>
      </c>
    </row>
    <row r="1245" spans="2:51" s="14" customFormat="1" ht="11.25">
      <c r="B1245" s="170"/>
      <c r="D1245" s="158" t="s">
        <v>172</v>
      </c>
      <c r="E1245" s="171" t="s">
        <v>1</v>
      </c>
      <c r="F1245" s="172" t="s">
        <v>1253</v>
      </c>
      <c r="H1245" s="173">
        <v>19.32</v>
      </c>
      <c r="I1245" s="174"/>
      <c r="L1245" s="170"/>
      <c r="M1245" s="175"/>
      <c r="N1245" s="176"/>
      <c r="O1245" s="176"/>
      <c r="P1245" s="176"/>
      <c r="Q1245" s="176"/>
      <c r="R1245" s="176"/>
      <c r="S1245" s="176"/>
      <c r="T1245" s="177"/>
      <c r="AT1245" s="171" t="s">
        <v>172</v>
      </c>
      <c r="AU1245" s="171" t="s">
        <v>83</v>
      </c>
      <c r="AV1245" s="14" t="s">
        <v>83</v>
      </c>
      <c r="AW1245" s="14" t="s">
        <v>30</v>
      </c>
      <c r="AX1245" s="14" t="s">
        <v>73</v>
      </c>
      <c r="AY1245" s="171" t="s">
        <v>160</v>
      </c>
    </row>
    <row r="1246" spans="2:51" s="13" customFormat="1" ht="11.25">
      <c r="B1246" s="163"/>
      <c r="D1246" s="158" t="s">
        <v>172</v>
      </c>
      <c r="E1246" s="164" t="s">
        <v>1</v>
      </c>
      <c r="F1246" s="165" t="s">
        <v>1254</v>
      </c>
      <c r="H1246" s="164" t="s">
        <v>1</v>
      </c>
      <c r="I1246" s="166"/>
      <c r="L1246" s="163"/>
      <c r="M1246" s="167"/>
      <c r="N1246" s="168"/>
      <c r="O1246" s="168"/>
      <c r="P1246" s="168"/>
      <c r="Q1246" s="168"/>
      <c r="R1246" s="168"/>
      <c r="S1246" s="168"/>
      <c r="T1246" s="169"/>
      <c r="AT1246" s="164" t="s">
        <v>172</v>
      </c>
      <c r="AU1246" s="164" t="s">
        <v>83</v>
      </c>
      <c r="AV1246" s="13" t="s">
        <v>81</v>
      </c>
      <c r="AW1246" s="13" t="s">
        <v>30</v>
      </c>
      <c r="AX1246" s="13" t="s">
        <v>73</v>
      </c>
      <c r="AY1246" s="164" t="s">
        <v>160</v>
      </c>
    </row>
    <row r="1247" spans="2:51" s="13" customFormat="1" ht="11.25">
      <c r="B1247" s="163"/>
      <c r="D1247" s="158" t="s">
        <v>172</v>
      </c>
      <c r="E1247" s="164" t="s">
        <v>1</v>
      </c>
      <c r="F1247" s="165" t="s">
        <v>769</v>
      </c>
      <c r="H1247" s="164" t="s">
        <v>1</v>
      </c>
      <c r="I1247" s="166"/>
      <c r="L1247" s="163"/>
      <c r="M1247" s="167"/>
      <c r="N1247" s="168"/>
      <c r="O1247" s="168"/>
      <c r="P1247" s="168"/>
      <c r="Q1247" s="168"/>
      <c r="R1247" s="168"/>
      <c r="S1247" s="168"/>
      <c r="T1247" s="169"/>
      <c r="AT1247" s="164" t="s">
        <v>172</v>
      </c>
      <c r="AU1247" s="164" t="s">
        <v>83</v>
      </c>
      <c r="AV1247" s="13" t="s">
        <v>81</v>
      </c>
      <c r="AW1247" s="13" t="s">
        <v>30</v>
      </c>
      <c r="AX1247" s="13" t="s">
        <v>73</v>
      </c>
      <c r="AY1247" s="164" t="s">
        <v>160</v>
      </c>
    </row>
    <row r="1248" spans="2:51" s="14" customFormat="1" ht="11.25">
      <c r="B1248" s="170"/>
      <c r="D1248" s="158" t="s">
        <v>172</v>
      </c>
      <c r="E1248" s="171" t="s">
        <v>1</v>
      </c>
      <c r="F1248" s="172" t="s">
        <v>1229</v>
      </c>
      <c r="H1248" s="173">
        <v>9.06</v>
      </c>
      <c r="I1248" s="174"/>
      <c r="L1248" s="170"/>
      <c r="M1248" s="175"/>
      <c r="N1248" s="176"/>
      <c r="O1248" s="176"/>
      <c r="P1248" s="176"/>
      <c r="Q1248" s="176"/>
      <c r="R1248" s="176"/>
      <c r="S1248" s="176"/>
      <c r="T1248" s="177"/>
      <c r="AT1248" s="171" t="s">
        <v>172</v>
      </c>
      <c r="AU1248" s="171" t="s">
        <v>83</v>
      </c>
      <c r="AV1248" s="14" t="s">
        <v>83</v>
      </c>
      <c r="AW1248" s="14" t="s">
        <v>30</v>
      </c>
      <c r="AX1248" s="14" t="s">
        <v>73</v>
      </c>
      <c r="AY1248" s="171" t="s">
        <v>160</v>
      </c>
    </row>
    <row r="1249" spans="2:51" s="13" customFormat="1" ht="11.25">
      <c r="B1249" s="163"/>
      <c r="D1249" s="158" t="s">
        <v>172</v>
      </c>
      <c r="E1249" s="164" t="s">
        <v>1</v>
      </c>
      <c r="F1249" s="165" t="s">
        <v>771</v>
      </c>
      <c r="H1249" s="164" t="s">
        <v>1</v>
      </c>
      <c r="I1249" s="166"/>
      <c r="L1249" s="163"/>
      <c r="M1249" s="167"/>
      <c r="N1249" s="168"/>
      <c r="O1249" s="168"/>
      <c r="P1249" s="168"/>
      <c r="Q1249" s="168"/>
      <c r="R1249" s="168"/>
      <c r="S1249" s="168"/>
      <c r="T1249" s="169"/>
      <c r="AT1249" s="164" t="s">
        <v>172</v>
      </c>
      <c r="AU1249" s="164" t="s">
        <v>83</v>
      </c>
      <c r="AV1249" s="13" t="s">
        <v>81</v>
      </c>
      <c r="AW1249" s="13" t="s">
        <v>30</v>
      </c>
      <c r="AX1249" s="13" t="s">
        <v>73</v>
      </c>
      <c r="AY1249" s="164" t="s">
        <v>160</v>
      </c>
    </row>
    <row r="1250" spans="2:51" s="14" customFormat="1" ht="11.25">
      <c r="B1250" s="170"/>
      <c r="D1250" s="158" t="s">
        <v>172</v>
      </c>
      <c r="E1250" s="171" t="s">
        <v>1</v>
      </c>
      <c r="F1250" s="172" t="s">
        <v>1230</v>
      </c>
      <c r="H1250" s="173">
        <v>11.88</v>
      </c>
      <c r="I1250" s="174"/>
      <c r="L1250" s="170"/>
      <c r="M1250" s="175"/>
      <c r="N1250" s="176"/>
      <c r="O1250" s="176"/>
      <c r="P1250" s="176"/>
      <c r="Q1250" s="176"/>
      <c r="R1250" s="176"/>
      <c r="S1250" s="176"/>
      <c r="T1250" s="177"/>
      <c r="AT1250" s="171" t="s">
        <v>172</v>
      </c>
      <c r="AU1250" s="171" t="s">
        <v>83</v>
      </c>
      <c r="AV1250" s="14" t="s">
        <v>83</v>
      </c>
      <c r="AW1250" s="14" t="s">
        <v>30</v>
      </c>
      <c r="AX1250" s="14" t="s">
        <v>73</v>
      </c>
      <c r="AY1250" s="171" t="s">
        <v>160</v>
      </c>
    </row>
    <row r="1251" spans="2:51" s="13" customFormat="1" ht="11.25">
      <c r="B1251" s="163"/>
      <c r="D1251" s="158" t="s">
        <v>172</v>
      </c>
      <c r="E1251" s="164" t="s">
        <v>1</v>
      </c>
      <c r="F1251" s="165" t="s">
        <v>773</v>
      </c>
      <c r="H1251" s="164" t="s">
        <v>1</v>
      </c>
      <c r="I1251" s="166"/>
      <c r="L1251" s="163"/>
      <c r="M1251" s="167"/>
      <c r="N1251" s="168"/>
      <c r="O1251" s="168"/>
      <c r="P1251" s="168"/>
      <c r="Q1251" s="168"/>
      <c r="R1251" s="168"/>
      <c r="S1251" s="168"/>
      <c r="T1251" s="169"/>
      <c r="AT1251" s="164" t="s">
        <v>172</v>
      </c>
      <c r="AU1251" s="164" t="s">
        <v>83</v>
      </c>
      <c r="AV1251" s="13" t="s">
        <v>81</v>
      </c>
      <c r="AW1251" s="13" t="s">
        <v>30</v>
      </c>
      <c r="AX1251" s="13" t="s">
        <v>73</v>
      </c>
      <c r="AY1251" s="164" t="s">
        <v>160</v>
      </c>
    </row>
    <row r="1252" spans="2:51" s="14" customFormat="1" ht="11.25">
      <c r="B1252" s="170"/>
      <c r="D1252" s="158" t="s">
        <v>172</v>
      </c>
      <c r="E1252" s="171" t="s">
        <v>1</v>
      </c>
      <c r="F1252" s="172" t="s">
        <v>1255</v>
      </c>
      <c r="H1252" s="173">
        <v>24.8</v>
      </c>
      <c r="I1252" s="174"/>
      <c r="L1252" s="170"/>
      <c r="M1252" s="175"/>
      <c r="N1252" s="176"/>
      <c r="O1252" s="176"/>
      <c r="P1252" s="176"/>
      <c r="Q1252" s="176"/>
      <c r="R1252" s="176"/>
      <c r="S1252" s="176"/>
      <c r="T1252" s="177"/>
      <c r="AT1252" s="171" t="s">
        <v>172</v>
      </c>
      <c r="AU1252" s="171" t="s">
        <v>83</v>
      </c>
      <c r="AV1252" s="14" t="s">
        <v>83</v>
      </c>
      <c r="AW1252" s="14" t="s">
        <v>30</v>
      </c>
      <c r="AX1252" s="14" t="s">
        <v>73</v>
      </c>
      <c r="AY1252" s="171" t="s">
        <v>160</v>
      </c>
    </row>
    <row r="1253" spans="2:51" s="13" customFormat="1" ht="11.25">
      <c r="B1253" s="163"/>
      <c r="D1253" s="158" t="s">
        <v>172</v>
      </c>
      <c r="E1253" s="164" t="s">
        <v>1</v>
      </c>
      <c r="F1253" s="165" t="s">
        <v>775</v>
      </c>
      <c r="H1253" s="164" t="s">
        <v>1</v>
      </c>
      <c r="I1253" s="166"/>
      <c r="L1253" s="163"/>
      <c r="M1253" s="167"/>
      <c r="N1253" s="168"/>
      <c r="O1253" s="168"/>
      <c r="P1253" s="168"/>
      <c r="Q1253" s="168"/>
      <c r="R1253" s="168"/>
      <c r="S1253" s="168"/>
      <c r="T1253" s="169"/>
      <c r="AT1253" s="164" t="s">
        <v>172</v>
      </c>
      <c r="AU1253" s="164" t="s">
        <v>83</v>
      </c>
      <c r="AV1253" s="13" t="s">
        <v>81</v>
      </c>
      <c r="AW1253" s="13" t="s">
        <v>30</v>
      </c>
      <c r="AX1253" s="13" t="s">
        <v>73</v>
      </c>
      <c r="AY1253" s="164" t="s">
        <v>160</v>
      </c>
    </row>
    <row r="1254" spans="2:51" s="14" customFormat="1" ht="11.25">
      <c r="B1254" s="170"/>
      <c r="D1254" s="158" t="s">
        <v>172</v>
      </c>
      <c r="E1254" s="171" t="s">
        <v>1</v>
      </c>
      <c r="F1254" s="172" t="s">
        <v>1232</v>
      </c>
      <c r="H1254" s="173">
        <v>10.57</v>
      </c>
      <c r="I1254" s="174"/>
      <c r="L1254" s="170"/>
      <c r="M1254" s="175"/>
      <c r="N1254" s="176"/>
      <c r="O1254" s="176"/>
      <c r="P1254" s="176"/>
      <c r="Q1254" s="176"/>
      <c r="R1254" s="176"/>
      <c r="S1254" s="176"/>
      <c r="T1254" s="177"/>
      <c r="AT1254" s="171" t="s">
        <v>172</v>
      </c>
      <c r="AU1254" s="171" t="s">
        <v>83</v>
      </c>
      <c r="AV1254" s="14" t="s">
        <v>83</v>
      </c>
      <c r="AW1254" s="14" t="s">
        <v>30</v>
      </c>
      <c r="AX1254" s="14" t="s">
        <v>73</v>
      </c>
      <c r="AY1254" s="171" t="s">
        <v>160</v>
      </c>
    </row>
    <row r="1255" spans="2:51" s="13" customFormat="1" ht="11.25">
      <c r="B1255" s="163"/>
      <c r="D1255" s="158" t="s">
        <v>172</v>
      </c>
      <c r="E1255" s="164" t="s">
        <v>1</v>
      </c>
      <c r="F1255" s="165" t="s">
        <v>456</v>
      </c>
      <c r="H1255" s="164" t="s">
        <v>1</v>
      </c>
      <c r="I1255" s="166"/>
      <c r="L1255" s="163"/>
      <c r="M1255" s="167"/>
      <c r="N1255" s="168"/>
      <c r="O1255" s="168"/>
      <c r="P1255" s="168"/>
      <c r="Q1255" s="168"/>
      <c r="R1255" s="168"/>
      <c r="S1255" s="168"/>
      <c r="T1255" s="169"/>
      <c r="AT1255" s="164" t="s">
        <v>172</v>
      </c>
      <c r="AU1255" s="164" t="s">
        <v>83</v>
      </c>
      <c r="AV1255" s="13" t="s">
        <v>81</v>
      </c>
      <c r="AW1255" s="13" t="s">
        <v>30</v>
      </c>
      <c r="AX1255" s="13" t="s">
        <v>73</v>
      </c>
      <c r="AY1255" s="164" t="s">
        <v>160</v>
      </c>
    </row>
    <row r="1256" spans="2:51" s="14" customFormat="1" ht="11.25">
      <c r="B1256" s="170"/>
      <c r="D1256" s="158" t="s">
        <v>172</v>
      </c>
      <c r="E1256" s="171" t="s">
        <v>1</v>
      </c>
      <c r="F1256" s="172" t="s">
        <v>1256</v>
      </c>
      <c r="H1256" s="173">
        <v>8.35</v>
      </c>
      <c r="I1256" s="174"/>
      <c r="L1256" s="170"/>
      <c r="M1256" s="175"/>
      <c r="N1256" s="176"/>
      <c r="O1256" s="176"/>
      <c r="P1256" s="176"/>
      <c r="Q1256" s="176"/>
      <c r="R1256" s="176"/>
      <c r="S1256" s="176"/>
      <c r="T1256" s="177"/>
      <c r="AT1256" s="171" t="s">
        <v>172</v>
      </c>
      <c r="AU1256" s="171" t="s">
        <v>83</v>
      </c>
      <c r="AV1256" s="14" t="s">
        <v>83</v>
      </c>
      <c r="AW1256" s="14" t="s">
        <v>30</v>
      </c>
      <c r="AX1256" s="14" t="s">
        <v>73</v>
      </c>
      <c r="AY1256" s="171" t="s">
        <v>160</v>
      </c>
    </row>
    <row r="1257" spans="2:51" s="16" customFormat="1" ht="11.25">
      <c r="B1257" s="186"/>
      <c r="D1257" s="158" t="s">
        <v>172</v>
      </c>
      <c r="E1257" s="187" t="s">
        <v>1</v>
      </c>
      <c r="F1257" s="188" t="s">
        <v>182</v>
      </c>
      <c r="H1257" s="189">
        <v>137.48</v>
      </c>
      <c r="I1257" s="190"/>
      <c r="L1257" s="186"/>
      <c r="M1257" s="191"/>
      <c r="N1257" s="192"/>
      <c r="O1257" s="192"/>
      <c r="P1257" s="192"/>
      <c r="Q1257" s="192"/>
      <c r="R1257" s="192"/>
      <c r="S1257" s="192"/>
      <c r="T1257" s="193"/>
      <c r="AT1257" s="187" t="s">
        <v>172</v>
      </c>
      <c r="AU1257" s="187" t="s">
        <v>83</v>
      </c>
      <c r="AV1257" s="16" t="s">
        <v>168</v>
      </c>
      <c r="AW1257" s="16" t="s">
        <v>30</v>
      </c>
      <c r="AX1257" s="16" t="s">
        <v>81</v>
      </c>
      <c r="AY1257" s="187" t="s">
        <v>160</v>
      </c>
    </row>
    <row r="1258" spans="1:65" s="2" customFormat="1" ht="24.2" customHeight="1">
      <c r="A1258" s="33"/>
      <c r="B1258" s="144"/>
      <c r="C1258" s="145" t="s">
        <v>1257</v>
      </c>
      <c r="D1258" s="145" t="s">
        <v>163</v>
      </c>
      <c r="E1258" s="146" t="s">
        <v>1258</v>
      </c>
      <c r="F1258" s="147" t="s">
        <v>1259</v>
      </c>
      <c r="G1258" s="148" t="s">
        <v>166</v>
      </c>
      <c r="H1258" s="149">
        <v>45.36</v>
      </c>
      <c r="I1258" s="150"/>
      <c r="J1258" s="151">
        <f>ROUND(I1258*H1258,2)</f>
        <v>0</v>
      </c>
      <c r="K1258" s="147" t="s">
        <v>167</v>
      </c>
      <c r="L1258" s="34"/>
      <c r="M1258" s="152" t="s">
        <v>1</v>
      </c>
      <c r="N1258" s="153" t="s">
        <v>38</v>
      </c>
      <c r="O1258" s="59"/>
      <c r="P1258" s="154">
        <f>O1258*H1258</f>
        <v>0</v>
      </c>
      <c r="Q1258" s="154">
        <v>0.01258872</v>
      </c>
      <c r="R1258" s="154">
        <f>Q1258*H1258</f>
        <v>0.5710243392</v>
      </c>
      <c r="S1258" s="154">
        <v>0</v>
      </c>
      <c r="T1258" s="155">
        <f>S1258*H1258</f>
        <v>0</v>
      </c>
      <c r="U1258" s="33"/>
      <c r="V1258" s="33"/>
      <c r="W1258" s="33"/>
      <c r="X1258" s="33"/>
      <c r="Y1258" s="33"/>
      <c r="Z1258" s="33"/>
      <c r="AA1258" s="33"/>
      <c r="AB1258" s="33"/>
      <c r="AC1258" s="33"/>
      <c r="AD1258" s="33"/>
      <c r="AE1258" s="33"/>
      <c r="AR1258" s="156" t="s">
        <v>251</v>
      </c>
      <c r="AT1258" s="156" t="s">
        <v>163</v>
      </c>
      <c r="AU1258" s="156" t="s">
        <v>83</v>
      </c>
      <c r="AY1258" s="18" t="s">
        <v>160</v>
      </c>
      <c r="BE1258" s="157">
        <f>IF(N1258="základní",J1258,0)</f>
        <v>0</v>
      </c>
      <c r="BF1258" s="157">
        <f>IF(N1258="snížená",J1258,0)</f>
        <v>0</v>
      </c>
      <c r="BG1258" s="157">
        <f>IF(N1258="zákl. přenesená",J1258,0)</f>
        <v>0</v>
      </c>
      <c r="BH1258" s="157">
        <f>IF(N1258="sníž. přenesená",J1258,0)</f>
        <v>0</v>
      </c>
      <c r="BI1258" s="157">
        <f>IF(N1258="nulová",J1258,0)</f>
        <v>0</v>
      </c>
      <c r="BJ1258" s="18" t="s">
        <v>81</v>
      </c>
      <c r="BK1258" s="157">
        <f>ROUND(I1258*H1258,2)</f>
        <v>0</v>
      </c>
      <c r="BL1258" s="18" t="s">
        <v>251</v>
      </c>
      <c r="BM1258" s="156" t="s">
        <v>1260</v>
      </c>
    </row>
    <row r="1259" spans="1:47" s="2" customFormat="1" ht="29.25">
      <c r="A1259" s="33"/>
      <c r="B1259" s="34"/>
      <c r="C1259" s="33"/>
      <c r="D1259" s="158" t="s">
        <v>170</v>
      </c>
      <c r="E1259" s="33"/>
      <c r="F1259" s="159" t="s">
        <v>1261</v>
      </c>
      <c r="G1259" s="33"/>
      <c r="H1259" s="33"/>
      <c r="I1259" s="160"/>
      <c r="J1259" s="33"/>
      <c r="K1259" s="33"/>
      <c r="L1259" s="34"/>
      <c r="M1259" s="161"/>
      <c r="N1259" s="162"/>
      <c r="O1259" s="59"/>
      <c r="P1259" s="59"/>
      <c r="Q1259" s="59"/>
      <c r="R1259" s="59"/>
      <c r="S1259" s="59"/>
      <c r="T1259" s="60"/>
      <c r="U1259" s="33"/>
      <c r="V1259" s="33"/>
      <c r="W1259" s="33"/>
      <c r="X1259" s="33"/>
      <c r="Y1259" s="33"/>
      <c r="Z1259" s="33"/>
      <c r="AA1259" s="33"/>
      <c r="AB1259" s="33"/>
      <c r="AC1259" s="33"/>
      <c r="AD1259" s="33"/>
      <c r="AE1259" s="33"/>
      <c r="AT1259" s="18" t="s">
        <v>170</v>
      </c>
      <c r="AU1259" s="18" t="s">
        <v>83</v>
      </c>
    </row>
    <row r="1260" spans="2:51" s="13" customFormat="1" ht="11.25">
      <c r="B1260" s="163"/>
      <c r="D1260" s="158" t="s">
        <v>172</v>
      </c>
      <c r="E1260" s="164" t="s">
        <v>1</v>
      </c>
      <c r="F1260" s="165" t="s">
        <v>623</v>
      </c>
      <c r="H1260" s="164" t="s">
        <v>1</v>
      </c>
      <c r="I1260" s="166"/>
      <c r="L1260" s="163"/>
      <c r="M1260" s="167"/>
      <c r="N1260" s="168"/>
      <c r="O1260" s="168"/>
      <c r="P1260" s="168"/>
      <c r="Q1260" s="168"/>
      <c r="R1260" s="168"/>
      <c r="S1260" s="168"/>
      <c r="T1260" s="169"/>
      <c r="AT1260" s="164" t="s">
        <v>172</v>
      </c>
      <c r="AU1260" s="164" t="s">
        <v>83</v>
      </c>
      <c r="AV1260" s="13" t="s">
        <v>81</v>
      </c>
      <c r="AW1260" s="13" t="s">
        <v>30</v>
      </c>
      <c r="AX1260" s="13" t="s">
        <v>73</v>
      </c>
      <c r="AY1260" s="164" t="s">
        <v>160</v>
      </c>
    </row>
    <row r="1261" spans="2:51" s="14" customFormat="1" ht="11.25">
      <c r="B1261" s="170"/>
      <c r="D1261" s="158" t="s">
        <v>172</v>
      </c>
      <c r="E1261" s="171" t="s">
        <v>1</v>
      </c>
      <c r="F1261" s="172" t="s">
        <v>1262</v>
      </c>
      <c r="H1261" s="173">
        <v>3.14</v>
      </c>
      <c r="I1261" s="174"/>
      <c r="L1261" s="170"/>
      <c r="M1261" s="175"/>
      <c r="N1261" s="176"/>
      <c r="O1261" s="176"/>
      <c r="P1261" s="176"/>
      <c r="Q1261" s="176"/>
      <c r="R1261" s="176"/>
      <c r="S1261" s="176"/>
      <c r="T1261" s="177"/>
      <c r="AT1261" s="171" t="s">
        <v>172</v>
      </c>
      <c r="AU1261" s="171" t="s">
        <v>83</v>
      </c>
      <c r="AV1261" s="14" t="s">
        <v>83</v>
      </c>
      <c r="AW1261" s="14" t="s">
        <v>30</v>
      </c>
      <c r="AX1261" s="14" t="s">
        <v>73</v>
      </c>
      <c r="AY1261" s="171" t="s">
        <v>160</v>
      </c>
    </row>
    <row r="1262" spans="2:51" s="13" customFormat="1" ht="11.25">
      <c r="B1262" s="163"/>
      <c r="D1262" s="158" t="s">
        <v>172</v>
      </c>
      <c r="E1262" s="164" t="s">
        <v>1</v>
      </c>
      <c r="F1262" s="165" t="s">
        <v>625</v>
      </c>
      <c r="H1262" s="164" t="s">
        <v>1</v>
      </c>
      <c r="I1262" s="166"/>
      <c r="L1262" s="163"/>
      <c r="M1262" s="167"/>
      <c r="N1262" s="168"/>
      <c r="O1262" s="168"/>
      <c r="P1262" s="168"/>
      <c r="Q1262" s="168"/>
      <c r="R1262" s="168"/>
      <c r="S1262" s="168"/>
      <c r="T1262" s="169"/>
      <c r="AT1262" s="164" t="s">
        <v>172</v>
      </c>
      <c r="AU1262" s="164" t="s">
        <v>83</v>
      </c>
      <c r="AV1262" s="13" t="s">
        <v>81</v>
      </c>
      <c r="AW1262" s="13" t="s">
        <v>30</v>
      </c>
      <c r="AX1262" s="13" t="s">
        <v>73</v>
      </c>
      <c r="AY1262" s="164" t="s">
        <v>160</v>
      </c>
    </row>
    <row r="1263" spans="2:51" s="14" customFormat="1" ht="11.25">
      <c r="B1263" s="170"/>
      <c r="D1263" s="158" t="s">
        <v>172</v>
      </c>
      <c r="E1263" s="171" t="s">
        <v>1</v>
      </c>
      <c r="F1263" s="172" t="s">
        <v>1263</v>
      </c>
      <c r="H1263" s="173">
        <v>1.8</v>
      </c>
      <c r="I1263" s="174"/>
      <c r="L1263" s="170"/>
      <c r="M1263" s="175"/>
      <c r="N1263" s="176"/>
      <c r="O1263" s="176"/>
      <c r="P1263" s="176"/>
      <c r="Q1263" s="176"/>
      <c r="R1263" s="176"/>
      <c r="S1263" s="176"/>
      <c r="T1263" s="177"/>
      <c r="AT1263" s="171" t="s">
        <v>172</v>
      </c>
      <c r="AU1263" s="171" t="s">
        <v>83</v>
      </c>
      <c r="AV1263" s="14" t="s">
        <v>83</v>
      </c>
      <c r="AW1263" s="14" t="s">
        <v>30</v>
      </c>
      <c r="AX1263" s="14" t="s">
        <v>73</v>
      </c>
      <c r="AY1263" s="171" t="s">
        <v>160</v>
      </c>
    </row>
    <row r="1264" spans="2:51" s="13" customFormat="1" ht="11.25">
      <c r="B1264" s="163"/>
      <c r="D1264" s="158" t="s">
        <v>172</v>
      </c>
      <c r="E1264" s="164" t="s">
        <v>1</v>
      </c>
      <c r="F1264" s="165" t="s">
        <v>627</v>
      </c>
      <c r="H1264" s="164" t="s">
        <v>1</v>
      </c>
      <c r="I1264" s="166"/>
      <c r="L1264" s="163"/>
      <c r="M1264" s="167"/>
      <c r="N1264" s="168"/>
      <c r="O1264" s="168"/>
      <c r="P1264" s="168"/>
      <c r="Q1264" s="168"/>
      <c r="R1264" s="168"/>
      <c r="S1264" s="168"/>
      <c r="T1264" s="169"/>
      <c r="AT1264" s="164" t="s">
        <v>172</v>
      </c>
      <c r="AU1264" s="164" t="s">
        <v>83</v>
      </c>
      <c r="AV1264" s="13" t="s">
        <v>81</v>
      </c>
      <c r="AW1264" s="13" t="s">
        <v>30</v>
      </c>
      <c r="AX1264" s="13" t="s">
        <v>73</v>
      </c>
      <c r="AY1264" s="164" t="s">
        <v>160</v>
      </c>
    </row>
    <row r="1265" spans="2:51" s="14" customFormat="1" ht="11.25">
      <c r="B1265" s="170"/>
      <c r="D1265" s="158" t="s">
        <v>172</v>
      </c>
      <c r="E1265" s="171" t="s">
        <v>1</v>
      </c>
      <c r="F1265" s="172" t="s">
        <v>1264</v>
      </c>
      <c r="H1265" s="173">
        <v>1.2</v>
      </c>
      <c r="I1265" s="174"/>
      <c r="L1265" s="170"/>
      <c r="M1265" s="175"/>
      <c r="N1265" s="176"/>
      <c r="O1265" s="176"/>
      <c r="P1265" s="176"/>
      <c r="Q1265" s="176"/>
      <c r="R1265" s="176"/>
      <c r="S1265" s="176"/>
      <c r="T1265" s="177"/>
      <c r="AT1265" s="171" t="s">
        <v>172</v>
      </c>
      <c r="AU1265" s="171" t="s">
        <v>83</v>
      </c>
      <c r="AV1265" s="14" t="s">
        <v>83</v>
      </c>
      <c r="AW1265" s="14" t="s">
        <v>30</v>
      </c>
      <c r="AX1265" s="14" t="s">
        <v>73</v>
      </c>
      <c r="AY1265" s="171" t="s">
        <v>160</v>
      </c>
    </row>
    <row r="1266" spans="2:51" s="13" customFormat="1" ht="11.25">
      <c r="B1266" s="163"/>
      <c r="D1266" s="158" t="s">
        <v>172</v>
      </c>
      <c r="E1266" s="164" t="s">
        <v>1</v>
      </c>
      <c r="F1266" s="165" t="s">
        <v>629</v>
      </c>
      <c r="H1266" s="164" t="s">
        <v>1</v>
      </c>
      <c r="I1266" s="166"/>
      <c r="L1266" s="163"/>
      <c r="M1266" s="167"/>
      <c r="N1266" s="168"/>
      <c r="O1266" s="168"/>
      <c r="P1266" s="168"/>
      <c r="Q1266" s="168"/>
      <c r="R1266" s="168"/>
      <c r="S1266" s="168"/>
      <c r="T1266" s="169"/>
      <c r="AT1266" s="164" t="s">
        <v>172</v>
      </c>
      <c r="AU1266" s="164" t="s">
        <v>83</v>
      </c>
      <c r="AV1266" s="13" t="s">
        <v>81</v>
      </c>
      <c r="AW1266" s="13" t="s">
        <v>30</v>
      </c>
      <c r="AX1266" s="13" t="s">
        <v>73</v>
      </c>
      <c r="AY1266" s="164" t="s">
        <v>160</v>
      </c>
    </row>
    <row r="1267" spans="2:51" s="14" customFormat="1" ht="11.25">
      <c r="B1267" s="170"/>
      <c r="D1267" s="158" t="s">
        <v>172</v>
      </c>
      <c r="E1267" s="171" t="s">
        <v>1</v>
      </c>
      <c r="F1267" s="172" t="s">
        <v>1265</v>
      </c>
      <c r="H1267" s="173">
        <v>2</v>
      </c>
      <c r="I1267" s="174"/>
      <c r="L1267" s="170"/>
      <c r="M1267" s="175"/>
      <c r="N1267" s="176"/>
      <c r="O1267" s="176"/>
      <c r="P1267" s="176"/>
      <c r="Q1267" s="176"/>
      <c r="R1267" s="176"/>
      <c r="S1267" s="176"/>
      <c r="T1267" s="177"/>
      <c r="AT1267" s="171" t="s">
        <v>172</v>
      </c>
      <c r="AU1267" s="171" t="s">
        <v>83</v>
      </c>
      <c r="AV1267" s="14" t="s">
        <v>83</v>
      </c>
      <c r="AW1267" s="14" t="s">
        <v>30</v>
      </c>
      <c r="AX1267" s="14" t="s">
        <v>73</v>
      </c>
      <c r="AY1267" s="171" t="s">
        <v>160</v>
      </c>
    </row>
    <row r="1268" spans="2:51" s="13" customFormat="1" ht="11.25">
      <c r="B1268" s="163"/>
      <c r="D1268" s="158" t="s">
        <v>172</v>
      </c>
      <c r="E1268" s="164" t="s">
        <v>1</v>
      </c>
      <c r="F1268" s="165" t="s">
        <v>630</v>
      </c>
      <c r="H1268" s="164" t="s">
        <v>1</v>
      </c>
      <c r="I1268" s="166"/>
      <c r="L1268" s="163"/>
      <c r="M1268" s="167"/>
      <c r="N1268" s="168"/>
      <c r="O1268" s="168"/>
      <c r="P1268" s="168"/>
      <c r="Q1268" s="168"/>
      <c r="R1268" s="168"/>
      <c r="S1268" s="168"/>
      <c r="T1268" s="169"/>
      <c r="AT1268" s="164" t="s">
        <v>172</v>
      </c>
      <c r="AU1268" s="164" t="s">
        <v>83</v>
      </c>
      <c r="AV1268" s="13" t="s">
        <v>81</v>
      </c>
      <c r="AW1268" s="13" t="s">
        <v>30</v>
      </c>
      <c r="AX1268" s="13" t="s">
        <v>73</v>
      </c>
      <c r="AY1268" s="164" t="s">
        <v>160</v>
      </c>
    </row>
    <row r="1269" spans="2:51" s="14" customFormat="1" ht="11.25">
      <c r="B1269" s="170"/>
      <c r="D1269" s="158" t="s">
        <v>172</v>
      </c>
      <c r="E1269" s="171" t="s">
        <v>1</v>
      </c>
      <c r="F1269" s="172" t="s">
        <v>1264</v>
      </c>
      <c r="H1269" s="173">
        <v>1.2</v>
      </c>
      <c r="I1269" s="174"/>
      <c r="L1269" s="170"/>
      <c r="M1269" s="175"/>
      <c r="N1269" s="176"/>
      <c r="O1269" s="176"/>
      <c r="P1269" s="176"/>
      <c r="Q1269" s="176"/>
      <c r="R1269" s="176"/>
      <c r="S1269" s="176"/>
      <c r="T1269" s="177"/>
      <c r="AT1269" s="171" t="s">
        <v>172</v>
      </c>
      <c r="AU1269" s="171" t="s">
        <v>83</v>
      </c>
      <c r="AV1269" s="14" t="s">
        <v>83</v>
      </c>
      <c r="AW1269" s="14" t="s">
        <v>30</v>
      </c>
      <c r="AX1269" s="14" t="s">
        <v>73</v>
      </c>
      <c r="AY1269" s="171" t="s">
        <v>160</v>
      </c>
    </row>
    <row r="1270" spans="2:51" s="13" customFormat="1" ht="11.25">
      <c r="B1270" s="163"/>
      <c r="D1270" s="158" t="s">
        <v>172</v>
      </c>
      <c r="E1270" s="164" t="s">
        <v>1</v>
      </c>
      <c r="F1270" s="165" t="s">
        <v>981</v>
      </c>
      <c r="H1270" s="164" t="s">
        <v>1</v>
      </c>
      <c r="I1270" s="166"/>
      <c r="L1270" s="163"/>
      <c r="M1270" s="167"/>
      <c r="N1270" s="168"/>
      <c r="O1270" s="168"/>
      <c r="P1270" s="168"/>
      <c r="Q1270" s="168"/>
      <c r="R1270" s="168"/>
      <c r="S1270" s="168"/>
      <c r="T1270" s="169"/>
      <c r="AT1270" s="164" t="s">
        <v>172</v>
      </c>
      <c r="AU1270" s="164" t="s">
        <v>83</v>
      </c>
      <c r="AV1270" s="13" t="s">
        <v>81</v>
      </c>
      <c r="AW1270" s="13" t="s">
        <v>30</v>
      </c>
      <c r="AX1270" s="13" t="s">
        <v>73</v>
      </c>
      <c r="AY1270" s="164" t="s">
        <v>160</v>
      </c>
    </row>
    <row r="1271" spans="2:51" s="14" customFormat="1" ht="11.25">
      <c r="B1271" s="170"/>
      <c r="D1271" s="158" t="s">
        <v>172</v>
      </c>
      <c r="E1271" s="171" t="s">
        <v>1</v>
      </c>
      <c r="F1271" s="172" t="s">
        <v>1266</v>
      </c>
      <c r="H1271" s="173">
        <v>5.52</v>
      </c>
      <c r="I1271" s="174"/>
      <c r="L1271" s="170"/>
      <c r="M1271" s="175"/>
      <c r="N1271" s="176"/>
      <c r="O1271" s="176"/>
      <c r="P1271" s="176"/>
      <c r="Q1271" s="176"/>
      <c r="R1271" s="176"/>
      <c r="S1271" s="176"/>
      <c r="T1271" s="177"/>
      <c r="AT1271" s="171" t="s">
        <v>172</v>
      </c>
      <c r="AU1271" s="171" t="s">
        <v>83</v>
      </c>
      <c r="AV1271" s="14" t="s">
        <v>83</v>
      </c>
      <c r="AW1271" s="14" t="s">
        <v>30</v>
      </c>
      <c r="AX1271" s="14" t="s">
        <v>73</v>
      </c>
      <c r="AY1271" s="171" t="s">
        <v>160</v>
      </c>
    </row>
    <row r="1272" spans="2:51" s="13" customFormat="1" ht="11.25">
      <c r="B1272" s="163"/>
      <c r="D1272" s="158" t="s">
        <v>172</v>
      </c>
      <c r="E1272" s="164" t="s">
        <v>1</v>
      </c>
      <c r="F1272" s="165" t="s">
        <v>989</v>
      </c>
      <c r="H1272" s="164" t="s">
        <v>1</v>
      </c>
      <c r="I1272" s="166"/>
      <c r="L1272" s="163"/>
      <c r="M1272" s="167"/>
      <c r="N1272" s="168"/>
      <c r="O1272" s="168"/>
      <c r="P1272" s="168"/>
      <c r="Q1272" s="168"/>
      <c r="R1272" s="168"/>
      <c r="S1272" s="168"/>
      <c r="T1272" s="169"/>
      <c r="AT1272" s="164" t="s">
        <v>172</v>
      </c>
      <c r="AU1272" s="164" t="s">
        <v>83</v>
      </c>
      <c r="AV1272" s="13" t="s">
        <v>81</v>
      </c>
      <c r="AW1272" s="13" t="s">
        <v>30</v>
      </c>
      <c r="AX1272" s="13" t="s">
        <v>73</v>
      </c>
      <c r="AY1272" s="164" t="s">
        <v>160</v>
      </c>
    </row>
    <row r="1273" spans="2:51" s="14" customFormat="1" ht="11.25">
      <c r="B1273" s="170"/>
      <c r="D1273" s="158" t="s">
        <v>172</v>
      </c>
      <c r="E1273" s="171" t="s">
        <v>1</v>
      </c>
      <c r="F1273" s="172" t="s">
        <v>1267</v>
      </c>
      <c r="H1273" s="173">
        <v>3.95</v>
      </c>
      <c r="I1273" s="174"/>
      <c r="L1273" s="170"/>
      <c r="M1273" s="175"/>
      <c r="N1273" s="176"/>
      <c r="O1273" s="176"/>
      <c r="P1273" s="176"/>
      <c r="Q1273" s="176"/>
      <c r="R1273" s="176"/>
      <c r="S1273" s="176"/>
      <c r="T1273" s="177"/>
      <c r="AT1273" s="171" t="s">
        <v>172</v>
      </c>
      <c r="AU1273" s="171" t="s">
        <v>83</v>
      </c>
      <c r="AV1273" s="14" t="s">
        <v>83</v>
      </c>
      <c r="AW1273" s="14" t="s">
        <v>30</v>
      </c>
      <c r="AX1273" s="14" t="s">
        <v>73</v>
      </c>
      <c r="AY1273" s="171" t="s">
        <v>160</v>
      </c>
    </row>
    <row r="1274" spans="2:51" s="13" customFormat="1" ht="11.25">
      <c r="B1274" s="163"/>
      <c r="D1274" s="158" t="s">
        <v>172</v>
      </c>
      <c r="E1274" s="164" t="s">
        <v>1</v>
      </c>
      <c r="F1274" s="165" t="s">
        <v>991</v>
      </c>
      <c r="H1274" s="164" t="s">
        <v>1</v>
      </c>
      <c r="I1274" s="166"/>
      <c r="L1274" s="163"/>
      <c r="M1274" s="167"/>
      <c r="N1274" s="168"/>
      <c r="O1274" s="168"/>
      <c r="P1274" s="168"/>
      <c r="Q1274" s="168"/>
      <c r="R1274" s="168"/>
      <c r="S1274" s="168"/>
      <c r="T1274" s="169"/>
      <c r="AT1274" s="164" t="s">
        <v>172</v>
      </c>
      <c r="AU1274" s="164" t="s">
        <v>83</v>
      </c>
      <c r="AV1274" s="13" t="s">
        <v>81</v>
      </c>
      <c r="AW1274" s="13" t="s">
        <v>30</v>
      </c>
      <c r="AX1274" s="13" t="s">
        <v>73</v>
      </c>
      <c r="AY1274" s="164" t="s">
        <v>160</v>
      </c>
    </row>
    <row r="1275" spans="2:51" s="14" customFormat="1" ht="11.25">
      <c r="B1275" s="170"/>
      <c r="D1275" s="158" t="s">
        <v>172</v>
      </c>
      <c r="E1275" s="171" t="s">
        <v>1</v>
      </c>
      <c r="F1275" s="172" t="s">
        <v>1267</v>
      </c>
      <c r="H1275" s="173">
        <v>3.95</v>
      </c>
      <c r="I1275" s="174"/>
      <c r="L1275" s="170"/>
      <c r="M1275" s="175"/>
      <c r="N1275" s="176"/>
      <c r="O1275" s="176"/>
      <c r="P1275" s="176"/>
      <c r="Q1275" s="176"/>
      <c r="R1275" s="176"/>
      <c r="S1275" s="176"/>
      <c r="T1275" s="177"/>
      <c r="AT1275" s="171" t="s">
        <v>172</v>
      </c>
      <c r="AU1275" s="171" t="s">
        <v>83</v>
      </c>
      <c r="AV1275" s="14" t="s">
        <v>83</v>
      </c>
      <c r="AW1275" s="14" t="s">
        <v>30</v>
      </c>
      <c r="AX1275" s="14" t="s">
        <v>73</v>
      </c>
      <c r="AY1275" s="171" t="s">
        <v>160</v>
      </c>
    </row>
    <row r="1276" spans="2:51" s="13" customFormat="1" ht="11.25">
      <c r="B1276" s="163"/>
      <c r="D1276" s="158" t="s">
        <v>172</v>
      </c>
      <c r="E1276" s="164" t="s">
        <v>1</v>
      </c>
      <c r="F1276" s="165" t="s">
        <v>458</v>
      </c>
      <c r="H1276" s="164" t="s">
        <v>1</v>
      </c>
      <c r="I1276" s="166"/>
      <c r="L1276" s="163"/>
      <c r="M1276" s="167"/>
      <c r="N1276" s="168"/>
      <c r="O1276" s="168"/>
      <c r="P1276" s="168"/>
      <c r="Q1276" s="168"/>
      <c r="R1276" s="168"/>
      <c r="S1276" s="168"/>
      <c r="T1276" s="169"/>
      <c r="AT1276" s="164" t="s">
        <v>172</v>
      </c>
      <c r="AU1276" s="164" t="s">
        <v>83</v>
      </c>
      <c r="AV1276" s="13" t="s">
        <v>81</v>
      </c>
      <c r="AW1276" s="13" t="s">
        <v>30</v>
      </c>
      <c r="AX1276" s="13" t="s">
        <v>73</v>
      </c>
      <c r="AY1276" s="164" t="s">
        <v>160</v>
      </c>
    </row>
    <row r="1277" spans="2:51" s="14" customFormat="1" ht="11.25">
      <c r="B1277" s="170"/>
      <c r="D1277" s="158" t="s">
        <v>172</v>
      </c>
      <c r="E1277" s="171" t="s">
        <v>1</v>
      </c>
      <c r="F1277" s="172" t="s">
        <v>1267</v>
      </c>
      <c r="H1277" s="173">
        <v>3.95</v>
      </c>
      <c r="I1277" s="174"/>
      <c r="L1277" s="170"/>
      <c r="M1277" s="175"/>
      <c r="N1277" s="176"/>
      <c r="O1277" s="176"/>
      <c r="P1277" s="176"/>
      <c r="Q1277" s="176"/>
      <c r="R1277" s="176"/>
      <c r="S1277" s="176"/>
      <c r="T1277" s="177"/>
      <c r="AT1277" s="171" t="s">
        <v>172</v>
      </c>
      <c r="AU1277" s="171" t="s">
        <v>83</v>
      </c>
      <c r="AV1277" s="14" t="s">
        <v>83</v>
      </c>
      <c r="AW1277" s="14" t="s">
        <v>30</v>
      </c>
      <c r="AX1277" s="14" t="s">
        <v>73</v>
      </c>
      <c r="AY1277" s="171" t="s">
        <v>160</v>
      </c>
    </row>
    <row r="1278" spans="2:51" s="13" customFormat="1" ht="11.25">
      <c r="B1278" s="163"/>
      <c r="D1278" s="158" t="s">
        <v>172</v>
      </c>
      <c r="E1278" s="164" t="s">
        <v>1</v>
      </c>
      <c r="F1278" s="165" t="s">
        <v>460</v>
      </c>
      <c r="H1278" s="164" t="s">
        <v>1</v>
      </c>
      <c r="I1278" s="166"/>
      <c r="L1278" s="163"/>
      <c r="M1278" s="167"/>
      <c r="N1278" s="168"/>
      <c r="O1278" s="168"/>
      <c r="P1278" s="168"/>
      <c r="Q1278" s="168"/>
      <c r="R1278" s="168"/>
      <c r="S1278" s="168"/>
      <c r="T1278" s="169"/>
      <c r="AT1278" s="164" t="s">
        <v>172</v>
      </c>
      <c r="AU1278" s="164" t="s">
        <v>83</v>
      </c>
      <c r="AV1278" s="13" t="s">
        <v>81</v>
      </c>
      <c r="AW1278" s="13" t="s">
        <v>30</v>
      </c>
      <c r="AX1278" s="13" t="s">
        <v>73</v>
      </c>
      <c r="AY1278" s="164" t="s">
        <v>160</v>
      </c>
    </row>
    <row r="1279" spans="2:51" s="14" customFormat="1" ht="11.25">
      <c r="B1279" s="170"/>
      <c r="D1279" s="158" t="s">
        <v>172</v>
      </c>
      <c r="E1279" s="171" t="s">
        <v>1</v>
      </c>
      <c r="F1279" s="172" t="s">
        <v>1267</v>
      </c>
      <c r="H1279" s="173">
        <v>3.95</v>
      </c>
      <c r="I1279" s="174"/>
      <c r="L1279" s="170"/>
      <c r="M1279" s="175"/>
      <c r="N1279" s="176"/>
      <c r="O1279" s="176"/>
      <c r="P1279" s="176"/>
      <c r="Q1279" s="176"/>
      <c r="R1279" s="176"/>
      <c r="S1279" s="176"/>
      <c r="T1279" s="177"/>
      <c r="AT1279" s="171" t="s">
        <v>172</v>
      </c>
      <c r="AU1279" s="171" t="s">
        <v>83</v>
      </c>
      <c r="AV1279" s="14" t="s">
        <v>83</v>
      </c>
      <c r="AW1279" s="14" t="s">
        <v>30</v>
      </c>
      <c r="AX1279" s="14" t="s">
        <v>73</v>
      </c>
      <c r="AY1279" s="171" t="s">
        <v>160</v>
      </c>
    </row>
    <row r="1280" spans="2:51" s="13" customFormat="1" ht="11.25">
      <c r="B1280" s="163"/>
      <c r="D1280" s="158" t="s">
        <v>172</v>
      </c>
      <c r="E1280" s="164" t="s">
        <v>1</v>
      </c>
      <c r="F1280" s="165" t="s">
        <v>1001</v>
      </c>
      <c r="H1280" s="164" t="s">
        <v>1</v>
      </c>
      <c r="I1280" s="166"/>
      <c r="L1280" s="163"/>
      <c r="M1280" s="167"/>
      <c r="N1280" s="168"/>
      <c r="O1280" s="168"/>
      <c r="P1280" s="168"/>
      <c r="Q1280" s="168"/>
      <c r="R1280" s="168"/>
      <c r="S1280" s="168"/>
      <c r="T1280" s="169"/>
      <c r="AT1280" s="164" t="s">
        <v>172</v>
      </c>
      <c r="AU1280" s="164" t="s">
        <v>83</v>
      </c>
      <c r="AV1280" s="13" t="s">
        <v>81</v>
      </c>
      <c r="AW1280" s="13" t="s">
        <v>30</v>
      </c>
      <c r="AX1280" s="13" t="s">
        <v>73</v>
      </c>
      <c r="AY1280" s="164" t="s">
        <v>160</v>
      </c>
    </row>
    <row r="1281" spans="2:51" s="14" customFormat="1" ht="11.25">
      <c r="B1281" s="170"/>
      <c r="D1281" s="158" t="s">
        <v>172</v>
      </c>
      <c r="E1281" s="171" t="s">
        <v>1</v>
      </c>
      <c r="F1281" s="172" t="s">
        <v>1268</v>
      </c>
      <c r="H1281" s="173">
        <v>2.45</v>
      </c>
      <c r="I1281" s="174"/>
      <c r="L1281" s="170"/>
      <c r="M1281" s="175"/>
      <c r="N1281" s="176"/>
      <c r="O1281" s="176"/>
      <c r="P1281" s="176"/>
      <c r="Q1281" s="176"/>
      <c r="R1281" s="176"/>
      <c r="S1281" s="176"/>
      <c r="T1281" s="177"/>
      <c r="AT1281" s="171" t="s">
        <v>172</v>
      </c>
      <c r="AU1281" s="171" t="s">
        <v>83</v>
      </c>
      <c r="AV1281" s="14" t="s">
        <v>83</v>
      </c>
      <c r="AW1281" s="14" t="s">
        <v>30</v>
      </c>
      <c r="AX1281" s="14" t="s">
        <v>73</v>
      </c>
      <c r="AY1281" s="171" t="s">
        <v>160</v>
      </c>
    </row>
    <row r="1282" spans="2:51" s="13" customFormat="1" ht="11.25">
      <c r="B1282" s="163"/>
      <c r="D1282" s="158" t="s">
        <v>172</v>
      </c>
      <c r="E1282" s="164" t="s">
        <v>1</v>
      </c>
      <c r="F1282" s="165" t="s">
        <v>1003</v>
      </c>
      <c r="H1282" s="164" t="s">
        <v>1</v>
      </c>
      <c r="I1282" s="166"/>
      <c r="L1282" s="163"/>
      <c r="M1282" s="167"/>
      <c r="N1282" s="168"/>
      <c r="O1282" s="168"/>
      <c r="P1282" s="168"/>
      <c r="Q1282" s="168"/>
      <c r="R1282" s="168"/>
      <c r="S1282" s="168"/>
      <c r="T1282" s="169"/>
      <c r="AT1282" s="164" t="s">
        <v>172</v>
      </c>
      <c r="AU1282" s="164" t="s">
        <v>83</v>
      </c>
      <c r="AV1282" s="13" t="s">
        <v>81</v>
      </c>
      <c r="AW1282" s="13" t="s">
        <v>30</v>
      </c>
      <c r="AX1282" s="13" t="s">
        <v>73</v>
      </c>
      <c r="AY1282" s="164" t="s">
        <v>160</v>
      </c>
    </row>
    <row r="1283" spans="2:51" s="14" customFormat="1" ht="11.25">
      <c r="B1283" s="170"/>
      <c r="D1283" s="158" t="s">
        <v>172</v>
      </c>
      <c r="E1283" s="171" t="s">
        <v>1</v>
      </c>
      <c r="F1283" s="172" t="s">
        <v>1269</v>
      </c>
      <c r="H1283" s="173">
        <v>3.45</v>
      </c>
      <c r="I1283" s="174"/>
      <c r="L1283" s="170"/>
      <c r="M1283" s="175"/>
      <c r="N1283" s="176"/>
      <c r="O1283" s="176"/>
      <c r="P1283" s="176"/>
      <c r="Q1283" s="176"/>
      <c r="R1283" s="176"/>
      <c r="S1283" s="176"/>
      <c r="T1283" s="177"/>
      <c r="AT1283" s="171" t="s">
        <v>172</v>
      </c>
      <c r="AU1283" s="171" t="s">
        <v>83</v>
      </c>
      <c r="AV1283" s="14" t="s">
        <v>83</v>
      </c>
      <c r="AW1283" s="14" t="s">
        <v>30</v>
      </c>
      <c r="AX1283" s="14" t="s">
        <v>73</v>
      </c>
      <c r="AY1283" s="171" t="s">
        <v>160</v>
      </c>
    </row>
    <row r="1284" spans="2:51" s="13" customFormat="1" ht="11.25">
      <c r="B1284" s="163"/>
      <c r="D1284" s="158" t="s">
        <v>172</v>
      </c>
      <c r="E1284" s="164" t="s">
        <v>1</v>
      </c>
      <c r="F1284" s="165" t="s">
        <v>1005</v>
      </c>
      <c r="H1284" s="164" t="s">
        <v>1</v>
      </c>
      <c r="I1284" s="166"/>
      <c r="L1284" s="163"/>
      <c r="M1284" s="167"/>
      <c r="N1284" s="168"/>
      <c r="O1284" s="168"/>
      <c r="P1284" s="168"/>
      <c r="Q1284" s="168"/>
      <c r="R1284" s="168"/>
      <c r="S1284" s="168"/>
      <c r="T1284" s="169"/>
      <c r="AT1284" s="164" t="s">
        <v>172</v>
      </c>
      <c r="AU1284" s="164" t="s">
        <v>83</v>
      </c>
      <c r="AV1284" s="13" t="s">
        <v>81</v>
      </c>
      <c r="AW1284" s="13" t="s">
        <v>30</v>
      </c>
      <c r="AX1284" s="13" t="s">
        <v>73</v>
      </c>
      <c r="AY1284" s="164" t="s">
        <v>160</v>
      </c>
    </row>
    <row r="1285" spans="2:51" s="14" customFormat="1" ht="11.25">
      <c r="B1285" s="170"/>
      <c r="D1285" s="158" t="s">
        <v>172</v>
      </c>
      <c r="E1285" s="171" t="s">
        <v>1</v>
      </c>
      <c r="F1285" s="172" t="s">
        <v>1270</v>
      </c>
      <c r="H1285" s="173">
        <v>5.35</v>
      </c>
      <c r="I1285" s="174"/>
      <c r="L1285" s="170"/>
      <c r="M1285" s="175"/>
      <c r="N1285" s="176"/>
      <c r="O1285" s="176"/>
      <c r="P1285" s="176"/>
      <c r="Q1285" s="176"/>
      <c r="R1285" s="176"/>
      <c r="S1285" s="176"/>
      <c r="T1285" s="177"/>
      <c r="AT1285" s="171" t="s">
        <v>172</v>
      </c>
      <c r="AU1285" s="171" t="s">
        <v>83</v>
      </c>
      <c r="AV1285" s="14" t="s">
        <v>83</v>
      </c>
      <c r="AW1285" s="14" t="s">
        <v>30</v>
      </c>
      <c r="AX1285" s="14" t="s">
        <v>73</v>
      </c>
      <c r="AY1285" s="171" t="s">
        <v>160</v>
      </c>
    </row>
    <row r="1286" spans="2:51" s="13" customFormat="1" ht="11.25">
      <c r="B1286" s="163"/>
      <c r="D1286" s="158" t="s">
        <v>172</v>
      </c>
      <c r="E1286" s="164" t="s">
        <v>1</v>
      </c>
      <c r="F1286" s="165" t="s">
        <v>490</v>
      </c>
      <c r="H1286" s="164" t="s">
        <v>1</v>
      </c>
      <c r="I1286" s="166"/>
      <c r="L1286" s="163"/>
      <c r="M1286" s="167"/>
      <c r="N1286" s="168"/>
      <c r="O1286" s="168"/>
      <c r="P1286" s="168"/>
      <c r="Q1286" s="168"/>
      <c r="R1286" s="168"/>
      <c r="S1286" s="168"/>
      <c r="T1286" s="169"/>
      <c r="AT1286" s="164" t="s">
        <v>172</v>
      </c>
      <c r="AU1286" s="164" t="s">
        <v>83</v>
      </c>
      <c r="AV1286" s="13" t="s">
        <v>81</v>
      </c>
      <c r="AW1286" s="13" t="s">
        <v>30</v>
      </c>
      <c r="AX1286" s="13" t="s">
        <v>73</v>
      </c>
      <c r="AY1286" s="164" t="s">
        <v>160</v>
      </c>
    </row>
    <row r="1287" spans="2:51" s="14" customFormat="1" ht="11.25">
      <c r="B1287" s="170"/>
      <c r="D1287" s="158" t="s">
        <v>172</v>
      </c>
      <c r="E1287" s="171" t="s">
        <v>1</v>
      </c>
      <c r="F1287" s="172" t="s">
        <v>1269</v>
      </c>
      <c r="H1287" s="173">
        <v>3.45</v>
      </c>
      <c r="I1287" s="174"/>
      <c r="L1287" s="170"/>
      <c r="M1287" s="175"/>
      <c r="N1287" s="176"/>
      <c r="O1287" s="176"/>
      <c r="P1287" s="176"/>
      <c r="Q1287" s="176"/>
      <c r="R1287" s="176"/>
      <c r="S1287" s="176"/>
      <c r="T1287" s="177"/>
      <c r="AT1287" s="171" t="s">
        <v>172</v>
      </c>
      <c r="AU1287" s="171" t="s">
        <v>83</v>
      </c>
      <c r="AV1287" s="14" t="s">
        <v>83</v>
      </c>
      <c r="AW1287" s="14" t="s">
        <v>30</v>
      </c>
      <c r="AX1287" s="14" t="s">
        <v>73</v>
      </c>
      <c r="AY1287" s="171" t="s">
        <v>160</v>
      </c>
    </row>
    <row r="1288" spans="2:51" s="16" customFormat="1" ht="11.25">
      <c r="B1288" s="186"/>
      <c r="D1288" s="158" t="s">
        <v>172</v>
      </c>
      <c r="E1288" s="187" t="s">
        <v>1</v>
      </c>
      <c r="F1288" s="188" t="s">
        <v>182</v>
      </c>
      <c r="H1288" s="189">
        <v>45.36</v>
      </c>
      <c r="I1288" s="190"/>
      <c r="L1288" s="186"/>
      <c r="M1288" s="191"/>
      <c r="N1288" s="192"/>
      <c r="O1288" s="192"/>
      <c r="P1288" s="192"/>
      <c r="Q1288" s="192"/>
      <c r="R1288" s="192"/>
      <c r="S1288" s="192"/>
      <c r="T1288" s="193"/>
      <c r="AT1288" s="187" t="s">
        <v>172</v>
      </c>
      <c r="AU1288" s="187" t="s">
        <v>83</v>
      </c>
      <c r="AV1288" s="16" t="s">
        <v>168</v>
      </c>
      <c r="AW1288" s="16" t="s">
        <v>30</v>
      </c>
      <c r="AX1288" s="16" t="s">
        <v>81</v>
      </c>
      <c r="AY1288" s="187" t="s">
        <v>160</v>
      </c>
    </row>
    <row r="1289" spans="1:65" s="2" customFormat="1" ht="33" customHeight="1">
      <c r="A1289" s="33"/>
      <c r="B1289" s="144"/>
      <c r="C1289" s="145" t="s">
        <v>1271</v>
      </c>
      <c r="D1289" s="145" t="s">
        <v>163</v>
      </c>
      <c r="E1289" s="146" t="s">
        <v>1272</v>
      </c>
      <c r="F1289" s="147" t="s">
        <v>1273</v>
      </c>
      <c r="G1289" s="148" t="s">
        <v>166</v>
      </c>
      <c r="H1289" s="149">
        <v>754.647</v>
      </c>
      <c r="I1289" s="150"/>
      <c r="J1289" s="151">
        <f>ROUND(I1289*H1289,2)</f>
        <v>0</v>
      </c>
      <c r="K1289" s="147" t="s">
        <v>1</v>
      </c>
      <c r="L1289" s="34"/>
      <c r="M1289" s="152" t="s">
        <v>1</v>
      </c>
      <c r="N1289" s="153" t="s">
        <v>38</v>
      </c>
      <c r="O1289" s="59"/>
      <c r="P1289" s="154">
        <f>O1289*H1289</f>
        <v>0</v>
      </c>
      <c r="Q1289" s="154">
        <v>0.04503</v>
      </c>
      <c r="R1289" s="154">
        <f>Q1289*H1289</f>
        <v>33.98175441</v>
      </c>
      <c r="S1289" s="154">
        <v>0</v>
      </c>
      <c r="T1289" s="155">
        <f>S1289*H1289</f>
        <v>0</v>
      </c>
      <c r="U1289" s="33"/>
      <c r="V1289" s="33"/>
      <c r="W1289" s="33"/>
      <c r="X1289" s="33"/>
      <c r="Y1289" s="33"/>
      <c r="Z1289" s="33"/>
      <c r="AA1289" s="33"/>
      <c r="AB1289" s="33"/>
      <c r="AC1289" s="33"/>
      <c r="AD1289" s="33"/>
      <c r="AE1289" s="33"/>
      <c r="AR1289" s="156" t="s">
        <v>251</v>
      </c>
      <c r="AT1289" s="156" t="s">
        <v>163</v>
      </c>
      <c r="AU1289" s="156" t="s">
        <v>83</v>
      </c>
      <c r="AY1289" s="18" t="s">
        <v>160</v>
      </c>
      <c r="BE1289" s="157">
        <f>IF(N1289="základní",J1289,0)</f>
        <v>0</v>
      </c>
      <c r="BF1289" s="157">
        <f>IF(N1289="snížená",J1289,0)</f>
        <v>0</v>
      </c>
      <c r="BG1289" s="157">
        <f>IF(N1289="zákl. přenesená",J1289,0)</f>
        <v>0</v>
      </c>
      <c r="BH1289" s="157">
        <f>IF(N1289="sníž. přenesená",J1289,0)</f>
        <v>0</v>
      </c>
      <c r="BI1289" s="157">
        <f>IF(N1289="nulová",J1289,0)</f>
        <v>0</v>
      </c>
      <c r="BJ1289" s="18" t="s">
        <v>81</v>
      </c>
      <c r="BK1289" s="157">
        <f>ROUND(I1289*H1289,2)</f>
        <v>0</v>
      </c>
      <c r="BL1289" s="18" t="s">
        <v>251</v>
      </c>
      <c r="BM1289" s="156" t="s">
        <v>1274</v>
      </c>
    </row>
    <row r="1290" spans="1:47" s="2" customFormat="1" ht="19.5">
      <c r="A1290" s="33"/>
      <c r="B1290" s="34"/>
      <c r="C1290" s="33"/>
      <c r="D1290" s="158" t="s">
        <v>170</v>
      </c>
      <c r="E1290" s="33"/>
      <c r="F1290" s="159" t="s">
        <v>1273</v>
      </c>
      <c r="G1290" s="33"/>
      <c r="H1290" s="33"/>
      <c r="I1290" s="160"/>
      <c r="J1290" s="33"/>
      <c r="K1290" s="33"/>
      <c r="L1290" s="34"/>
      <c r="M1290" s="161"/>
      <c r="N1290" s="162"/>
      <c r="O1290" s="59"/>
      <c r="P1290" s="59"/>
      <c r="Q1290" s="59"/>
      <c r="R1290" s="59"/>
      <c r="S1290" s="59"/>
      <c r="T1290" s="60"/>
      <c r="U1290" s="33"/>
      <c r="V1290" s="33"/>
      <c r="W1290" s="33"/>
      <c r="X1290" s="33"/>
      <c r="Y1290" s="33"/>
      <c r="Z1290" s="33"/>
      <c r="AA1290" s="33"/>
      <c r="AB1290" s="33"/>
      <c r="AC1290" s="33"/>
      <c r="AD1290" s="33"/>
      <c r="AE1290" s="33"/>
      <c r="AT1290" s="18" t="s">
        <v>170</v>
      </c>
      <c r="AU1290" s="18" t="s">
        <v>83</v>
      </c>
    </row>
    <row r="1291" spans="2:51" s="13" customFormat="1" ht="11.25">
      <c r="B1291" s="163"/>
      <c r="D1291" s="158" t="s">
        <v>172</v>
      </c>
      <c r="E1291" s="164" t="s">
        <v>1</v>
      </c>
      <c r="F1291" s="165" t="s">
        <v>173</v>
      </c>
      <c r="H1291" s="164" t="s">
        <v>1</v>
      </c>
      <c r="I1291" s="166"/>
      <c r="L1291" s="163"/>
      <c r="M1291" s="167"/>
      <c r="N1291" s="168"/>
      <c r="O1291" s="168"/>
      <c r="P1291" s="168"/>
      <c r="Q1291" s="168"/>
      <c r="R1291" s="168"/>
      <c r="S1291" s="168"/>
      <c r="T1291" s="169"/>
      <c r="AT1291" s="164" t="s">
        <v>172</v>
      </c>
      <c r="AU1291" s="164" t="s">
        <v>83</v>
      </c>
      <c r="AV1291" s="13" t="s">
        <v>81</v>
      </c>
      <c r="AW1291" s="13" t="s">
        <v>30</v>
      </c>
      <c r="AX1291" s="13" t="s">
        <v>73</v>
      </c>
      <c r="AY1291" s="164" t="s">
        <v>160</v>
      </c>
    </row>
    <row r="1292" spans="2:51" s="13" customFormat="1" ht="11.25">
      <c r="B1292" s="163"/>
      <c r="D1292" s="158" t="s">
        <v>172</v>
      </c>
      <c r="E1292" s="164" t="s">
        <v>1</v>
      </c>
      <c r="F1292" s="165" t="s">
        <v>1275</v>
      </c>
      <c r="H1292" s="164" t="s">
        <v>1</v>
      </c>
      <c r="I1292" s="166"/>
      <c r="L1292" s="163"/>
      <c r="M1292" s="167"/>
      <c r="N1292" s="168"/>
      <c r="O1292" s="168"/>
      <c r="P1292" s="168"/>
      <c r="Q1292" s="168"/>
      <c r="R1292" s="168"/>
      <c r="S1292" s="168"/>
      <c r="T1292" s="169"/>
      <c r="AT1292" s="164" t="s">
        <v>172</v>
      </c>
      <c r="AU1292" s="164" t="s">
        <v>83</v>
      </c>
      <c r="AV1292" s="13" t="s">
        <v>81</v>
      </c>
      <c r="AW1292" s="13" t="s">
        <v>30</v>
      </c>
      <c r="AX1292" s="13" t="s">
        <v>73</v>
      </c>
      <c r="AY1292" s="164" t="s">
        <v>160</v>
      </c>
    </row>
    <row r="1293" spans="2:51" s="14" customFormat="1" ht="11.25">
      <c r="B1293" s="170"/>
      <c r="D1293" s="158" t="s">
        <v>172</v>
      </c>
      <c r="E1293" s="171" t="s">
        <v>1</v>
      </c>
      <c r="F1293" s="172" t="s">
        <v>1276</v>
      </c>
      <c r="H1293" s="173">
        <v>40.538</v>
      </c>
      <c r="I1293" s="174"/>
      <c r="L1293" s="170"/>
      <c r="M1293" s="175"/>
      <c r="N1293" s="176"/>
      <c r="O1293" s="176"/>
      <c r="P1293" s="176"/>
      <c r="Q1293" s="176"/>
      <c r="R1293" s="176"/>
      <c r="S1293" s="176"/>
      <c r="T1293" s="177"/>
      <c r="AT1293" s="171" t="s">
        <v>172</v>
      </c>
      <c r="AU1293" s="171" t="s">
        <v>83</v>
      </c>
      <c r="AV1293" s="14" t="s">
        <v>83</v>
      </c>
      <c r="AW1293" s="14" t="s">
        <v>30</v>
      </c>
      <c r="AX1293" s="14" t="s">
        <v>73</v>
      </c>
      <c r="AY1293" s="171" t="s">
        <v>160</v>
      </c>
    </row>
    <row r="1294" spans="2:51" s="13" customFormat="1" ht="11.25">
      <c r="B1294" s="163"/>
      <c r="D1294" s="158" t="s">
        <v>172</v>
      </c>
      <c r="E1294" s="164" t="s">
        <v>1</v>
      </c>
      <c r="F1294" s="165" t="s">
        <v>1277</v>
      </c>
      <c r="H1294" s="164" t="s">
        <v>1</v>
      </c>
      <c r="I1294" s="166"/>
      <c r="L1294" s="163"/>
      <c r="M1294" s="167"/>
      <c r="N1294" s="168"/>
      <c r="O1294" s="168"/>
      <c r="P1294" s="168"/>
      <c r="Q1294" s="168"/>
      <c r="R1294" s="168"/>
      <c r="S1294" s="168"/>
      <c r="T1294" s="169"/>
      <c r="AT1294" s="164" t="s">
        <v>172</v>
      </c>
      <c r="AU1294" s="164" t="s">
        <v>83</v>
      </c>
      <c r="AV1294" s="13" t="s">
        <v>81</v>
      </c>
      <c r="AW1294" s="13" t="s">
        <v>30</v>
      </c>
      <c r="AX1294" s="13" t="s">
        <v>73</v>
      </c>
      <c r="AY1294" s="164" t="s">
        <v>160</v>
      </c>
    </row>
    <row r="1295" spans="2:51" s="14" customFormat="1" ht="11.25">
      <c r="B1295" s="170"/>
      <c r="D1295" s="158" t="s">
        <v>172</v>
      </c>
      <c r="E1295" s="171" t="s">
        <v>1</v>
      </c>
      <c r="F1295" s="172" t="s">
        <v>1278</v>
      </c>
      <c r="H1295" s="173">
        <v>38.799</v>
      </c>
      <c r="I1295" s="174"/>
      <c r="L1295" s="170"/>
      <c r="M1295" s="175"/>
      <c r="N1295" s="176"/>
      <c r="O1295" s="176"/>
      <c r="P1295" s="176"/>
      <c r="Q1295" s="176"/>
      <c r="R1295" s="176"/>
      <c r="S1295" s="176"/>
      <c r="T1295" s="177"/>
      <c r="AT1295" s="171" t="s">
        <v>172</v>
      </c>
      <c r="AU1295" s="171" t="s">
        <v>83</v>
      </c>
      <c r="AV1295" s="14" t="s">
        <v>83</v>
      </c>
      <c r="AW1295" s="14" t="s">
        <v>30</v>
      </c>
      <c r="AX1295" s="14" t="s">
        <v>73</v>
      </c>
      <c r="AY1295" s="171" t="s">
        <v>160</v>
      </c>
    </row>
    <row r="1296" spans="2:51" s="13" customFormat="1" ht="11.25">
      <c r="B1296" s="163"/>
      <c r="D1296" s="158" t="s">
        <v>172</v>
      </c>
      <c r="E1296" s="164" t="s">
        <v>1</v>
      </c>
      <c r="F1296" s="165" t="s">
        <v>1279</v>
      </c>
      <c r="H1296" s="164" t="s">
        <v>1</v>
      </c>
      <c r="I1296" s="166"/>
      <c r="L1296" s="163"/>
      <c r="M1296" s="167"/>
      <c r="N1296" s="168"/>
      <c r="O1296" s="168"/>
      <c r="P1296" s="168"/>
      <c r="Q1296" s="168"/>
      <c r="R1296" s="168"/>
      <c r="S1296" s="168"/>
      <c r="T1296" s="169"/>
      <c r="AT1296" s="164" t="s">
        <v>172</v>
      </c>
      <c r="AU1296" s="164" t="s">
        <v>83</v>
      </c>
      <c r="AV1296" s="13" t="s">
        <v>81</v>
      </c>
      <c r="AW1296" s="13" t="s">
        <v>30</v>
      </c>
      <c r="AX1296" s="13" t="s">
        <v>73</v>
      </c>
      <c r="AY1296" s="164" t="s">
        <v>160</v>
      </c>
    </row>
    <row r="1297" spans="2:51" s="14" customFormat="1" ht="11.25">
      <c r="B1297" s="170"/>
      <c r="D1297" s="158" t="s">
        <v>172</v>
      </c>
      <c r="E1297" s="171" t="s">
        <v>1</v>
      </c>
      <c r="F1297" s="172" t="s">
        <v>1280</v>
      </c>
      <c r="H1297" s="173">
        <v>36.039</v>
      </c>
      <c r="I1297" s="174"/>
      <c r="L1297" s="170"/>
      <c r="M1297" s="175"/>
      <c r="N1297" s="176"/>
      <c r="O1297" s="176"/>
      <c r="P1297" s="176"/>
      <c r="Q1297" s="176"/>
      <c r="R1297" s="176"/>
      <c r="S1297" s="176"/>
      <c r="T1297" s="177"/>
      <c r="AT1297" s="171" t="s">
        <v>172</v>
      </c>
      <c r="AU1297" s="171" t="s">
        <v>83</v>
      </c>
      <c r="AV1297" s="14" t="s">
        <v>83</v>
      </c>
      <c r="AW1297" s="14" t="s">
        <v>30</v>
      </c>
      <c r="AX1297" s="14" t="s">
        <v>73</v>
      </c>
      <c r="AY1297" s="171" t="s">
        <v>160</v>
      </c>
    </row>
    <row r="1298" spans="2:51" s="13" customFormat="1" ht="11.25">
      <c r="B1298" s="163"/>
      <c r="D1298" s="158" t="s">
        <v>172</v>
      </c>
      <c r="E1298" s="164" t="s">
        <v>1</v>
      </c>
      <c r="F1298" s="165" t="s">
        <v>1281</v>
      </c>
      <c r="H1298" s="164" t="s">
        <v>1</v>
      </c>
      <c r="I1298" s="166"/>
      <c r="L1298" s="163"/>
      <c r="M1298" s="167"/>
      <c r="N1298" s="168"/>
      <c r="O1298" s="168"/>
      <c r="P1298" s="168"/>
      <c r="Q1298" s="168"/>
      <c r="R1298" s="168"/>
      <c r="S1298" s="168"/>
      <c r="T1298" s="169"/>
      <c r="AT1298" s="164" t="s">
        <v>172</v>
      </c>
      <c r="AU1298" s="164" t="s">
        <v>83</v>
      </c>
      <c r="AV1298" s="13" t="s">
        <v>81</v>
      </c>
      <c r="AW1298" s="13" t="s">
        <v>30</v>
      </c>
      <c r="AX1298" s="13" t="s">
        <v>73</v>
      </c>
      <c r="AY1298" s="164" t="s">
        <v>160</v>
      </c>
    </row>
    <row r="1299" spans="2:51" s="14" customFormat="1" ht="11.25">
      <c r="B1299" s="170"/>
      <c r="D1299" s="158" t="s">
        <v>172</v>
      </c>
      <c r="E1299" s="171" t="s">
        <v>1</v>
      </c>
      <c r="F1299" s="172" t="s">
        <v>1282</v>
      </c>
      <c r="H1299" s="173">
        <v>44.319</v>
      </c>
      <c r="I1299" s="174"/>
      <c r="L1299" s="170"/>
      <c r="M1299" s="175"/>
      <c r="N1299" s="176"/>
      <c r="O1299" s="176"/>
      <c r="P1299" s="176"/>
      <c r="Q1299" s="176"/>
      <c r="R1299" s="176"/>
      <c r="S1299" s="176"/>
      <c r="T1299" s="177"/>
      <c r="AT1299" s="171" t="s">
        <v>172</v>
      </c>
      <c r="AU1299" s="171" t="s">
        <v>83</v>
      </c>
      <c r="AV1299" s="14" t="s">
        <v>83</v>
      </c>
      <c r="AW1299" s="14" t="s">
        <v>30</v>
      </c>
      <c r="AX1299" s="14" t="s">
        <v>73</v>
      </c>
      <c r="AY1299" s="171" t="s">
        <v>160</v>
      </c>
    </row>
    <row r="1300" spans="2:51" s="13" customFormat="1" ht="11.25">
      <c r="B1300" s="163"/>
      <c r="D1300" s="158" t="s">
        <v>172</v>
      </c>
      <c r="E1300" s="164" t="s">
        <v>1</v>
      </c>
      <c r="F1300" s="165" t="s">
        <v>1283</v>
      </c>
      <c r="H1300" s="164" t="s">
        <v>1</v>
      </c>
      <c r="I1300" s="166"/>
      <c r="L1300" s="163"/>
      <c r="M1300" s="167"/>
      <c r="N1300" s="168"/>
      <c r="O1300" s="168"/>
      <c r="P1300" s="168"/>
      <c r="Q1300" s="168"/>
      <c r="R1300" s="168"/>
      <c r="S1300" s="168"/>
      <c r="T1300" s="169"/>
      <c r="AT1300" s="164" t="s">
        <v>172</v>
      </c>
      <c r="AU1300" s="164" t="s">
        <v>83</v>
      </c>
      <c r="AV1300" s="13" t="s">
        <v>81</v>
      </c>
      <c r="AW1300" s="13" t="s">
        <v>30</v>
      </c>
      <c r="AX1300" s="13" t="s">
        <v>73</v>
      </c>
      <c r="AY1300" s="164" t="s">
        <v>160</v>
      </c>
    </row>
    <row r="1301" spans="2:51" s="14" customFormat="1" ht="11.25">
      <c r="B1301" s="170"/>
      <c r="D1301" s="158" t="s">
        <v>172</v>
      </c>
      <c r="E1301" s="171" t="s">
        <v>1</v>
      </c>
      <c r="F1301" s="172" t="s">
        <v>1284</v>
      </c>
      <c r="H1301" s="173">
        <v>35.837</v>
      </c>
      <c r="I1301" s="174"/>
      <c r="L1301" s="170"/>
      <c r="M1301" s="175"/>
      <c r="N1301" s="176"/>
      <c r="O1301" s="176"/>
      <c r="P1301" s="176"/>
      <c r="Q1301" s="176"/>
      <c r="R1301" s="176"/>
      <c r="S1301" s="176"/>
      <c r="T1301" s="177"/>
      <c r="AT1301" s="171" t="s">
        <v>172</v>
      </c>
      <c r="AU1301" s="171" t="s">
        <v>83</v>
      </c>
      <c r="AV1301" s="14" t="s">
        <v>83</v>
      </c>
      <c r="AW1301" s="14" t="s">
        <v>30</v>
      </c>
      <c r="AX1301" s="14" t="s">
        <v>73</v>
      </c>
      <c r="AY1301" s="171" t="s">
        <v>160</v>
      </c>
    </row>
    <row r="1302" spans="2:51" s="13" customFormat="1" ht="11.25">
      <c r="B1302" s="163"/>
      <c r="D1302" s="158" t="s">
        <v>172</v>
      </c>
      <c r="E1302" s="164" t="s">
        <v>1</v>
      </c>
      <c r="F1302" s="165" t="s">
        <v>1285</v>
      </c>
      <c r="H1302" s="164" t="s">
        <v>1</v>
      </c>
      <c r="I1302" s="166"/>
      <c r="L1302" s="163"/>
      <c r="M1302" s="167"/>
      <c r="N1302" s="168"/>
      <c r="O1302" s="168"/>
      <c r="P1302" s="168"/>
      <c r="Q1302" s="168"/>
      <c r="R1302" s="168"/>
      <c r="S1302" s="168"/>
      <c r="T1302" s="169"/>
      <c r="AT1302" s="164" t="s">
        <v>172</v>
      </c>
      <c r="AU1302" s="164" t="s">
        <v>83</v>
      </c>
      <c r="AV1302" s="13" t="s">
        <v>81</v>
      </c>
      <c r="AW1302" s="13" t="s">
        <v>30</v>
      </c>
      <c r="AX1302" s="13" t="s">
        <v>73</v>
      </c>
      <c r="AY1302" s="164" t="s">
        <v>160</v>
      </c>
    </row>
    <row r="1303" spans="2:51" s="14" customFormat="1" ht="11.25">
      <c r="B1303" s="170"/>
      <c r="D1303" s="158" t="s">
        <v>172</v>
      </c>
      <c r="E1303" s="171" t="s">
        <v>1</v>
      </c>
      <c r="F1303" s="172" t="s">
        <v>1286</v>
      </c>
      <c r="H1303" s="173">
        <v>91.996</v>
      </c>
      <c r="I1303" s="174"/>
      <c r="L1303" s="170"/>
      <c r="M1303" s="175"/>
      <c r="N1303" s="176"/>
      <c r="O1303" s="176"/>
      <c r="P1303" s="176"/>
      <c r="Q1303" s="176"/>
      <c r="R1303" s="176"/>
      <c r="S1303" s="176"/>
      <c r="T1303" s="177"/>
      <c r="AT1303" s="171" t="s">
        <v>172</v>
      </c>
      <c r="AU1303" s="171" t="s">
        <v>83</v>
      </c>
      <c r="AV1303" s="14" t="s">
        <v>83</v>
      </c>
      <c r="AW1303" s="14" t="s">
        <v>30</v>
      </c>
      <c r="AX1303" s="14" t="s">
        <v>73</v>
      </c>
      <c r="AY1303" s="171" t="s">
        <v>160</v>
      </c>
    </row>
    <row r="1304" spans="2:51" s="13" customFormat="1" ht="11.25">
      <c r="B1304" s="163"/>
      <c r="D1304" s="158" t="s">
        <v>172</v>
      </c>
      <c r="E1304" s="164" t="s">
        <v>1</v>
      </c>
      <c r="F1304" s="165" t="s">
        <v>178</v>
      </c>
      <c r="H1304" s="164" t="s">
        <v>1</v>
      </c>
      <c r="I1304" s="166"/>
      <c r="L1304" s="163"/>
      <c r="M1304" s="167"/>
      <c r="N1304" s="168"/>
      <c r="O1304" s="168"/>
      <c r="P1304" s="168"/>
      <c r="Q1304" s="168"/>
      <c r="R1304" s="168"/>
      <c r="S1304" s="168"/>
      <c r="T1304" s="169"/>
      <c r="AT1304" s="164" t="s">
        <v>172</v>
      </c>
      <c r="AU1304" s="164" t="s">
        <v>83</v>
      </c>
      <c r="AV1304" s="13" t="s">
        <v>81</v>
      </c>
      <c r="AW1304" s="13" t="s">
        <v>30</v>
      </c>
      <c r="AX1304" s="13" t="s">
        <v>73</v>
      </c>
      <c r="AY1304" s="164" t="s">
        <v>160</v>
      </c>
    </row>
    <row r="1305" spans="2:51" s="13" customFormat="1" ht="11.25">
      <c r="B1305" s="163"/>
      <c r="D1305" s="158" t="s">
        <v>172</v>
      </c>
      <c r="E1305" s="164" t="s">
        <v>1</v>
      </c>
      <c r="F1305" s="165" t="s">
        <v>1287</v>
      </c>
      <c r="H1305" s="164" t="s">
        <v>1</v>
      </c>
      <c r="I1305" s="166"/>
      <c r="L1305" s="163"/>
      <c r="M1305" s="167"/>
      <c r="N1305" s="168"/>
      <c r="O1305" s="168"/>
      <c r="P1305" s="168"/>
      <c r="Q1305" s="168"/>
      <c r="R1305" s="168"/>
      <c r="S1305" s="168"/>
      <c r="T1305" s="169"/>
      <c r="AT1305" s="164" t="s">
        <v>172</v>
      </c>
      <c r="AU1305" s="164" t="s">
        <v>83</v>
      </c>
      <c r="AV1305" s="13" t="s">
        <v>81</v>
      </c>
      <c r="AW1305" s="13" t="s">
        <v>30</v>
      </c>
      <c r="AX1305" s="13" t="s">
        <v>73</v>
      </c>
      <c r="AY1305" s="164" t="s">
        <v>160</v>
      </c>
    </row>
    <row r="1306" spans="2:51" s="14" customFormat="1" ht="11.25">
      <c r="B1306" s="170"/>
      <c r="D1306" s="158" t="s">
        <v>172</v>
      </c>
      <c r="E1306" s="171" t="s">
        <v>1</v>
      </c>
      <c r="F1306" s="172" t="s">
        <v>1288</v>
      </c>
      <c r="H1306" s="173">
        <v>106.593</v>
      </c>
      <c r="I1306" s="174"/>
      <c r="L1306" s="170"/>
      <c r="M1306" s="175"/>
      <c r="N1306" s="176"/>
      <c r="O1306" s="176"/>
      <c r="P1306" s="176"/>
      <c r="Q1306" s="176"/>
      <c r="R1306" s="176"/>
      <c r="S1306" s="176"/>
      <c r="T1306" s="177"/>
      <c r="AT1306" s="171" t="s">
        <v>172</v>
      </c>
      <c r="AU1306" s="171" t="s">
        <v>83</v>
      </c>
      <c r="AV1306" s="14" t="s">
        <v>83</v>
      </c>
      <c r="AW1306" s="14" t="s">
        <v>30</v>
      </c>
      <c r="AX1306" s="14" t="s">
        <v>73</v>
      </c>
      <c r="AY1306" s="171" t="s">
        <v>160</v>
      </c>
    </row>
    <row r="1307" spans="2:51" s="13" customFormat="1" ht="11.25">
      <c r="B1307" s="163"/>
      <c r="D1307" s="158" t="s">
        <v>172</v>
      </c>
      <c r="E1307" s="164" t="s">
        <v>1</v>
      </c>
      <c r="F1307" s="165" t="s">
        <v>1289</v>
      </c>
      <c r="H1307" s="164" t="s">
        <v>1</v>
      </c>
      <c r="I1307" s="166"/>
      <c r="L1307" s="163"/>
      <c r="M1307" s="167"/>
      <c r="N1307" s="168"/>
      <c r="O1307" s="168"/>
      <c r="P1307" s="168"/>
      <c r="Q1307" s="168"/>
      <c r="R1307" s="168"/>
      <c r="S1307" s="168"/>
      <c r="T1307" s="169"/>
      <c r="AT1307" s="164" t="s">
        <v>172</v>
      </c>
      <c r="AU1307" s="164" t="s">
        <v>83</v>
      </c>
      <c r="AV1307" s="13" t="s">
        <v>81</v>
      </c>
      <c r="AW1307" s="13" t="s">
        <v>30</v>
      </c>
      <c r="AX1307" s="13" t="s">
        <v>73</v>
      </c>
      <c r="AY1307" s="164" t="s">
        <v>160</v>
      </c>
    </row>
    <row r="1308" spans="2:51" s="14" customFormat="1" ht="11.25">
      <c r="B1308" s="170"/>
      <c r="D1308" s="158" t="s">
        <v>172</v>
      </c>
      <c r="E1308" s="171" t="s">
        <v>1</v>
      </c>
      <c r="F1308" s="172" t="s">
        <v>1290</v>
      </c>
      <c r="H1308" s="173">
        <v>125.823</v>
      </c>
      <c r="I1308" s="174"/>
      <c r="L1308" s="170"/>
      <c r="M1308" s="175"/>
      <c r="N1308" s="176"/>
      <c r="O1308" s="176"/>
      <c r="P1308" s="176"/>
      <c r="Q1308" s="176"/>
      <c r="R1308" s="176"/>
      <c r="S1308" s="176"/>
      <c r="T1308" s="177"/>
      <c r="AT1308" s="171" t="s">
        <v>172</v>
      </c>
      <c r="AU1308" s="171" t="s">
        <v>83</v>
      </c>
      <c r="AV1308" s="14" t="s">
        <v>83</v>
      </c>
      <c r="AW1308" s="14" t="s">
        <v>30</v>
      </c>
      <c r="AX1308" s="14" t="s">
        <v>73</v>
      </c>
      <c r="AY1308" s="171" t="s">
        <v>160</v>
      </c>
    </row>
    <row r="1309" spans="2:51" s="13" customFormat="1" ht="11.25">
      <c r="B1309" s="163"/>
      <c r="D1309" s="158" t="s">
        <v>172</v>
      </c>
      <c r="E1309" s="164" t="s">
        <v>1</v>
      </c>
      <c r="F1309" s="165" t="s">
        <v>1291</v>
      </c>
      <c r="H1309" s="164" t="s">
        <v>1</v>
      </c>
      <c r="I1309" s="166"/>
      <c r="L1309" s="163"/>
      <c r="M1309" s="167"/>
      <c r="N1309" s="168"/>
      <c r="O1309" s="168"/>
      <c r="P1309" s="168"/>
      <c r="Q1309" s="168"/>
      <c r="R1309" s="168"/>
      <c r="S1309" s="168"/>
      <c r="T1309" s="169"/>
      <c r="AT1309" s="164" t="s">
        <v>172</v>
      </c>
      <c r="AU1309" s="164" t="s">
        <v>83</v>
      </c>
      <c r="AV1309" s="13" t="s">
        <v>81</v>
      </c>
      <c r="AW1309" s="13" t="s">
        <v>30</v>
      </c>
      <c r="AX1309" s="13" t="s">
        <v>73</v>
      </c>
      <c r="AY1309" s="164" t="s">
        <v>160</v>
      </c>
    </row>
    <row r="1310" spans="2:51" s="14" customFormat="1" ht="11.25">
      <c r="B1310" s="170"/>
      <c r="D1310" s="158" t="s">
        <v>172</v>
      </c>
      <c r="E1310" s="171" t="s">
        <v>1</v>
      </c>
      <c r="F1310" s="172" t="s">
        <v>1292</v>
      </c>
      <c r="H1310" s="173">
        <v>49.254</v>
      </c>
      <c r="I1310" s="174"/>
      <c r="L1310" s="170"/>
      <c r="M1310" s="175"/>
      <c r="N1310" s="176"/>
      <c r="O1310" s="176"/>
      <c r="P1310" s="176"/>
      <c r="Q1310" s="176"/>
      <c r="R1310" s="176"/>
      <c r="S1310" s="176"/>
      <c r="T1310" s="177"/>
      <c r="AT1310" s="171" t="s">
        <v>172</v>
      </c>
      <c r="AU1310" s="171" t="s">
        <v>83</v>
      </c>
      <c r="AV1310" s="14" t="s">
        <v>83</v>
      </c>
      <c r="AW1310" s="14" t="s">
        <v>30</v>
      </c>
      <c r="AX1310" s="14" t="s">
        <v>73</v>
      </c>
      <c r="AY1310" s="171" t="s">
        <v>160</v>
      </c>
    </row>
    <row r="1311" spans="2:51" s="13" customFormat="1" ht="11.25">
      <c r="B1311" s="163"/>
      <c r="D1311" s="158" t="s">
        <v>172</v>
      </c>
      <c r="E1311" s="164" t="s">
        <v>1</v>
      </c>
      <c r="F1311" s="165" t="s">
        <v>1293</v>
      </c>
      <c r="H1311" s="164" t="s">
        <v>1</v>
      </c>
      <c r="I1311" s="166"/>
      <c r="L1311" s="163"/>
      <c r="M1311" s="167"/>
      <c r="N1311" s="168"/>
      <c r="O1311" s="168"/>
      <c r="P1311" s="168"/>
      <c r="Q1311" s="168"/>
      <c r="R1311" s="168"/>
      <c r="S1311" s="168"/>
      <c r="T1311" s="169"/>
      <c r="AT1311" s="164" t="s">
        <v>172</v>
      </c>
      <c r="AU1311" s="164" t="s">
        <v>83</v>
      </c>
      <c r="AV1311" s="13" t="s">
        <v>81</v>
      </c>
      <c r="AW1311" s="13" t="s">
        <v>30</v>
      </c>
      <c r="AX1311" s="13" t="s">
        <v>73</v>
      </c>
      <c r="AY1311" s="164" t="s">
        <v>160</v>
      </c>
    </row>
    <row r="1312" spans="2:51" s="14" customFormat="1" ht="11.25">
      <c r="B1312" s="170"/>
      <c r="D1312" s="158" t="s">
        <v>172</v>
      </c>
      <c r="E1312" s="171" t="s">
        <v>1</v>
      </c>
      <c r="F1312" s="172" t="s">
        <v>1294</v>
      </c>
      <c r="H1312" s="173">
        <v>45.814</v>
      </c>
      <c r="I1312" s="174"/>
      <c r="L1312" s="170"/>
      <c r="M1312" s="175"/>
      <c r="N1312" s="176"/>
      <c r="O1312" s="176"/>
      <c r="P1312" s="176"/>
      <c r="Q1312" s="176"/>
      <c r="R1312" s="176"/>
      <c r="S1312" s="176"/>
      <c r="T1312" s="177"/>
      <c r="AT1312" s="171" t="s">
        <v>172</v>
      </c>
      <c r="AU1312" s="171" t="s">
        <v>83</v>
      </c>
      <c r="AV1312" s="14" t="s">
        <v>83</v>
      </c>
      <c r="AW1312" s="14" t="s">
        <v>30</v>
      </c>
      <c r="AX1312" s="14" t="s">
        <v>73</v>
      </c>
      <c r="AY1312" s="171" t="s">
        <v>160</v>
      </c>
    </row>
    <row r="1313" spans="2:51" s="13" customFormat="1" ht="11.25">
      <c r="B1313" s="163"/>
      <c r="D1313" s="158" t="s">
        <v>172</v>
      </c>
      <c r="E1313" s="164" t="s">
        <v>1</v>
      </c>
      <c r="F1313" s="165" t="s">
        <v>1295</v>
      </c>
      <c r="H1313" s="164" t="s">
        <v>1</v>
      </c>
      <c r="I1313" s="166"/>
      <c r="L1313" s="163"/>
      <c r="M1313" s="167"/>
      <c r="N1313" s="168"/>
      <c r="O1313" s="168"/>
      <c r="P1313" s="168"/>
      <c r="Q1313" s="168"/>
      <c r="R1313" s="168"/>
      <c r="S1313" s="168"/>
      <c r="T1313" s="169"/>
      <c r="AT1313" s="164" t="s">
        <v>172</v>
      </c>
      <c r="AU1313" s="164" t="s">
        <v>83</v>
      </c>
      <c r="AV1313" s="13" t="s">
        <v>81</v>
      </c>
      <c r="AW1313" s="13" t="s">
        <v>30</v>
      </c>
      <c r="AX1313" s="13" t="s">
        <v>73</v>
      </c>
      <c r="AY1313" s="164" t="s">
        <v>160</v>
      </c>
    </row>
    <row r="1314" spans="2:51" s="14" customFormat="1" ht="11.25">
      <c r="B1314" s="170"/>
      <c r="D1314" s="158" t="s">
        <v>172</v>
      </c>
      <c r="E1314" s="171" t="s">
        <v>1</v>
      </c>
      <c r="F1314" s="172" t="s">
        <v>1296</v>
      </c>
      <c r="H1314" s="173">
        <v>52.498</v>
      </c>
      <c r="I1314" s="174"/>
      <c r="L1314" s="170"/>
      <c r="M1314" s="175"/>
      <c r="N1314" s="176"/>
      <c r="O1314" s="176"/>
      <c r="P1314" s="176"/>
      <c r="Q1314" s="176"/>
      <c r="R1314" s="176"/>
      <c r="S1314" s="176"/>
      <c r="T1314" s="177"/>
      <c r="AT1314" s="171" t="s">
        <v>172</v>
      </c>
      <c r="AU1314" s="171" t="s">
        <v>83</v>
      </c>
      <c r="AV1314" s="14" t="s">
        <v>83</v>
      </c>
      <c r="AW1314" s="14" t="s">
        <v>30</v>
      </c>
      <c r="AX1314" s="14" t="s">
        <v>73</v>
      </c>
      <c r="AY1314" s="171" t="s">
        <v>160</v>
      </c>
    </row>
    <row r="1315" spans="2:51" s="13" customFormat="1" ht="11.25">
      <c r="B1315" s="163"/>
      <c r="D1315" s="158" t="s">
        <v>172</v>
      </c>
      <c r="E1315" s="164" t="s">
        <v>1</v>
      </c>
      <c r="F1315" s="165" t="s">
        <v>1297</v>
      </c>
      <c r="H1315" s="164" t="s">
        <v>1</v>
      </c>
      <c r="I1315" s="166"/>
      <c r="L1315" s="163"/>
      <c r="M1315" s="167"/>
      <c r="N1315" s="168"/>
      <c r="O1315" s="168"/>
      <c r="P1315" s="168"/>
      <c r="Q1315" s="168"/>
      <c r="R1315" s="168"/>
      <c r="S1315" s="168"/>
      <c r="T1315" s="169"/>
      <c r="AT1315" s="164" t="s">
        <v>172</v>
      </c>
      <c r="AU1315" s="164" t="s">
        <v>83</v>
      </c>
      <c r="AV1315" s="13" t="s">
        <v>81</v>
      </c>
      <c r="AW1315" s="13" t="s">
        <v>30</v>
      </c>
      <c r="AX1315" s="13" t="s">
        <v>73</v>
      </c>
      <c r="AY1315" s="164" t="s">
        <v>160</v>
      </c>
    </row>
    <row r="1316" spans="2:51" s="14" customFormat="1" ht="11.25">
      <c r="B1316" s="170"/>
      <c r="D1316" s="158" t="s">
        <v>172</v>
      </c>
      <c r="E1316" s="171" t="s">
        <v>1</v>
      </c>
      <c r="F1316" s="172" t="s">
        <v>1298</v>
      </c>
      <c r="H1316" s="173">
        <v>47.169</v>
      </c>
      <c r="I1316" s="174"/>
      <c r="L1316" s="170"/>
      <c r="M1316" s="175"/>
      <c r="N1316" s="176"/>
      <c r="O1316" s="176"/>
      <c r="P1316" s="176"/>
      <c r="Q1316" s="176"/>
      <c r="R1316" s="176"/>
      <c r="S1316" s="176"/>
      <c r="T1316" s="177"/>
      <c r="AT1316" s="171" t="s">
        <v>172</v>
      </c>
      <c r="AU1316" s="171" t="s">
        <v>83</v>
      </c>
      <c r="AV1316" s="14" t="s">
        <v>83</v>
      </c>
      <c r="AW1316" s="14" t="s">
        <v>30</v>
      </c>
      <c r="AX1316" s="14" t="s">
        <v>73</v>
      </c>
      <c r="AY1316" s="171" t="s">
        <v>160</v>
      </c>
    </row>
    <row r="1317" spans="2:51" s="13" customFormat="1" ht="11.25">
      <c r="B1317" s="163"/>
      <c r="D1317" s="158" t="s">
        <v>172</v>
      </c>
      <c r="E1317" s="164" t="s">
        <v>1</v>
      </c>
      <c r="F1317" s="165" t="s">
        <v>1299</v>
      </c>
      <c r="H1317" s="164" t="s">
        <v>1</v>
      </c>
      <c r="I1317" s="166"/>
      <c r="L1317" s="163"/>
      <c r="M1317" s="167"/>
      <c r="N1317" s="168"/>
      <c r="O1317" s="168"/>
      <c r="P1317" s="168"/>
      <c r="Q1317" s="168"/>
      <c r="R1317" s="168"/>
      <c r="S1317" s="168"/>
      <c r="T1317" s="169"/>
      <c r="AT1317" s="164" t="s">
        <v>172</v>
      </c>
      <c r="AU1317" s="164" t="s">
        <v>83</v>
      </c>
      <c r="AV1317" s="13" t="s">
        <v>81</v>
      </c>
      <c r="AW1317" s="13" t="s">
        <v>30</v>
      </c>
      <c r="AX1317" s="13" t="s">
        <v>73</v>
      </c>
      <c r="AY1317" s="164" t="s">
        <v>160</v>
      </c>
    </row>
    <row r="1318" spans="2:51" s="14" customFormat="1" ht="11.25">
      <c r="B1318" s="170"/>
      <c r="D1318" s="158" t="s">
        <v>172</v>
      </c>
      <c r="E1318" s="171" t="s">
        <v>1</v>
      </c>
      <c r="F1318" s="172" t="s">
        <v>1300</v>
      </c>
      <c r="H1318" s="173">
        <v>39.968</v>
      </c>
      <c r="I1318" s="174"/>
      <c r="L1318" s="170"/>
      <c r="M1318" s="175"/>
      <c r="N1318" s="176"/>
      <c r="O1318" s="176"/>
      <c r="P1318" s="176"/>
      <c r="Q1318" s="176"/>
      <c r="R1318" s="176"/>
      <c r="S1318" s="176"/>
      <c r="T1318" s="177"/>
      <c r="AT1318" s="171" t="s">
        <v>172</v>
      </c>
      <c r="AU1318" s="171" t="s">
        <v>83</v>
      </c>
      <c r="AV1318" s="14" t="s">
        <v>83</v>
      </c>
      <c r="AW1318" s="14" t="s">
        <v>30</v>
      </c>
      <c r="AX1318" s="14" t="s">
        <v>73</v>
      </c>
      <c r="AY1318" s="171" t="s">
        <v>160</v>
      </c>
    </row>
    <row r="1319" spans="2:51" s="16" customFormat="1" ht="11.25">
      <c r="B1319" s="186"/>
      <c r="D1319" s="158" t="s">
        <v>172</v>
      </c>
      <c r="E1319" s="187" t="s">
        <v>1</v>
      </c>
      <c r="F1319" s="188" t="s">
        <v>182</v>
      </c>
      <c r="H1319" s="189">
        <v>754.647</v>
      </c>
      <c r="I1319" s="190"/>
      <c r="L1319" s="186"/>
      <c r="M1319" s="191"/>
      <c r="N1319" s="192"/>
      <c r="O1319" s="192"/>
      <c r="P1319" s="192"/>
      <c r="Q1319" s="192"/>
      <c r="R1319" s="192"/>
      <c r="S1319" s="192"/>
      <c r="T1319" s="193"/>
      <c r="AT1319" s="187" t="s">
        <v>172</v>
      </c>
      <c r="AU1319" s="187" t="s">
        <v>83</v>
      </c>
      <c r="AV1319" s="16" t="s">
        <v>168</v>
      </c>
      <c r="AW1319" s="16" t="s">
        <v>30</v>
      </c>
      <c r="AX1319" s="16" t="s">
        <v>81</v>
      </c>
      <c r="AY1319" s="187" t="s">
        <v>160</v>
      </c>
    </row>
    <row r="1320" spans="1:65" s="2" customFormat="1" ht="24.2" customHeight="1">
      <c r="A1320" s="33"/>
      <c r="B1320" s="144"/>
      <c r="C1320" s="145" t="s">
        <v>1301</v>
      </c>
      <c r="D1320" s="145" t="s">
        <v>163</v>
      </c>
      <c r="E1320" s="146" t="s">
        <v>1302</v>
      </c>
      <c r="F1320" s="147" t="s">
        <v>1303</v>
      </c>
      <c r="G1320" s="148" t="s">
        <v>227</v>
      </c>
      <c r="H1320" s="149">
        <v>44.821</v>
      </c>
      <c r="I1320" s="150"/>
      <c r="J1320" s="151">
        <f>ROUND(I1320*H1320,2)</f>
        <v>0</v>
      </c>
      <c r="K1320" s="147" t="s">
        <v>167</v>
      </c>
      <c r="L1320" s="34"/>
      <c r="M1320" s="152" t="s">
        <v>1</v>
      </c>
      <c r="N1320" s="153" t="s">
        <v>38</v>
      </c>
      <c r="O1320" s="59"/>
      <c r="P1320" s="154">
        <f>O1320*H1320</f>
        <v>0</v>
      </c>
      <c r="Q1320" s="154">
        <v>0</v>
      </c>
      <c r="R1320" s="154">
        <f>Q1320*H1320</f>
        <v>0</v>
      </c>
      <c r="S1320" s="154">
        <v>0</v>
      </c>
      <c r="T1320" s="155">
        <f>S1320*H1320</f>
        <v>0</v>
      </c>
      <c r="U1320" s="33"/>
      <c r="V1320" s="33"/>
      <c r="W1320" s="33"/>
      <c r="X1320" s="33"/>
      <c r="Y1320" s="33"/>
      <c r="Z1320" s="33"/>
      <c r="AA1320" s="33"/>
      <c r="AB1320" s="33"/>
      <c r="AC1320" s="33"/>
      <c r="AD1320" s="33"/>
      <c r="AE1320" s="33"/>
      <c r="AR1320" s="156" t="s">
        <v>251</v>
      </c>
      <c r="AT1320" s="156" t="s">
        <v>163</v>
      </c>
      <c r="AU1320" s="156" t="s">
        <v>83</v>
      </c>
      <c r="AY1320" s="18" t="s">
        <v>160</v>
      </c>
      <c r="BE1320" s="157">
        <f>IF(N1320="základní",J1320,0)</f>
        <v>0</v>
      </c>
      <c r="BF1320" s="157">
        <f>IF(N1320="snížená",J1320,0)</f>
        <v>0</v>
      </c>
      <c r="BG1320" s="157">
        <f>IF(N1320="zákl. přenesená",J1320,0)</f>
        <v>0</v>
      </c>
      <c r="BH1320" s="157">
        <f>IF(N1320="sníž. přenesená",J1320,0)</f>
        <v>0</v>
      </c>
      <c r="BI1320" s="157">
        <f>IF(N1320="nulová",J1320,0)</f>
        <v>0</v>
      </c>
      <c r="BJ1320" s="18" t="s">
        <v>81</v>
      </c>
      <c r="BK1320" s="157">
        <f>ROUND(I1320*H1320,2)</f>
        <v>0</v>
      </c>
      <c r="BL1320" s="18" t="s">
        <v>251</v>
      </c>
      <c r="BM1320" s="156" t="s">
        <v>1304</v>
      </c>
    </row>
    <row r="1321" spans="1:47" s="2" customFormat="1" ht="39">
      <c r="A1321" s="33"/>
      <c r="B1321" s="34"/>
      <c r="C1321" s="33"/>
      <c r="D1321" s="158" t="s">
        <v>170</v>
      </c>
      <c r="E1321" s="33"/>
      <c r="F1321" s="159" t="s">
        <v>1305</v>
      </c>
      <c r="G1321" s="33"/>
      <c r="H1321" s="33"/>
      <c r="I1321" s="160"/>
      <c r="J1321" s="33"/>
      <c r="K1321" s="33"/>
      <c r="L1321" s="34"/>
      <c r="M1321" s="161"/>
      <c r="N1321" s="162"/>
      <c r="O1321" s="59"/>
      <c r="P1321" s="59"/>
      <c r="Q1321" s="59"/>
      <c r="R1321" s="59"/>
      <c r="S1321" s="59"/>
      <c r="T1321" s="60"/>
      <c r="U1321" s="33"/>
      <c r="V1321" s="33"/>
      <c r="W1321" s="33"/>
      <c r="X1321" s="33"/>
      <c r="Y1321" s="33"/>
      <c r="Z1321" s="33"/>
      <c r="AA1321" s="33"/>
      <c r="AB1321" s="33"/>
      <c r="AC1321" s="33"/>
      <c r="AD1321" s="33"/>
      <c r="AE1321" s="33"/>
      <c r="AT1321" s="18" t="s">
        <v>170</v>
      </c>
      <c r="AU1321" s="18" t="s">
        <v>83</v>
      </c>
    </row>
    <row r="1322" spans="2:63" s="12" customFormat="1" ht="22.9" customHeight="1">
      <c r="B1322" s="131"/>
      <c r="D1322" s="132" t="s">
        <v>72</v>
      </c>
      <c r="E1322" s="142" t="s">
        <v>1306</v>
      </c>
      <c r="F1322" s="142" t="s">
        <v>1307</v>
      </c>
      <c r="I1322" s="134"/>
      <c r="J1322" s="143">
        <f>BK1322</f>
        <v>0</v>
      </c>
      <c r="L1322" s="131"/>
      <c r="M1322" s="136"/>
      <c r="N1322" s="137"/>
      <c r="O1322" s="137"/>
      <c r="P1322" s="138">
        <f>SUM(P1323:P1360)</f>
        <v>0</v>
      </c>
      <c r="Q1322" s="137"/>
      <c r="R1322" s="138">
        <f>SUM(R1323:R1360)</f>
        <v>5.577342949759999</v>
      </c>
      <c r="S1322" s="137"/>
      <c r="T1322" s="139">
        <f>SUM(T1323:T1360)</f>
        <v>0</v>
      </c>
      <c r="AR1322" s="132" t="s">
        <v>83</v>
      </c>
      <c r="AT1322" s="140" t="s">
        <v>72</v>
      </c>
      <c r="AU1322" s="140" t="s">
        <v>81</v>
      </c>
      <c r="AY1322" s="132" t="s">
        <v>160</v>
      </c>
      <c r="BK1322" s="141">
        <f>SUM(BK1323:BK1360)</f>
        <v>0</v>
      </c>
    </row>
    <row r="1323" spans="1:65" s="2" customFormat="1" ht="24.2" customHeight="1">
      <c r="A1323" s="33"/>
      <c r="B1323" s="144"/>
      <c r="C1323" s="145" t="s">
        <v>1308</v>
      </c>
      <c r="D1323" s="145" t="s">
        <v>163</v>
      </c>
      <c r="E1323" s="146" t="s">
        <v>1309</v>
      </c>
      <c r="F1323" s="147" t="s">
        <v>1310</v>
      </c>
      <c r="G1323" s="148" t="s">
        <v>236</v>
      </c>
      <c r="H1323" s="149">
        <v>70</v>
      </c>
      <c r="I1323" s="150"/>
      <c r="J1323" s="151">
        <f>ROUND(I1323*H1323,2)</f>
        <v>0</v>
      </c>
      <c r="K1323" s="147" t="s">
        <v>167</v>
      </c>
      <c r="L1323" s="34"/>
      <c r="M1323" s="152" t="s">
        <v>1</v>
      </c>
      <c r="N1323" s="153" t="s">
        <v>38</v>
      </c>
      <c r="O1323" s="59"/>
      <c r="P1323" s="154">
        <f>O1323*H1323</f>
        <v>0</v>
      </c>
      <c r="Q1323" s="154">
        <v>0.0016243</v>
      </c>
      <c r="R1323" s="154">
        <f>Q1323*H1323</f>
        <v>0.113701</v>
      </c>
      <c r="S1323" s="154">
        <v>0</v>
      </c>
      <c r="T1323" s="155">
        <f>S1323*H1323</f>
        <v>0</v>
      </c>
      <c r="U1323" s="33"/>
      <c r="V1323" s="33"/>
      <c r="W1323" s="33"/>
      <c r="X1323" s="33"/>
      <c r="Y1323" s="33"/>
      <c r="Z1323" s="33"/>
      <c r="AA1323" s="33"/>
      <c r="AB1323" s="33"/>
      <c r="AC1323" s="33"/>
      <c r="AD1323" s="33"/>
      <c r="AE1323" s="33"/>
      <c r="AR1323" s="156" t="s">
        <v>251</v>
      </c>
      <c r="AT1323" s="156" t="s">
        <v>163</v>
      </c>
      <c r="AU1323" s="156" t="s">
        <v>83</v>
      </c>
      <c r="AY1323" s="18" t="s">
        <v>160</v>
      </c>
      <c r="BE1323" s="157">
        <f>IF(N1323="základní",J1323,0)</f>
        <v>0</v>
      </c>
      <c r="BF1323" s="157">
        <f>IF(N1323="snížená",J1323,0)</f>
        <v>0</v>
      </c>
      <c r="BG1323" s="157">
        <f>IF(N1323="zákl. přenesená",J1323,0)</f>
        <v>0</v>
      </c>
      <c r="BH1323" s="157">
        <f>IF(N1323="sníž. přenesená",J1323,0)</f>
        <v>0</v>
      </c>
      <c r="BI1323" s="157">
        <f>IF(N1323="nulová",J1323,0)</f>
        <v>0</v>
      </c>
      <c r="BJ1323" s="18" t="s">
        <v>81</v>
      </c>
      <c r="BK1323" s="157">
        <f>ROUND(I1323*H1323,2)</f>
        <v>0</v>
      </c>
      <c r="BL1323" s="18" t="s">
        <v>251</v>
      </c>
      <c r="BM1323" s="156" t="s">
        <v>1311</v>
      </c>
    </row>
    <row r="1324" spans="1:47" s="2" customFormat="1" ht="19.5">
      <c r="A1324" s="33"/>
      <c r="B1324" s="34"/>
      <c r="C1324" s="33"/>
      <c r="D1324" s="158" t="s">
        <v>170</v>
      </c>
      <c r="E1324" s="33"/>
      <c r="F1324" s="159" t="s">
        <v>1312</v>
      </c>
      <c r="G1324" s="33"/>
      <c r="H1324" s="33"/>
      <c r="I1324" s="160"/>
      <c r="J1324" s="33"/>
      <c r="K1324" s="33"/>
      <c r="L1324" s="34"/>
      <c r="M1324" s="161"/>
      <c r="N1324" s="162"/>
      <c r="O1324" s="59"/>
      <c r="P1324" s="59"/>
      <c r="Q1324" s="59"/>
      <c r="R1324" s="59"/>
      <c r="S1324" s="59"/>
      <c r="T1324" s="60"/>
      <c r="U1324" s="33"/>
      <c r="V1324" s="33"/>
      <c r="W1324" s="33"/>
      <c r="X1324" s="33"/>
      <c r="Y1324" s="33"/>
      <c r="Z1324" s="33"/>
      <c r="AA1324" s="33"/>
      <c r="AB1324" s="33"/>
      <c r="AC1324" s="33"/>
      <c r="AD1324" s="33"/>
      <c r="AE1324" s="33"/>
      <c r="AT1324" s="18" t="s">
        <v>170</v>
      </c>
      <c r="AU1324" s="18" t="s">
        <v>83</v>
      </c>
    </row>
    <row r="1325" spans="1:65" s="2" customFormat="1" ht="24.2" customHeight="1">
      <c r="A1325" s="33"/>
      <c r="B1325" s="144"/>
      <c r="C1325" s="145" t="s">
        <v>1313</v>
      </c>
      <c r="D1325" s="145" t="s">
        <v>163</v>
      </c>
      <c r="E1325" s="146" t="s">
        <v>1314</v>
      </c>
      <c r="F1325" s="147" t="s">
        <v>1315</v>
      </c>
      <c r="G1325" s="148" t="s">
        <v>236</v>
      </c>
      <c r="H1325" s="149">
        <v>60</v>
      </c>
      <c r="I1325" s="150"/>
      <c r="J1325" s="151">
        <f>ROUND(I1325*H1325,2)</f>
        <v>0</v>
      </c>
      <c r="K1325" s="147" t="s">
        <v>1</v>
      </c>
      <c r="L1325" s="34"/>
      <c r="M1325" s="152" t="s">
        <v>1</v>
      </c>
      <c r="N1325" s="153" t="s">
        <v>38</v>
      </c>
      <c r="O1325" s="59"/>
      <c r="P1325" s="154">
        <f>O1325*H1325</f>
        <v>0</v>
      </c>
      <c r="Q1325" s="154">
        <v>0.0021</v>
      </c>
      <c r="R1325" s="154">
        <f>Q1325*H1325</f>
        <v>0.126</v>
      </c>
      <c r="S1325" s="154">
        <v>0</v>
      </c>
      <c r="T1325" s="155">
        <f>S1325*H1325</f>
        <v>0</v>
      </c>
      <c r="U1325" s="33"/>
      <c r="V1325" s="33"/>
      <c r="W1325" s="33"/>
      <c r="X1325" s="33"/>
      <c r="Y1325" s="33"/>
      <c r="Z1325" s="33"/>
      <c r="AA1325" s="33"/>
      <c r="AB1325" s="33"/>
      <c r="AC1325" s="33"/>
      <c r="AD1325" s="33"/>
      <c r="AE1325" s="33"/>
      <c r="AR1325" s="156" t="s">
        <v>251</v>
      </c>
      <c r="AT1325" s="156" t="s">
        <v>163</v>
      </c>
      <c r="AU1325" s="156" t="s">
        <v>83</v>
      </c>
      <c r="AY1325" s="18" t="s">
        <v>160</v>
      </c>
      <c r="BE1325" s="157">
        <f>IF(N1325="základní",J1325,0)</f>
        <v>0</v>
      </c>
      <c r="BF1325" s="157">
        <f>IF(N1325="snížená",J1325,0)</f>
        <v>0</v>
      </c>
      <c r="BG1325" s="157">
        <f>IF(N1325="zákl. přenesená",J1325,0)</f>
        <v>0</v>
      </c>
      <c r="BH1325" s="157">
        <f>IF(N1325="sníž. přenesená",J1325,0)</f>
        <v>0</v>
      </c>
      <c r="BI1325" s="157">
        <f>IF(N1325="nulová",J1325,0)</f>
        <v>0</v>
      </c>
      <c r="BJ1325" s="18" t="s">
        <v>81</v>
      </c>
      <c r="BK1325" s="157">
        <f>ROUND(I1325*H1325,2)</f>
        <v>0</v>
      </c>
      <c r="BL1325" s="18" t="s">
        <v>251</v>
      </c>
      <c r="BM1325" s="156" t="s">
        <v>1316</v>
      </c>
    </row>
    <row r="1326" spans="1:47" s="2" customFormat="1" ht="19.5">
      <c r="A1326" s="33"/>
      <c r="B1326" s="34"/>
      <c r="C1326" s="33"/>
      <c r="D1326" s="158" t="s">
        <v>170</v>
      </c>
      <c r="E1326" s="33"/>
      <c r="F1326" s="159" t="s">
        <v>1315</v>
      </c>
      <c r="G1326" s="33"/>
      <c r="H1326" s="33"/>
      <c r="I1326" s="160"/>
      <c r="J1326" s="33"/>
      <c r="K1326" s="33"/>
      <c r="L1326" s="34"/>
      <c r="M1326" s="161"/>
      <c r="N1326" s="162"/>
      <c r="O1326" s="59"/>
      <c r="P1326" s="59"/>
      <c r="Q1326" s="59"/>
      <c r="R1326" s="59"/>
      <c r="S1326" s="59"/>
      <c r="T1326" s="60"/>
      <c r="U1326" s="33"/>
      <c r="V1326" s="33"/>
      <c r="W1326" s="33"/>
      <c r="X1326" s="33"/>
      <c r="Y1326" s="33"/>
      <c r="Z1326" s="33"/>
      <c r="AA1326" s="33"/>
      <c r="AB1326" s="33"/>
      <c r="AC1326" s="33"/>
      <c r="AD1326" s="33"/>
      <c r="AE1326" s="33"/>
      <c r="AT1326" s="18" t="s">
        <v>170</v>
      </c>
      <c r="AU1326" s="18" t="s">
        <v>83</v>
      </c>
    </row>
    <row r="1327" spans="1:65" s="2" customFormat="1" ht="37.9" customHeight="1">
      <c r="A1327" s="33"/>
      <c r="B1327" s="144"/>
      <c r="C1327" s="145" t="s">
        <v>1317</v>
      </c>
      <c r="D1327" s="145" t="s">
        <v>163</v>
      </c>
      <c r="E1327" s="146" t="s">
        <v>1318</v>
      </c>
      <c r="F1327" s="147" t="s">
        <v>1319</v>
      </c>
      <c r="G1327" s="148" t="s">
        <v>166</v>
      </c>
      <c r="H1327" s="149">
        <v>640</v>
      </c>
      <c r="I1327" s="150"/>
      <c r="J1327" s="151">
        <f>ROUND(I1327*H1327,2)</f>
        <v>0</v>
      </c>
      <c r="K1327" s="147" t="s">
        <v>167</v>
      </c>
      <c r="L1327" s="34"/>
      <c r="M1327" s="152" t="s">
        <v>1</v>
      </c>
      <c r="N1327" s="153" t="s">
        <v>38</v>
      </c>
      <c r="O1327" s="59"/>
      <c r="P1327" s="154">
        <f>O1327*H1327</f>
        <v>0</v>
      </c>
      <c r="Q1327" s="154">
        <v>7E-06</v>
      </c>
      <c r="R1327" s="154">
        <f>Q1327*H1327</f>
        <v>0.00448</v>
      </c>
      <c r="S1327" s="154">
        <v>0</v>
      </c>
      <c r="T1327" s="155">
        <f>S1327*H1327</f>
        <v>0</v>
      </c>
      <c r="U1327" s="33"/>
      <c r="V1327" s="33"/>
      <c r="W1327" s="33"/>
      <c r="X1327" s="33"/>
      <c r="Y1327" s="33"/>
      <c r="Z1327" s="33"/>
      <c r="AA1327" s="33"/>
      <c r="AB1327" s="33"/>
      <c r="AC1327" s="33"/>
      <c r="AD1327" s="33"/>
      <c r="AE1327" s="33"/>
      <c r="AR1327" s="156" t="s">
        <v>251</v>
      </c>
      <c r="AT1327" s="156" t="s">
        <v>163</v>
      </c>
      <c r="AU1327" s="156" t="s">
        <v>83</v>
      </c>
      <c r="AY1327" s="18" t="s">
        <v>160</v>
      </c>
      <c r="BE1327" s="157">
        <f>IF(N1327="základní",J1327,0)</f>
        <v>0</v>
      </c>
      <c r="BF1327" s="157">
        <f>IF(N1327="snížená",J1327,0)</f>
        <v>0</v>
      </c>
      <c r="BG1327" s="157">
        <f>IF(N1327="zákl. přenesená",J1327,0)</f>
        <v>0</v>
      </c>
      <c r="BH1327" s="157">
        <f>IF(N1327="sníž. přenesená",J1327,0)</f>
        <v>0</v>
      </c>
      <c r="BI1327" s="157">
        <f>IF(N1327="nulová",J1327,0)</f>
        <v>0</v>
      </c>
      <c r="BJ1327" s="18" t="s">
        <v>81</v>
      </c>
      <c r="BK1327" s="157">
        <f>ROUND(I1327*H1327,2)</f>
        <v>0</v>
      </c>
      <c r="BL1327" s="18" t="s">
        <v>251</v>
      </c>
      <c r="BM1327" s="156" t="s">
        <v>1320</v>
      </c>
    </row>
    <row r="1328" spans="1:47" s="2" customFormat="1" ht="29.25">
      <c r="A1328" s="33"/>
      <c r="B1328" s="34"/>
      <c r="C1328" s="33"/>
      <c r="D1328" s="158" t="s">
        <v>170</v>
      </c>
      <c r="E1328" s="33"/>
      <c r="F1328" s="159" t="s">
        <v>1321</v>
      </c>
      <c r="G1328" s="33"/>
      <c r="H1328" s="33"/>
      <c r="I1328" s="160"/>
      <c r="J1328" s="33"/>
      <c r="K1328" s="33"/>
      <c r="L1328" s="34"/>
      <c r="M1328" s="161"/>
      <c r="N1328" s="162"/>
      <c r="O1328" s="59"/>
      <c r="P1328" s="59"/>
      <c r="Q1328" s="59"/>
      <c r="R1328" s="59"/>
      <c r="S1328" s="59"/>
      <c r="T1328" s="60"/>
      <c r="U1328" s="33"/>
      <c r="V1328" s="33"/>
      <c r="W1328" s="33"/>
      <c r="X1328" s="33"/>
      <c r="Y1328" s="33"/>
      <c r="Z1328" s="33"/>
      <c r="AA1328" s="33"/>
      <c r="AB1328" s="33"/>
      <c r="AC1328" s="33"/>
      <c r="AD1328" s="33"/>
      <c r="AE1328" s="33"/>
      <c r="AT1328" s="18" t="s">
        <v>170</v>
      </c>
      <c r="AU1328" s="18" t="s">
        <v>83</v>
      </c>
    </row>
    <row r="1329" spans="2:51" s="14" customFormat="1" ht="11.25">
      <c r="B1329" s="170"/>
      <c r="D1329" s="158" t="s">
        <v>172</v>
      </c>
      <c r="E1329" s="171" t="s">
        <v>1</v>
      </c>
      <c r="F1329" s="172" t="s">
        <v>1138</v>
      </c>
      <c r="H1329" s="173">
        <v>640</v>
      </c>
      <c r="I1329" s="174"/>
      <c r="L1329" s="170"/>
      <c r="M1329" s="175"/>
      <c r="N1329" s="176"/>
      <c r="O1329" s="176"/>
      <c r="P1329" s="176"/>
      <c r="Q1329" s="176"/>
      <c r="R1329" s="176"/>
      <c r="S1329" s="176"/>
      <c r="T1329" s="177"/>
      <c r="AT1329" s="171" t="s">
        <v>172</v>
      </c>
      <c r="AU1329" s="171" t="s">
        <v>83</v>
      </c>
      <c r="AV1329" s="14" t="s">
        <v>83</v>
      </c>
      <c r="AW1329" s="14" t="s">
        <v>30</v>
      </c>
      <c r="AX1329" s="14" t="s">
        <v>81</v>
      </c>
      <c r="AY1329" s="171" t="s">
        <v>160</v>
      </c>
    </row>
    <row r="1330" spans="1:65" s="2" customFormat="1" ht="37.9" customHeight="1">
      <c r="A1330" s="33"/>
      <c r="B1330" s="144"/>
      <c r="C1330" s="195" t="s">
        <v>1322</v>
      </c>
      <c r="D1330" s="195" t="s">
        <v>834</v>
      </c>
      <c r="E1330" s="196" t="s">
        <v>1323</v>
      </c>
      <c r="F1330" s="197" t="s">
        <v>1324</v>
      </c>
      <c r="G1330" s="198" t="s">
        <v>166</v>
      </c>
      <c r="H1330" s="199">
        <v>704</v>
      </c>
      <c r="I1330" s="200"/>
      <c r="J1330" s="201">
        <f>ROUND(I1330*H1330,2)</f>
        <v>0</v>
      </c>
      <c r="K1330" s="197" t="s">
        <v>837</v>
      </c>
      <c r="L1330" s="202"/>
      <c r="M1330" s="203" t="s">
        <v>1</v>
      </c>
      <c r="N1330" s="204" t="s">
        <v>38</v>
      </c>
      <c r="O1330" s="59"/>
      <c r="P1330" s="154">
        <f>O1330*H1330</f>
        <v>0</v>
      </c>
      <c r="Q1330" s="154">
        <v>0.00014</v>
      </c>
      <c r="R1330" s="154">
        <f>Q1330*H1330</f>
        <v>0.09856</v>
      </c>
      <c r="S1330" s="154">
        <v>0</v>
      </c>
      <c r="T1330" s="155">
        <f>S1330*H1330</f>
        <v>0</v>
      </c>
      <c r="U1330" s="33"/>
      <c r="V1330" s="33"/>
      <c r="W1330" s="33"/>
      <c r="X1330" s="33"/>
      <c r="Y1330" s="33"/>
      <c r="Z1330" s="33"/>
      <c r="AA1330" s="33"/>
      <c r="AB1330" s="33"/>
      <c r="AC1330" s="33"/>
      <c r="AD1330" s="33"/>
      <c r="AE1330" s="33"/>
      <c r="AR1330" s="156" t="s">
        <v>399</v>
      </c>
      <c r="AT1330" s="156" t="s">
        <v>834</v>
      </c>
      <c r="AU1330" s="156" t="s">
        <v>83</v>
      </c>
      <c r="AY1330" s="18" t="s">
        <v>160</v>
      </c>
      <c r="BE1330" s="157">
        <f>IF(N1330="základní",J1330,0)</f>
        <v>0</v>
      </c>
      <c r="BF1330" s="157">
        <f>IF(N1330="snížená",J1330,0)</f>
        <v>0</v>
      </c>
      <c r="BG1330" s="157">
        <f>IF(N1330="zákl. přenesená",J1330,0)</f>
        <v>0</v>
      </c>
      <c r="BH1330" s="157">
        <f>IF(N1330="sníž. přenesená",J1330,0)</f>
        <v>0</v>
      </c>
      <c r="BI1330" s="157">
        <f>IF(N1330="nulová",J1330,0)</f>
        <v>0</v>
      </c>
      <c r="BJ1330" s="18" t="s">
        <v>81</v>
      </c>
      <c r="BK1330" s="157">
        <f>ROUND(I1330*H1330,2)</f>
        <v>0</v>
      </c>
      <c r="BL1330" s="18" t="s">
        <v>251</v>
      </c>
      <c r="BM1330" s="156" t="s">
        <v>1325</v>
      </c>
    </row>
    <row r="1331" spans="1:47" s="2" customFormat="1" ht="29.25">
      <c r="A1331" s="33"/>
      <c r="B1331" s="34"/>
      <c r="C1331" s="33"/>
      <c r="D1331" s="158" t="s">
        <v>170</v>
      </c>
      <c r="E1331" s="33"/>
      <c r="F1331" s="159" t="s">
        <v>1324</v>
      </c>
      <c r="G1331" s="33"/>
      <c r="H1331" s="33"/>
      <c r="I1331" s="160"/>
      <c r="J1331" s="33"/>
      <c r="K1331" s="33"/>
      <c r="L1331" s="34"/>
      <c r="M1331" s="161"/>
      <c r="N1331" s="162"/>
      <c r="O1331" s="59"/>
      <c r="P1331" s="59"/>
      <c r="Q1331" s="59"/>
      <c r="R1331" s="59"/>
      <c r="S1331" s="59"/>
      <c r="T1331" s="60"/>
      <c r="U1331" s="33"/>
      <c r="V1331" s="33"/>
      <c r="W1331" s="33"/>
      <c r="X1331" s="33"/>
      <c r="Y1331" s="33"/>
      <c r="Z1331" s="33"/>
      <c r="AA1331" s="33"/>
      <c r="AB1331" s="33"/>
      <c r="AC1331" s="33"/>
      <c r="AD1331" s="33"/>
      <c r="AE1331" s="33"/>
      <c r="AT1331" s="18" t="s">
        <v>170</v>
      </c>
      <c r="AU1331" s="18" t="s">
        <v>83</v>
      </c>
    </row>
    <row r="1332" spans="2:51" s="14" customFormat="1" ht="11.25">
      <c r="B1332" s="170"/>
      <c r="D1332" s="158" t="s">
        <v>172</v>
      </c>
      <c r="F1332" s="172" t="s">
        <v>1326</v>
      </c>
      <c r="H1332" s="173">
        <v>704</v>
      </c>
      <c r="I1332" s="174"/>
      <c r="L1332" s="170"/>
      <c r="M1332" s="175"/>
      <c r="N1332" s="176"/>
      <c r="O1332" s="176"/>
      <c r="P1332" s="176"/>
      <c r="Q1332" s="176"/>
      <c r="R1332" s="176"/>
      <c r="S1332" s="176"/>
      <c r="T1332" s="177"/>
      <c r="AT1332" s="171" t="s">
        <v>172</v>
      </c>
      <c r="AU1332" s="171" t="s">
        <v>83</v>
      </c>
      <c r="AV1332" s="14" t="s">
        <v>83</v>
      </c>
      <c r="AW1332" s="14" t="s">
        <v>3</v>
      </c>
      <c r="AX1332" s="14" t="s">
        <v>81</v>
      </c>
      <c r="AY1332" s="171" t="s">
        <v>160</v>
      </c>
    </row>
    <row r="1333" spans="1:65" s="2" customFormat="1" ht="21.75" customHeight="1">
      <c r="A1333" s="33"/>
      <c r="B1333" s="144"/>
      <c r="C1333" s="145" t="s">
        <v>1327</v>
      </c>
      <c r="D1333" s="145" t="s">
        <v>163</v>
      </c>
      <c r="E1333" s="146" t="s">
        <v>1328</v>
      </c>
      <c r="F1333" s="147" t="s">
        <v>1329</v>
      </c>
      <c r="G1333" s="148" t="s">
        <v>166</v>
      </c>
      <c r="H1333" s="149">
        <v>640</v>
      </c>
      <c r="I1333" s="150"/>
      <c r="J1333" s="151">
        <f>ROUND(I1333*H1333,2)</f>
        <v>0</v>
      </c>
      <c r="K1333" s="147" t="s">
        <v>167</v>
      </c>
      <c r="L1333" s="34"/>
      <c r="M1333" s="152" t="s">
        <v>1</v>
      </c>
      <c r="N1333" s="153" t="s">
        <v>38</v>
      </c>
      <c r="O1333" s="59"/>
      <c r="P1333" s="154">
        <f>O1333*H1333</f>
        <v>0</v>
      </c>
      <c r="Q1333" s="154">
        <v>0</v>
      </c>
      <c r="R1333" s="154">
        <f>Q1333*H1333</f>
        <v>0</v>
      </c>
      <c r="S1333" s="154">
        <v>0</v>
      </c>
      <c r="T1333" s="155">
        <f>S1333*H1333</f>
        <v>0</v>
      </c>
      <c r="U1333" s="33"/>
      <c r="V1333" s="33"/>
      <c r="W1333" s="33"/>
      <c r="X1333" s="33"/>
      <c r="Y1333" s="33"/>
      <c r="Z1333" s="33"/>
      <c r="AA1333" s="33"/>
      <c r="AB1333" s="33"/>
      <c r="AC1333" s="33"/>
      <c r="AD1333" s="33"/>
      <c r="AE1333" s="33"/>
      <c r="AR1333" s="156" t="s">
        <v>251</v>
      </c>
      <c r="AT1333" s="156" t="s">
        <v>163</v>
      </c>
      <c r="AU1333" s="156" t="s">
        <v>83</v>
      </c>
      <c r="AY1333" s="18" t="s">
        <v>160</v>
      </c>
      <c r="BE1333" s="157">
        <f>IF(N1333="základní",J1333,0)</f>
        <v>0</v>
      </c>
      <c r="BF1333" s="157">
        <f>IF(N1333="snížená",J1333,0)</f>
        <v>0</v>
      </c>
      <c r="BG1333" s="157">
        <f>IF(N1333="zákl. přenesená",J1333,0)</f>
        <v>0</v>
      </c>
      <c r="BH1333" s="157">
        <f>IF(N1333="sníž. přenesená",J1333,0)</f>
        <v>0</v>
      </c>
      <c r="BI1333" s="157">
        <f>IF(N1333="nulová",J1333,0)</f>
        <v>0</v>
      </c>
      <c r="BJ1333" s="18" t="s">
        <v>81</v>
      </c>
      <c r="BK1333" s="157">
        <f>ROUND(I1333*H1333,2)</f>
        <v>0</v>
      </c>
      <c r="BL1333" s="18" t="s">
        <v>251</v>
      </c>
      <c r="BM1333" s="156" t="s">
        <v>1330</v>
      </c>
    </row>
    <row r="1334" spans="1:47" s="2" customFormat="1" ht="11.25">
      <c r="A1334" s="33"/>
      <c r="B1334" s="34"/>
      <c r="C1334" s="33"/>
      <c r="D1334" s="158" t="s">
        <v>170</v>
      </c>
      <c r="E1334" s="33"/>
      <c r="F1334" s="159" t="s">
        <v>1331</v>
      </c>
      <c r="G1334" s="33"/>
      <c r="H1334" s="33"/>
      <c r="I1334" s="160"/>
      <c r="J1334" s="33"/>
      <c r="K1334" s="33"/>
      <c r="L1334" s="34"/>
      <c r="M1334" s="161"/>
      <c r="N1334" s="162"/>
      <c r="O1334" s="59"/>
      <c r="P1334" s="59"/>
      <c r="Q1334" s="59"/>
      <c r="R1334" s="59"/>
      <c r="S1334" s="59"/>
      <c r="T1334" s="60"/>
      <c r="U1334" s="33"/>
      <c r="V1334" s="33"/>
      <c r="W1334" s="33"/>
      <c r="X1334" s="33"/>
      <c r="Y1334" s="33"/>
      <c r="Z1334" s="33"/>
      <c r="AA1334" s="33"/>
      <c r="AB1334" s="33"/>
      <c r="AC1334" s="33"/>
      <c r="AD1334" s="33"/>
      <c r="AE1334" s="33"/>
      <c r="AT1334" s="18" t="s">
        <v>170</v>
      </c>
      <c r="AU1334" s="18" t="s">
        <v>83</v>
      </c>
    </row>
    <row r="1335" spans="2:51" s="14" customFormat="1" ht="11.25">
      <c r="B1335" s="170"/>
      <c r="D1335" s="158" t="s">
        <v>172</v>
      </c>
      <c r="E1335" s="171" t="s">
        <v>1</v>
      </c>
      <c r="F1335" s="172" t="s">
        <v>1138</v>
      </c>
      <c r="H1335" s="173">
        <v>640</v>
      </c>
      <c r="I1335" s="174"/>
      <c r="L1335" s="170"/>
      <c r="M1335" s="175"/>
      <c r="N1335" s="176"/>
      <c r="O1335" s="176"/>
      <c r="P1335" s="176"/>
      <c r="Q1335" s="176"/>
      <c r="R1335" s="176"/>
      <c r="S1335" s="176"/>
      <c r="T1335" s="177"/>
      <c r="AT1335" s="171" t="s">
        <v>172</v>
      </c>
      <c r="AU1335" s="171" t="s">
        <v>83</v>
      </c>
      <c r="AV1335" s="14" t="s">
        <v>83</v>
      </c>
      <c r="AW1335" s="14" t="s">
        <v>30</v>
      </c>
      <c r="AX1335" s="14" t="s">
        <v>81</v>
      </c>
      <c r="AY1335" s="171" t="s">
        <v>160</v>
      </c>
    </row>
    <row r="1336" spans="1:65" s="2" customFormat="1" ht="44.25" customHeight="1">
      <c r="A1336" s="33"/>
      <c r="B1336" s="144"/>
      <c r="C1336" s="195" t="s">
        <v>1332</v>
      </c>
      <c r="D1336" s="195" t="s">
        <v>834</v>
      </c>
      <c r="E1336" s="196" t="s">
        <v>1333</v>
      </c>
      <c r="F1336" s="197" t="s">
        <v>1334</v>
      </c>
      <c r="G1336" s="198" t="s">
        <v>166</v>
      </c>
      <c r="H1336" s="199">
        <v>736</v>
      </c>
      <c r="I1336" s="200"/>
      <c r="J1336" s="201">
        <f>ROUND(I1336*H1336,2)</f>
        <v>0</v>
      </c>
      <c r="K1336" s="197" t="s">
        <v>837</v>
      </c>
      <c r="L1336" s="202"/>
      <c r="M1336" s="203" t="s">
        <v>1</v>
      </c>
      <c r="N1336" s="204" t="s">
        <v>38</v>
      </c>
      <c r="O1336" s="59"/>
      <c r="P1336" s="154">
        <f>O1336*H1336</f>
        <v>0</v>
      </c>
      <c r="Q1336" s="154">
        <v>0.0004</v>
      </c>
      <c r="R1336" s="154">
        <f>Q1336*H1336</f>
        <v>0.2944</v>
      </c>
      <c r="S1336" s="154">
        <v>0</v>
      </c>
      <c r="T1336" s="155">
        <f>S1336*H1336</f>
        <v>0</v>
      </c>
      <c r="U1336" s="33"/>
      <c r="V1336" s="33"/>
      <c r="W1336" s="33"/>
      <c r="X1336" s="33"/>
      <c r="Y1336" s="33"/>
      <c r="Z1336" s="33"/>
      <c r="AA1336" s="33"/>
      <c r="AB1336" s="33"/>
      <c r="AC1336" s="33"/>
      <c r="AD1336" s="33"/>
      <c r="AE1336" s="33"/>
      <c r="AR1336" s="156" t="s">
        <v>399</v>
      </c>
      <c r="AT1336" s="156" t="s">
        <v>834</v>
      </c>
      <c r="AU1336" s="156" t="s">
        <v>83</v>
      </c>
      <c r="AY1336" s="18" t="s">
        <v>160</v>
      </c>
      <c r="BE1336" s="157">
        <f>IF(N1336="základní",J1336,0)</f>
        <v>0</v>
      </c>
      <c r="BF1336" s="157">
        <f>IF(N1336="snížená",J1336,0)</f>
        <v>0</v>
      </c>
      <c r="BG1336" s="157">
        <f>IF(N1336="zákl. přenesená",J1336,0)</f>
        <v>0</v>
      </c>
      <c r="BH1336" s="157">
        <f>IF(N1336="sníž. přenesená",J1336,0)</f>
        <v>0</v>
      </c>
      <c r="BI1336" s="157">
        <f>IF(N1336="nulová",J1336,0)</f>
        <v>0</v>
      </c>
      <c r="BJ1336" s="18" t="s">
        <v>81</v>
      </c>
      <c r="BK1336" s="157">
        <f>ROUND(I1336*H1336,2)</f>
        <v>0</v>
      </c>
      <c r="BL1336" s="18" t="s">
        <v>251</v>
      </c>
      <c r="BM1336" s="156" t="s">
        <v>1335</v>
      </c>
    </row>
    <row r="1337" spans="1:47" s="2" customFormat="1" ht="29.25">
      <c r="A1337" s="33"/>
      <c r="B1337" s="34"/>
      <c r="C1337" s="33"/>
      <c r="D1337" s="158" t="s">
        <v>170</v>
      </c>
      <c r="E1337" s="33"/>
      <c r="F1337" s="159" t="s">
        <v>1334</v>
      </c>
      <c r="G1337" s="33"/>
      <c r="H1337" s="33"/>
      <c r="I1337" s="160"/>
      <c r="J1337" s="33"/>
      <c r="K1337" s="33"/>
      <c r="L1337" s="34"/>
      <c r="M1337" s="161"/>
      <c r="N1337" s="162"/>
      <c r="O1337" s="59"/>
      <c r="P1337" s="59"/>
      <c r="Q1337" s="59"/>
      <c r="R1337" s="59"/>
      <c r="S1337" s="59"/>
      <c r="T1337" s="60"/>
      <c r="U1337" s="33"/>
      <c r="V1337" s="33"/>
      <c r="W1337" s="33"/>
      <c r="X1337" s="33"/>
      <c r="Y1337" s="33"/>
      <c r="Z1337" s="33"/>
      <c r="AA1337" s="33"/>
      <c r="AB1337" s="33"/>
      <c r="AC1337" s="33"/>
      <c r="AD1337" s="33"/>
      <c r="AE1337" s="33"/>
      <c r="AT1337" s="18" t="s">
        <v>170</v>
      </c>
      <c r="AU1337" s="18" t="s">
        <v>83</v>
      </c>
    </row>
    <row r="1338" spans="2:51" s="14" customFormat="1" ht="11.25">
      <c r="B1338" s="170"/>
      <c r="D1338" s="158" t="s">
        <v>172</v>
      </c>
      <c r="F1338" s="172" t="s">
        <v>1336</v>
      </c>
      <c r="H1338" s="173">
        <v>736</v>
      </c>
      <c r="I1338" s="174"/>
      <c r="L1338" s="170"/>
      <c r="M1338" s="175"/>
      <c r="N1338" s="176"/>
      <c r="O1338" s="176"/>
      <c r="P1338" s="176"/>
      <c r="Q1338" s="176"/>
      <c r="R1338" s="176"/>
      <c r="S1338" s="176"/>
      <c r="T1338" s="177"/>
      <c r="AT1338" s="171" t="s">
        <v>172</v>
      </c>
      <c r="AU1338" s="171" t="s">
        <v>83</v>
      </c>
      <c r="AV1338" s="14" t="s">
        <v>83</v>
      </c>
      <c r="AW1338" s="14" t="s">
        <v>3</v>
      </c>
      <c r="AX1338" s="14" t="s">
        <v>81</v>
      </c>
      <c r="AY1338" s="171" t="s">
        <v>160</v>
      </c>
    </row>
    <row r="1339" spans="1:65" s="2" customFormat="1" ht="33" customHeight="1">
      <c r="A1339" s="33"/>
      <c r="B1339" s="144"/>
      <c r="C1339" s="145" t="s">
        <v>1337</v>
      </c>
      <c r="D1339" s="145" t="s">
        <v>163</v>
      </c>
      <c r="E1339" s="146" t="s">
        <v>1338</v>
      </c>
      <c r="F1339" s="147" t="s">
        <v>1339</v>
      </c>
      <c r="G1339" s="148" t="s">
        <v>166</v>
      </c>
      <c r="H1339" s="149">
        <v>640</v>
      </c>
      <c r="I1339" s="150"/>
      <c r="J1339" s="151">
        <f>ROUND(I1339*H1339,2)</f>
        <v>0</v>
      </c>
      <c r="K1339" s="147" t="s">
        <v>167</v>
      </c>
      <c r="L1339" s="34"/>
      <c r="M1339" s="152" t="s">
        <v>1</v>
      </c>
      <c r="N1339" s="153" t="s">
        <v>38</v>
      </c>
      <c r="O1339" s="59"/>
      <c r="P1339" s="154">
        <f>O1339*H1339</f>
        <v>0</v>
      </c>
      <c r="Q1339" s="154">
        <v>0.0066064</v>
      </c>
      <c r="R1339" s="154">
        <f>Q1339*H1339</f>
        <v>4.228096</v>
      </c>
      <c r="S1339" s="154">
        <v>0</v>
      </c>
      <c r="T1339" s="155">
        <f>S1339*H1339</f>
        <v>0</v>
      </c>
      <c r="U1339" s="33"/>
      <c r="V1339" s="33"/>
      <c r="W1339" s="33"/>
      <c r="X1339" s="33"/>
      <c r="Y1339" s="33"/>
      <c r="Z1339" s="33"/>
      <c r="AA1339" s="33"/>
      <c r="AB1339" s="33"/>
      <c r="AC1339" s="33"/>
      <c r="AD1339" s="33"/>
      <c r="AE1339" s="33"/>
      <c r="AR1339" s="156" t="s">
        <v>251</v>
      </c>
      <c r="AT1339" s="156" t="s">
        <v>163</v>
      </c>
      <c r="AU1339" s="156" t="s">
        <v>83</v>
      </c>
      <c r="AY1339" s="18" t="s">
        <v>160</v>
      </c>
      <c r="BE1339" s="157">
        <f>IF(N1339="základní",J1339,0)</f>
        <v>0</v>
      </c>
      <c r="BF1339" s="157">
        <f>IF(N1339="snížená",J1339,0)</f>
        <v>0</v>
      </c>
      <c r="BG1339" s="157">
        <f>IF(N1339="zákl. přenesená",J1339,0)</f>
        <v>0</v>
      </c>
      <c r="BH1339" s="157">
        <f>IF(N1339="sníž. přenesená",J1339,0)</f>
        <v>0</v>
      </c>
      <c r="BI1339" s="157">
        <f>IF(N1339="nulová",J1339,0)</f>
        <v>0</v>
      </c>
      <c r="BJ1339" s="18" t="s">
        <v>81</v>
      </c>
      <c r="BK1339" s="157">
        <f>ROUND(I1339*H1339,2)</f>
        <v>0</v>
      </c>
      <c r="BL1339" s="18" t="s">
        <v>251</v>
      </c>
      <c r="BM1339" s="156" t="s">
        <v>1340</v>
      </c>
    </row>
    <row r="1340" spans="1:47" s="2" customFormat="1" ht="39">
      <c r="A1340" s="33"/>
      <c r="B1340" s="34"/>
      <c r="C1340" s="33"/>
      <c r="D1340" s="158" t="s">
        <v>170</v>
      </c>
      <c r="E1340" s="33"/>
      <c r="F1340" s="159" t="s">
        <v>1341</v>
      </c>
      <c r="G1340" s="33"/>
      <c r="H1340" s="33"/>
      <c r="I1340" s="160"/>
      <c r="J1340" s="33"/>
      <c r="K1340" s="33"/>
      <c r="L1340" s="34"/>
      <c r="M1340" s="161"/>
      <c r="N1340" s="162"/>
      <c r="O1340" s="59"/>
      <c r="P1340" s="59"/>
      <c r="Q1340" s="59"/>
      <c r="R1340" s="59"/>
      <c r="S1340" s="59"/>
      <c r="T1340" s="60"/>
      <c r="U1340" s="33"/>
      <c r="V1340" s="33"/>
      <c r="W1340" s="33"/>
      <c r="X1340" s="33"/>
      <c r="Y1340" s="33"/>
      <c r="Z1340" s="33"/>
      <c r="AA1340" s="33"/>
      <c r="AB1340" s="33"/>
      <c r="AC1340" s="33"/>
      <c r="AD1340" s="33"/>
      <c r="AE1340" s="33"/>
      <c r="AT1340" s="18" t="s">
        <v>170</v>
      </c>
      <c r="AU1340" s="18" t="s">
        <v>83</v>
      </c>
    </row>
    <row r="1341" spans="1:65" s="2" customFormat="1" ht="24.2" customHeight="1">
      <c r="A1341" s="33"/>
      <c r="B1341" s="144"/>
      <c r="C1341" s="145" t="s">
        <v>1342</v>
      </c>
      <c r="D1341" s="145" t="s">
        <v>163</v>
      </c>
      <c r="E1341" s="146" t="s">
        <v>1343</v>
      </c>
      <c r="F1341" s="147" t="s">
        <v>1344</v>
      </c>
      <c r="G1341" s="148" t="s">
        <v>185</v>
      </c>
      <c r="H1341" s="149">
        <v>1</v>
      </c>
      <c r="I1341" s="150"/>
      <c r="J1341" s="151">
        <f>ROUND(I1341*H1341,2)</f>
        <v>0</v>
      </c>
      <c r="K1341" s="147" t="s">
        <v>167</v>
      </c>
      <c r="L1341" s="34"/>
      <c r="M1341" s="152" t="s">
        <v>1</v>
      </c>
      <c r="N1341" s="153" t="s">
        <v>38</v>
      </c>
      <c r="O1341" s="59"/>
      <c r="P1341" s="154">
        <f>O1341*H1341</f>
        <v>0</v>
      </c>
      <c r="Q1341" s="154">
        <v>0.00366</v>
      </c>
      <c r="R1341" s="154">
        <f>Q1341*H1341</f>
        <v>0.00366</v>
      </c>
      <c r="S1341" s="154">
        <v>0</v>
      </c>
      <c r="T1341" s="155">
        <f>S1341*H1341</f>
        <v>0</v>
      </c>
      <c r="U1341" s="33"/>
      <c r="V1341" s="33"/>
      <c r="W1341" s="33"/>
      <c r="X1341" s="33"/>
      <c r="Y1341" s="33"/>
      <c r="Z1341" s="33"/>
      <c r="AA1341" s="33"/>
      <c r="AB1341" s="33"/>
      <c r="AC1341" s="33"/>
      <c r="AD1341" s="33"/>
      <c r="AE1341" s="33"/>
      <c r="AR1341" s="156" t="s">
        <v>251</v>
      </c>
      <c r="AT1341" s="156" t="s">
        <v>163</v>
      </c>
      <c r="AU1341" s="156" t="s">
        <v>83</v>
      </c>
      <c r="AY1341" s="18" t="s">
        <v>160</v>
      </c>
      <c r="BE1341" s="157">
        <f>IF(N1341="základní",J1341,0)</f>
        <v>0</v>
      </c>
      <c r="BF1341" s="157">
        <f>IF(N1341="snížená",J1341,0)</f>
        <v>0</v>
      </c>
      <c r="BG1341" s="157">
        <f>IF(N1341="zákl. přenesená",J1341,0)</f>
        <v>0</v>
      </c>
      <c r="BH1341" s="157">
        <f>IF(N1341="sníž. přenesená",J1341,0)</f>
        <v>0</v>
      </c>
      <c r="BI1341" s="157">
        <f>IF(N1341="nulová",J1341,0)</f>
        <v>0</v>
      </c>
      <c r="BJ1341" s="18" t="s">
        <v>81</v>
      </c>
      <c r="BK1341" s="157">
        <f>ROUND(I1341*H1341,2)</f>
        <v>0</v>
      </c>
      <c r="BL1341" s="18" t="s">
        <v>251</v>
      </c>
      <c r="BM1341" s="156" t="s">
        <v>1345</v>
      </c>
    </row>
    <row r="1342" spans="1:47" s="2" customFormat="1" ht="29.25">
      <c r="A1342" s="33"/>
      <c r="B1342" s="34"/>
      <c r="C1342" s="33"/>
      <c r="D1342" s="158" t="s">
        <v>170</v>
      </c>
      <c r="E1342" s="33"/>
      <c r="F1342" s="159" t="s">
        <v>1346</v>
      </c>
      <c r="G1342" s="33"/>
      <c r="H1342" s="33"/>
      <c r="I1342" s="160"/>
      <c r="J1342" s="33"/>
      <c r="K1342" s="33"/>
      <c r="L1342" s="34"/>
      <c r="M1342" s="161"/>
      <c r="N1342" s="162"/>
      <c r="O1342" s="59"/>
      <c r="P1342" s="59"/>
      <c r="Q1342" s="59"/>
      <c r="R1342" s="59"/>
      <c r="S1342" s="59"/>
      <c r="T1342" s="60"/>
      <c r="U1342" s="33"/>
      <c r="V1342" s="33"/>
      <c r="W1342" s="33"/>
      <c r="X1342" s="33"/>
      <c r="Y1342" s="33"/>
      <c r="Z1342" s="33"/>
      <c r="AA1342" s="33"/>
      <c r="AB1342" s="33"/>
      <c r="AC1342" s="33"/>
      <c r="AD1342" s="33"/>
      <c r="AE1342" s="33"/>
      <c r="AT1342" s="18" t="s">
        <v>170</v>
      </c>
      <c r="AU1342" s="18" t="s">
        <v>83</v>
      </c>
    </row>
    <row r="1343" spans="1:65" s="2" customFormat="1" ht="24.2" customHeight="1">
      <c r="A1343" s="33"/>
      <c r="B1343" s="144"/>
      <c r="C1343" s="145" t="s">
        <v>1347</v>
      </c>
      <c r="D1343" s="145" t="s">
        <v>163</v>
      </c>
      <c r="E1343" s="146" t="s">
        <v>1348</v>
      </c>
      <c r="F1343" s="147" t="s">
        <v>1349</v>
      </c>
      <c r="G1343" s="148" t="s">
        <v>185</v>
      </c>
      <c r="H1343" s="149">
        <v>1</v>
      </c>
      <c r="I1343" s="150"/>
      <c r="J1343" s="151">
        <f>ROUND(I1343*H1343,2)</f>
        <v>0</v>
      </c>
      <c r="K1343" s="147" t="s">
        <v>167</v>
      </c>
      <c r="L1343" s="34"/>
      <c r="M1343" s="152" t="s">
        <v>1</v>
      </c>
      <c r="N1343" s="153" t="s">
        <v>38</v>
      </c>
      <c r="O1343" s="59"/>
      <c r="P1343" s="154">
        <f>O1343*H1343</f>
        <v>0</v>
      </c>
      <c r="Q1343" s="154">
        <v>0</v>
      </c>
      <c r="R1343" s="154">
        <f>Q1343*H1343</f>
        <v>0</v>
      </c>
      <c r="S1343" s="154">
        <v>0</v>
      </c>
      <c r="T1343" s="155">
        <f>S1343*H1343</f>
        <v>0</v>
      </c>
      <c r="U1343" s="33"/>
      <c r="V1343" s="33"/>
      <c r="W1343" s="33"/>
      <c r="X1343" s="33"/>
      <c r="Y1343" s="33"/>
      <c r="Z1343" s="33"/>
      <c r="AA1343" s="33"/>
      <c r="AB1343" s="33"/>
      <c r="AC1343" s="33"/>
      <c r="AD1343" s="33"/>
      <c r="AE1343" s="33"/>
      <c r="AR1343" s="156" t="s">
        <v>251</v>
      </c>
      <c r="AT1343" s="156" t="s">
        <v>163</v>
      </c>
      <c r="AU1343" s="156" t="s">
        <v>83</v>
      </c>
      <c r="AY1343" s="18" t="s">
        <v>160</v>
      </c>
      <c r="BE1343" s="157">
        <f>IF(N1343="základní",J1343,0)</f>
        <v>0</v>
      </c>
      <c r="BF1343" s="157">
        <f>IF(N1343="snížená",J1343,0)</f>
        <v>0</v>
      </c>
      <c r="BG1343" s="157">
        <f>IF(N1343="zákl. přenesená",J1343,0)</f>
        <v>0</v>
      </c>
      <c r="BH1343" s="157">
        <f>IF(N1343="sníž. přenesená",J1343,0)</f>
        <v>0</v>
      </c>
      <c r="BI1343" s="157">
        <f>IF(N1343="nulová",J1343,0)</f>
        <v>0</v>
      </c>
      <c r="BJ1343" s="18" t="s">
        <v>81</v>
      </c>
      <c r="BK1343" s="157">
        <f>ROUND(I1343*H1343,2)</f>
        <v>0</v>
      </c>
      <c r="BL1343" s="18" t="s">
        <v>251</v>
      </c>
      <c r="BM1343" s="156" t="s">
        <v>1350</v>
      </c>
    </row>
    <row r="1344" spans="1:47" s="2" customFormat="1" ht="29.25">
      <c r="A1344" s="33"/>
      <c r="B1344" s="34"/>
      <c r="C1344" s="33"/>
      <c r="D1344" s="158" t="s">
        <v>170</v>
      </c>
      <c r="E1344" s="33"/>
      <c r="F1344" s="159" t="s">
        <v>1351</v>
      </c>
      <c r="G1344" s="33"/>
      <c r="H1344" s="33"/>
      <c r="I1344" s="160"/>
      <c r="J1344" s="33"/>
      <c r="K1344" s="33"/>
      <c r="L1344" s="34"/>
      <c r="M1344" s="161"/>
      <c r="N1344" s="162"/>
      <c r="O1344" s="59"/>
      <c r="P1344" s="59"/>
      <c r="Q1344" s="59"/>
      <c r="R1344" s="59"/>
      <c r="S1344" s="59"/>
      <c r="T1344" s="60"/>
      <c r="U1344" s="33"/>
      <c r="V1344" s="33"/>
      <c r="W1344" s="33"/>
      <c r="X1344" s="33"/>
      <c r="Y1344" s="33"/>
      <c r="Z1344" s="33"/>
      <c r="AA1344" s="33"/>
      <c r="AB1344" s="33"/>
      <c r="AC1344" s="33"/>
      <c r="AD1344" s="33"/>
      <c r="AE1344" s="33"/>
      <c r="AT1344" s="18" t="s">
        <v>170</v>
      </c>
      <c r="AU1344" s="18" t="s">
        <v>83</v>
      </c>
    </row>
    <row r="1345" spans="1:65" s="2" customFormat="1" ht="21.75" customHeight="1">
      <c r="A1345" s="33"/>
      <c r="B1345" s="144"/>
      <c r="C1345" s="195" t="s">
        <v>1352</v>
      </c>
      <c r="D1345" s="195" t="s">
        <v>834</v>
      </c>
      <c r="E1345" s="196" t="s">
        <v>1353</v>
      </c>
      <c r="F1345" s="197" t="s">
        <v>1354</v>
      </c>
      <c r="G1345" s="198" t="s">
        <v>185</v>
      </c>
      <c r="H1345" s="199">
        <v>1</v>
      </c>
      <c r="I1345" s="200"/>
      <c r="J1345" s="201">
        <f>ROUND(I1345*H1345,2)</f>
        <v>0</v>
      </c>
      <c r="K1345" s="197" t="s">
        <v>837</v>
      </c>
      <c r="L1345" s="202"/>
      <c r="M1345" s="203" t="s">
        <v>1</v>
      </c>
      <c r="N1345" s="204" t="s">
        <v>38</v>
      </c>
      <c r="O1345" s="59"/>
      <c r="P1345" s="154">
        <f>O1345*H1345</f>
        <v>0</v>
      </c>
      <c r="Q1345" s="154">
        <v>0.00068</v>
      </c>
      <c r="R1345" s="154">
        <f>Q1345*H1345</f>
        <v>0.00068</v>
      </c>
      <c r="S1345" s="154">
        <v>0</v>
      </c>
      <c r="T1345" s="155">
        <f>S1345*H1345</f>
        <v>0</v>
      </c>
      <c r="U1345" s="33"/>
      <c r="V1345" s="33"/>
      <c r="W1345" s="33"/>
      <c r="X1345" s="33"/>
      <c r="Y1345" s="33"/>
      <c r="Z1345" s="33"/>
      <c r="AA1345" s="33"/>
      <c r="AB1345" s="33"/>
      <c r="AC1345" s="33"/>
      <c r="AD1345" s="33"/>
      <c r="AE1345" s="33"/>
      <c r="AR1345" s="156" t="s">
        <v>399</v>
      </c>
      <c r="AT1345" s="156" t="s">
        <v>834</v>
      </c>
      <c r="AU1345" s="156" t="s">
        <v>83</v>
      </c>
      <c r="AY1345" s="18" t="s">
        <v>160</v>
      </c>
      <c r="BE1345" s="157">
        <f>IF(N1345="základní",J1345,0)</f>
        <v>0</v>
      </c>
      <c r="BF1345" s="157">
        <f>IF(N1345="snížená",J1345,0)</f>
        <v>0</v>
      </c>
      <c r="BG1345" s="157">
        <f>IF(N1345="zákl. přenesená",J1345,0)</f>
        <v>0</v>
      </c>
      <c r="BH1345" s="157">
        <f>IF(N1345="sníž. přenesená",J1345,0)</f>
        <v>0</v>
      </c>
      <c r="BI1345" s="157">
        <f>IF(N1345="nulová",J1345,0)</f>
        <v>0</v>
      </c>
      <c r="BJ1345" s="18" t="s">
        <v>81</v>
      </c>
      <c r="BK1345" s="157">
        <f>ROUND(I1345*H1345,2)</f>
        <v>0</v>
      </c>
      <c r="BL1345" s="18" t="s">
        <v>251</v>
      </c>
      <c r="BM1345" s="156" t="s">
        <v>1355</v>
      </c>
    </row>
    <row r="1346" spans="1:47" s="2" customFormat="1" ht="11.25">
      <c r="A1346" s="33"/>
      <c r="B1346" s="34"/>
      <c r="C1346" s="33"/>
      <c r="D1346" s="158" t="s">
        <v>170</v>
      </c>
      <c r="E1346" s="33"/>
      <c r="F1346" s="159" t="s">
        <v>1354</v>
      </c>
      <c r="G1346" s="33"/>
      <c r="H1346" s="33"/>
      <c r="I1346" s="160"/>
      <c r="J1346" s="33"/>
      <c r="K1346" s="33"/>
      <c r="L1346" s="34"/>
      <c r="M1346" s="161"/>
      <c r="N1346" s="162"/>
      <c r="O1346" s="59"/>
      <c r="P1346" s="59"/>
      <c r="Q1346" s="59"/>
      <c r="R1346" s="59"/>
      <c r="S1346" s="59"/>
      <c r="T1346" s="60"/>
      <c r="U1346" s="33"/>
      <c r="V1346" s="33"/>
      <c r="W1346" s="33"/>
      <c r="X1346" s="33"/>
      <c r="Y1346" s="33"/>
      <c r="Z1346" s="33"/>
      <c r="AA1346" s="33"/>
      <c r="AB1346" s="33"/>
      <c r="AC1346" s="33"/>
      <c r="AD1346" s="33"/>
      <c r="AE1346" s="33"/>
      <c r="AT1346" s="18" t="s">
        <v>170</v>
      </c>
      <c r="AU1346" s="18" t="s">
        <v>83</v>
      </c>
    </row>
    <row r="1347" spans="1:47" s="2" customFormat="1" ht="19.5">
      <c r="A1347" s="33"/>
      <c r="B1347" s="34"/>
      <c r="C1347" s="33"/>
      <c r="D1347" s="158" t="s">
        <v>292</v>
      </c>
      <c r="E1347" s="33"/>
      <c r="F1347" s="194" t="s">
        <v>1356</v>
      </c>
      <c r="G1347" s="33"/>
      <c r="H1347" s="33"/>
      <c r="I1347" s="160"/>
      <c r="J1347" s="33"/>
      <c r="K1347" s="33"/>
      <c r="L1347" s="34"/>
      <c r="M1347" s="161"/>
      <c r="N1347" s="162"/>
      <c r="O1347" s="59"/>
      <c r="P1347" s="59"/>
      <c r="Q1347" s="59"/>
      <c r="R1347" s="59"/>
      <c r="S1347" s="59"/>
      <c r="T1347" s="60"/>
      <c r="U1347" s="33"/>
      <c r="V1347" s="33"/>
      <c r="W1347" s="33"/>
      <c r="X1347" s="33"/>
      <c r="Y1347" s="33"/>
      <c r="Z1347" s="33"/>
      <c r="AA1347" s="33"/>
      <c r="AB1347" s="33"/>
      <c r="AC1347" s="33"/>
      <c r="AD1347" s="33"/>
      <c r="AE1347" s="33"/>
      <c r="AT1347" s="18" t="s">
        <v>292</v>
      </c>
      <c r="AU1347" s="18" t="s">
        <v>83</v>
      </c>
    </row>
    <row r="1348" spans="1:65" s="2" customFormat="1" ht="37.9" customHeight="1">
      <c r="A1348" s="33"/>
      <c r="B1348" s="144"/>
      <c r="C1348" s="145" t="s">
        <v>1357</v>
      </c>
      <c r="D1348" s="145" t="s">
        <v>163</v>
      </c>
      <c r="E1348" s="146" t="s">
        <v>1358</v>
      </c>
      <c r="F1348" s="147" t="s">
        <v>1359</v>
      </c>
      <c r="G1348" s="148" t="s">
        <v>250</v>
      </c>
      <c r="H1348" s="149">
        <v>1</v>
      </c>
      <c r="I1348" s="150"/>
      <c r="J1348" s="151">
        <f>ROUND(I1348*H1348,2)</f>
        <v>0</v>
      </c>
      <c r="K1348" s="147" t="s">
        <v>1</v>
      </c>
      <c r="L1348" s="34"/>
      <c r="M1348" s="152" t="s">
        <v>1</v>
      </c>
      <c r="N1348" s="153" t="s">
        <v>38</v>
      </c>
      <c r="O1348" s="59"/>
      <c r="P1348" s="154">
        <f>O1348*H1348</f>
        <v>0</v>
      </c>
      <c r="Q1348" s="154">
        <v>0</v>
      </c>
      <c r="R1348" s="154">
        <f>Q1348*H1348</f>
        <v>0</v>
      </c>
      <c r="S1348" s="154">
        <v>0</v>
      </c>
      <c r="T1348" s="155">
        <f>S1348*H1348</f>
        <v>0</v>
      </c>
      <c r="U1348" s="33"/>
      <c r="V1348" s="33"/>
      <c r="W1348" s="33"/>
      <c r="X1348" s="33"/>
      <c r="Y1348" s="33"/>
      <c r="Z1348" s="33"/>
      <c r="AA1348" s="33"/>
      <c r="AB1348" s="33"/>
      <c r="AC1348" s="33"/>
      <c r="AD1348" s="33"/>
      <c r="AE1348" s="33"/>
      <c r="AR1348" s="156" t="s">
        <v>251</v>
      </c>
      <c r="AT1348" s="156" t="s">
        <v>163</v>
      </c>
      <c r="AU1348" s="156" t="s">
        <v>83</v>
      </c>
      <c r="AY1348" s="18" t="s">
        <v>160</v>
      </c>
      <c r="BE1348" s="157">
        <f>IF(N1348="základní",J1348,0)</f>
        <v>0</v>
      </c>
      <c r="BF1348" s="157">
        <f>IF(N1348="snížená",J1348,0)</f>
        <v>0</v>
      </c>
      <c r="BG1348" s="157">
        <f>IF(N1348="zákl. přenesená",J1348,0)</f>
        <v>0</v>
      </c>
      <c r="BH1348" s="157">
        <f>IF(N1348="sníž. přenesená",J1348,0)</f>
        <v>0</v>
      </c>
      <c r="BI1348" s="157">
        <f>IF(N1348="nulová",J1348,0)</f>
        <v>0</v>
      </c>
      <c r="BJ1348" s="18" t="s">
        <v>81</v>
      </c>
      <c r="BK1348" s="157">
        <f>ROUND(I1348*H1348,2)</f>
        <v>0</v>
      </c>
      <c r="BL1348" s="18" t="s">
        <v>251</v>
      </c>
      <c r="BM1348" s="156" t="s">
        <v>1360</v>
      </c>
    </row>
    <row r="1349" spans="1:47" s="2" customFormat="1" ht="19.5">
      <c r="A1349" s="33"/>
      <c r="B1349" s="34"/>
      <c r="C1349" s="33"/>
      <c r="D1349" s="158" t="s">
        <v>170</v>
      </c>
      <c r="E1349" s="33"/>
      <c r="F1349" s="159" t="s">
        <v>1359</v>
      </c>
      <c r="G1349" s="33"/>
      <c r="H1349" s="33"/>
      <c r="I1349" s="160"/>
      <c r="J1349" s="33"/>
      <c r="K1349" s="33"/>
      <c r="L1349" s="34"/>
      <c r="M1349" s="161"/>
      <c r="N1349" s="162"/>
      <c r="O1349" s="59"/>
      <c r="P1349" s="59"/>
      <c r="Q1349" s="59"/>
      <c r="R1349" s="59"/>
      <c r="S1349" s="59"/>
      <c r="T1349" s="60"/>
      <c r="U1349" s="33"/>
      <c r="V1349" s="33"/>
      <c r="W1349" s="33"/>
      <c r="X1349" s="33"/>
      <c r="Y1349" s="33"/>
      <c r="Z1349" s="33"/>
      <c r="AA1349" s="33"/>
      <c r="AB1349" s="33"/>
      <c r="AC1349" s="33"/>
      <c r="AD1349" s="33"/>
      <c r="AE1349" s="33"/>
      <c r="AT1349" s="18" t="s">
        <v>170</v>
      </c>
      <c r="AU1349" s="18" t="s">
        <v>83</v>
      </c>
    </row>
    <row r="1350" spans="1:65" s="2" customFormat="1" ht="24.2" customHeight="1">
      <c r="A1350" s="33"/>
      <c r="B1350" s="144"/>
      <c r="C1350" s="145" t="s">
        <v>1361</v>
      </c>
      <c r="D1350" s="145" t="s">
        <v>163</v>
      </c>
      <c r="E1350" s="146" t="s">
        <v>1362</v>
      </c>
      <c r="F1350" s="147" t="s">
        <v>1363</v>
      </c>
      <c r="G1350" s="148" t="s">
        <v>236</v>
      </c>
      <c r="H1350" s="149">
        <v>35</v>
      </c>
      <c r="I1350" s="150"/>
      <c r="J1350" s="151">
        <f>ROUND(I1350*H1350,2)</f>
        <v>0</v>
      </c>
      <c r="K1350" s="147" t="s">
        <v>167</v>
      </c>
      <c r="L1350" s="34"/>
      <c r="M1350" s="152" t="s">
        <v>1</v>
      </c>
      <c r="N1350" s="153" t="s">
        <v>38</v>
      </c>
      <c r="O1350" s="59"/>
      <c r="P1350" s="154">
        <f>O1350*H1350</f>
        <v>0</v>
      </c>
      <c r="Q1350" s="154">
        <v>0.0049225</v>
      </c>
      <c r="R1350" s="154">
        <f>Q1350*H1350</f>
        <v>0.17228749999999998</v>
      </c>
      <c r="S1350" s="154">
        <v>0</v>
      </c>
      <c r="T1350" s="155">
        <f>S1350*H1350</f>
        <v>0</v>
      </c>
      <c r="U1350" s="33"/>
      <c r="V1350" s="33"/>
      <c r="W1350" s="33"/>
      <c r="X1350" s="33"/>
      <c r="Y1350" s="33"/>
      <c r="Z1350" s="33"/>
      <c r="AA1350" s="33"/>
      <c r="AB1350" s="33"/>
      <c r="AC1350" s="33"/>
      <c r="AD1350" s="33"/>
      <c r="AE1350" s="33"/>
      <c r="AR1350" s="156" t="s">
        <v>251</v>
      </c>
      <c r="AT1350" s="156" t="s">
        <v>163</v>
      </c>
      <c r="AU1350" s="156" t="s">
        <v>83</v>
      </c>
      <c r="AY1350" s="18" t="s">
        <v>160</v>
      </c>
      <c r="BE1350" s="157">
        <f>IF(N1350="základní",J1350,0)</f>
        <v>0</v>
      </c>
      <c r="BF1350" s="157">
        <f>IF(N1350="snížená",J1350,0)</f>
        <v>0</v>
      </c>
      <c r="BG1350" s="157">
        <f>IF(N1350="zákl. přenesená",J1350,0)</f>
        <v>0</v>
      </c>
      <c r="BH1350" s="157">
        <f>IF(N1350="sníž. přenesená",J1350,0)</f>
        <v>0</v>
      </c>
      <c r="BI1350" s="157">
        <f>IF(N1350="nulová",J1350,0)</f>
        <v>0</v>
      </c>
      <c r="BJ1350" s="18" t="s">
        <v>81</v>
      </c>
      <c r="BK1350" s="157">
        <f>ROUND(I1350*H1350,2)</f>
        <v>0</v>
      </c>
      <c r="BL1350" s="18" t="s">
        <v>251</v>
      </c>
      <c r="BM1350" s="156" t="s">
        <v>1364</v>
      </c>
    </row>
    <row r="1351" spans="1:47" s="2" customFormat="1" ht="29.25">
      <c r="A1351" s="33"/>
      <c r="B1351" s="34"/>
      <c r="C1351" s="33"/>
      <c r="D1351" s="158" t="s">
        <v>170</v>
      </c>
      <c r="E1351" s="33"/>
      <c r="F1351" s="159" t="s">
        <v>1365</v>
      </c>
      <c r="G1351" s="33"/>
      <c r="H1351" s="33"/>
      <c r="I1351" s="160"/>
      <c r="J1351" s="33"/>
      <c r="K1351" s="33"/>
      <c r="L1351" s="34"/>
      <c r="M1351" s="161"/>
      <c r="N1351" s="162"/>
      <c r="O1351" s="59"/>
      <c r="P1351" s="59"/>
      <c r="Q1351" s="59"/>
      <c r="R1351" s="59"/>
      <c r="S1351" s="59"/>
      <c r="T1351" s="60"/>
      <c r="U1351" s="33"/>
      <c r="V1351" s="33"/>
      <c r="W1351" s="33"/>
      <c r="X1351" s="33"/>
      <c r="Y1351" s="33"/>
      <c r="Z1351" s="33"/>
      <c r="AA1351" s="33"/>
      <c r="AB1351" s="33"/>
      <c r="AC1351" s="33"/>
      <c r="AD1351" s="33"/>
      <c r="AE1351" s="33"/>
      <c r="AT1351" s="18" t="s">
        <v>170</v>
      </c>
      <c r="AU1351" s="18" t="s">
        <v>83</v>
      </c>
    </row>
    <row r="1352" spans="1:65" s="2" customFormat="1" ht="24.2" customHeight="1">
      <c r="A1352" s="33"/>
      <c r="B1352" s="144"/>
      <c r="C1352" s="145" t="s">
        <v>1366</v>
      </c>
      <c r="D1352" s="145" t="s">
        <v>163</v>
      </c>
      <c r="E1352" s="146" t="s">
        <v>1367</v>
      </c>
      <c r="F1352" s="147" t="s">
        <v>1368</v>
      </c>
      <c r="G1352" s="148" t="s">
        <v>236</v>
      </c>
      <c r="H1352" s="149">
        <v>40</v>
      </c>
      <c r="I1352" s="150"/>
      <c r="J1352" s="151">
        <f>ROUND(I1352*H1352,2)</f>
        <v>0</v>
      </c>
      <c r="K1352" s="147" t="s">
        <v>167</v>
      </c>
      <c r="L1352" s="34"/>
      <c r="M1352" s="152" t="s">
        <v>1</v>
      </c>
      <c r="N1352" s="153" t="s">
        <v>38</v>
      </c>
      <c r="O1352" s="59"/>
      <c r="P1352" s="154">
        <f>O1352*H1352</f>
        <v>0</v>
      </c>
      <c r="Q1352" s="154">
        <v>0.0034706</v>
      </c>
      <c r="R1352" s="154">
        <f>Q1352*H1352</f>
        <v>0.138824</v>
      </c>
      <c r="S1352" s="154">
        <v>0</v>
      </c>
      <c r="T1352" s="155">
        <f>S1352*H1352</f>
        <v>0</v>
      </c>
      <c r="U1352" s="33"/>
      <c r="V1352" s="33"/>
      <c r="W1352" s="33"/>
      <c r="X1352" s="33"/>
      <c r="Y1352" s="33"/>
      <c r="Z1352" s="33"/>
      <c r="AA1352" s="33"/>
      <c r="AB1352" s="33"/>
      <c r="AC1352" s="33"/>
      <c r="AD1352" s="33"/>
      <c r="AE1352" s="33"/>
      <c r="AR1352" s="156" t="s">
        <v>251</v>
      </c>
      <c r="AT1352" s="156" t="s">
        <v>163</v>
      </c>
      <c r="AU1352" s="156" t="s">
        <v>83</v>
      </c>
      <c r="AY1352" s="18" t="s">
        <v>160</v>
      </c>
      <c r="BE1352" s="157">
        <f>IF(N1352="základní",J1352,0)</f>
        <v>0</v>
      </c>
      <c r="BF1352" s="157">
        <f>IF(N1352="snížená",J1352,0)</f>
        <v>0</v>
      </c>
      <c r="BG1352" s="157">
        <f>IF(N1352="zákl. přenesená",J1352,0)</f>
        <v>0</v>
      </c>
      <c r="BH1352" s="157">
        <f>IF(N1352="sníž. přenesená",J1352,0)</f>
        <v>0</v>
      </c>
      <c r="BI1352" s="157">
        <f>IF(N1352="nulová",J1352,0)</f>
        <v>0</v>
      </c>
      <c r="BJ1352" s="18" t="s">
        <v>81</v>
      </c>
      <c r="BK1352" s="157">
        <f>ROUND(I1352*H1352,2)</f>
        <v>0</v>
      </c>
      <c r="BL1352" s="18" t="s">
        <v>251</v>
      </c>
      <c r="BM1352" s="156" t="s">
        <v>1369</v>
      </c>
    </row>
    <row r="1353" spans="1:47" s="2" customFormat="1" ht="19.5">
      <c r="A1353" s="33"/>
      <c r="B1353" s="34"/>
      <c r="C1353" s="33"/>
      <c r="D1353" s="158" t="s">
        <v>170</v>
      </c>
      <c r="E1353" s="33"/>
      <c r="F1353" s="159" t="s">
        <v>1370</v>
      </c>
      <c r="G1353" s="33"/>
      <c r="H1353" s="33"/>
      <c r="I1353" s="160"/>
      <c r="J1353" s="33"/>
      <c r="K1353" s="33"/>
      <c r="L1353" s="34"/>
      <c r="M1353" s="161"/>
      <c r="N1353" s="162"/>
      <c r="O1353" s="59"/>
      <c r="P1353" s="59"/>
      <c r="Q1353" s="59"/>
      <c r="R1353" s="59"/>
      <c r="S1353" s="59"/>
      <c r="T1353" s="60"/>
      <c r="U1353" s="33"/>
      <c r="V1353" s="33"/>
      <c r="W1353" s="33"/>
      <c r="X1353" s="33"/>
      <c r="Y1353" s="33"/>
      <c r="Z1353" s="33"/>
      <c r="AA1353" s="33"/>
      <c r="AB1353" s="33"/>
      <c r="AC1353" s="33"/>
      <c r="AD1353" s="33"/>
      <c r="AE1353" s="33"/>
      <c r="AT1353" s="18" t="s">
        <v>170</v>
      </c>
      <c r="AU1353" s="18" t="s">
        <v>83</v>
      </c>
    </row>
    <row r="1354" spans="1:65" s="2" customFormat="1" ht="24.2" customHeight="1">
      <c r="A1354" s="33"/>
      <c r="B1354" s="144"/>
      <c r="C1354" s="145" t="s">
        <v>1371</v>
      </c>
      <c r="D1354" s="145" t="s">
        <v>163</v>
      </c>
      <c r="E1354" s="146" t="s">
        <v>1372</v>
      </c>
      <c r="F1354" s="147" t="s">
        <v>1373</v>
      </c>
      <c r="G1354" s="148" t="s">
        <v>236</v>
      </c>
      <c r="H1354" s="149">
        <v>70</v>
      </c>
      <c r="I1354" s="150"/>
      <c r="J1354" s="151">
        <f>ROUND(I1354*H1354,2)</f>
        <v>0</v>
      </c>
      <c r="K1354" s="147" t="s">
        <v>167</v>
      </c>
      <c r="L1354" s="34"/>
      <c r="M1354" s="152" t="s">
        <v>1</v>
      </c>
      <c r="N1354" s="153" t="s">
        <v>38</v>
      </c>
      <c r="O1354" s="59"/>
      <c r="P1354" s="154">
        <f>O1354*H1354</f>
        <v>0</v>
      </c>
      <c r="Q1354" s="154">
        <v>0.00228385</v>
      </c>
      <c r="R1354" s="154">
        <f>Q1354*H1354</f>
        <v>0.1598695</v>
      </c>
      <c r="S1354" s="154">
        <v>0</v>
      </c>
      <c r="T1354" s="155">
        <f>S1354*H1354</f>
        <v>0</v>
      </c>
      <c r="U1354" s="33"/>
      <c r="V1354" s="33"/>
      <c r="W1354" s="33"/>
      <c r="X1354" s="33"/>
      <c r="Y1354" s="33"/>
      <c r="Z1354" s="33"/>
      <c r="AA1354" s="33"/>
      <c r="AB1354" s="33"/>
      <c r="AC1354" s="33"/>
      <c r="AD1354" s="33"/>
      <c r="AE1354" s="33"/>
      <c r="AR1354" s="156" t="s">
        <v>251</v>
      </c>
      <c r="AT1354" s="156" t="s">
        <v>163</v>
      </c>
      <c r="AU1354" s="156" t="s">
        <v>83</v>
      </c>
      <c r="AY1354" s="18" t="s">
        <v>160</v>
      </c>
      <c r="BE1354" s="157">
        <f>IF(N1354="základní",J1354,0)</f>
        <v>0</v>
      </c>
      <c r="BF1354" s="157">
        <f>IF(N1354="snížená",J1354,0)</f>
        <v>0</v>
      </c>
      <c r="BG1354" s="157">
        <f>IF(N1354="zákl. přenesená",J1354,0)</f>
        <v>0</v>
      </c>
      <c r="BH1354" s="157">
        <f>IF(N1354="sníž. přenesená",J1354,0)</f>
        <v>0</v>
      </c>
      <c r="BI1354" s="157">
        <f>IF(N1354="nulová",J1354,0)</f>
        <v>0</v>
      </c>
      <c r="BJ1354" s="18" t="s">
        <v>81</v>
      </c>
      <c r="BK1354" s="157">
        <f>ROUND(I1354*H1354,2)</f>
        <v>0</v>
      </c>
      <c r="BL1354" s="18" t="s">
        <v>251</v>
      </c>
      <c r="BM1354" s="156" t="s">
        <v>1374</v>
      </c>
    </row>
    <row r="1355" spans="1:47" s="2" customFormat="1" ht="19.5">
      <c r="A1355" s="33"/>
      <c r="B1355" s="34"/>
      <c r="C1355" s="33"/>
      <c r="D1355" s="158" t="s">
        <v>170</v>
      </c>
      <c r="E1355" s="33"/>
      <c r="F1355" s="159" t="s">
        <v>1375</v>
      </c>
      <c r="G1355" s="33"/>
      <c r="H1355" s="33"/>
      <c r="I1355" s="160"/>
      <c r="J1355" s="33"/>
      <c r="K1355" s="33"/>
      <c r="L1355" s="34"/>
      <c r="M1355" s="161"/>
      <c r="N1355" s="162"/>
      <c r="O1355" s="59"/>
      <c r="P1355" s="59"/>
      <c r="Q1355" s="59"/>
      <c r="R1355" s="59"/>
      <c r="S1355" s="59"/>
      <c r="T1355" s="60"/>
      <c r="U1355" s="33"/>
      <c r="V1355" s="33"/>
      <c r="W1355" s="33"/>
      <c r="X1355" s="33"/>
      <c r="Y1355" s="33"/>
      <c r="Z1355" s="33"/>
      <c r="AA1355" s="33"/>
      <c r="AB1355" s="33"/>
      <c r="AC1355" s="33"/>
      <c r="AD1355" s="33"/>
      <c r="AE1355" s="33"/>
      <c r="AT1355" s="18" t="s">
        <v>170</v>
      </c>
      <c r="AU1355" s="18" t="s">
        <v>83</v>
      </c>
    </row>
    <row r="1356" spans="1:65" s="2" customFormat="1" ht="24.2" customHeight="1">
      <c r="A1356" s="33"/>
      <c r="B1356" s="144"/>
      <c r="C1356" s="145" t="s">
        <v>1376</v>
      </c>
      <c r="D1356" s="145" t="s">
        <v>163</v>
      </c>
      <c r="E1356" s="146" t="s">
        <v>1377</v>
      </c>
      <c r="F1356" s="147" t="s">
        <v>1378</v>
      </c>
      <c r="G1356" s="148" t="s">
        <v>236</v>
      </c>
      <c r="H1356" s="149">
        <v>67.36</v>
      </c>
      <c r="I1356" s="150"/>
      <c r="J1356" s="151">
        <f>ROUND(I1356*H1356,2)</f>
        <v>0</v>
      </c>
      <c r="K1356" s="147" t="s">
        <v>167</v>
      </c>
      <c r="L1356" s="34"/>
      <c r="M1356" s="152" t="s">
        <v>1</v>
      </c>
      <c r="N1356" s="153" t="s">
        <v>38</v>
      </c>
      <c r="O1356" s="59"/>
      <c r="P1356" s="154">
        <f>O1356*H1356</f>
        <v>0</v>
      </c>
      <c r="Q1356" s="154">
        <v>0.003515216</v>
      </c>
      <c r="R1356" s="154">
        <f>Q1356*H1356</f>
        <v>0.23678494975999997</v>
      </c>
      <c r="S1356" s="154">
        <v>0</v>
      </c>
      <c r="T1356" s="155">
        <f>S1356*H1356</f>
        <v>0</v>
      </c>
      <c r="U1356" s="33"/>
      <c r="V1356" s="33"/>
      <c r="W1356" s="33"/>
      <c r="X1356" s="33"/>
      <c r="Y1356" s="33"/>
      <c r="Z1356" s="33"/>
      <c r="AA1356" s="33"/>
      <c r="AB1356" s="33"/>
      <c r="AC1356" s="33"/>
      <c r="AD1356" s="33"/>
      <c r="AE1356" s="33"/>
      <c r="AR1356" s="156" t="s">
        <v>251</v>
      </c>
      <c r="AT1356" s="156" t="s">
        <v>163</v>
      </c>
      <c r="AU1356" s="156" t="s">
        <v>83</v>
      </c>
      <c r="AY1356" s="18" t="s">
        <v>160</v>
      </c>
      <c r="BE1356" s="157">
        <f>IF(N1356="základní",J1356,0)</f>
        <v>0</v>
      </c>
      <c r="BF1356" s="157">
        <f>IF(N1356="snížená",J1356,0)</f>
        <v>0</v>
      </c>
      <c r="BG1356" s="157">
        <f>IF(N1356="zákl. přenesená",J1356,0)</f>
        <v>0</v>
      </c>
      <c r="BH1356" s="157">
        <f>IF(N1356="sníž. přenesená",J1356,0)</f>
        <v>0</v>
      </c>
      <c r="BI1356" s="157">
        <f>IF(N1356="nulová",J1356,0)</f>
        <v>0</v>
      </c>
      <c r="BJ1356" s="18" t="s">
        <v>81</v>
      </c>
      <c r="BK1356" s="157">
        <f>ROUND(I1356*H1356,2)</f>
        <v>0</v>
      </c>
      <c r="BL1356" s="18" t="s">
        <v>251</v>
      </c>
      <c r="BM1356" s="156" t="s">
        <v>1379</v>
      </c>
    </row>
    <row r="1357" spans="1:47" s="2" customFormat="1" ht="19.5">
      <c r="A1357" s="33"/>
      <c r="B1357" s="34"/>
      <c r="C1357" s="33"/>
      <c r="D1357" s="158" t="s">
        <v>170</v>
      </c>
      <c r="E1357" s="33"/>
      <c r="F1357" s="159" t="s">
        <v>1380</v>
      </c>
      <c r="G1357" s="33"/>
      <c r="H1357" s="33"/>
      <c r="I1357" s="160"/>
      <c r="J1357" s="33"/>
      <c r="K1357" s="33"/>
      <c r="L1357" s="34"/>
      <c r="M1357" s="161"/>
      <c r="N1357" s="162"/>
      <c r="O1357" s="59"/>
      <c r="P1357" s="59"/>
      <c r="Q1357" s="59"/>
      <c r="R1357" s="59"/>
      <c r="S1357" s="59"/>
      <c r="T1357" s="60"/>
      <c r="U1357" s="33"/>
      <c r="V1357" s="33"/>
      <c r="W1357" s="33"/>
      <c r="X1357" s="33"/>
      <c r="Y1357" s="33"/>
      <c r="Z1357" s="33"/>
      <c r="AA1357" s="33"/>
      <c r="AB1357" s="33"/>
      <c r="AC1357" s="33"/>
      <c r="AD1357" s="33"/>
      <c r="AE1357" s="33"/>
      <c r="AT1357" s="18" t="s">
        <v>170</v>
      </c>
      <c r="AU1357" s="18" t="s">
        <v>83</v>
      </c>
    </row>
    <row r="1358" spans="2:51" s="14" customFormat="1" ht="11.25">
      <c r="B1358" s="170"/>
      <c r="D1358" s="158" t="s">
        <v>172</v>
      </c>
      <c r="E1358" s="171" t="s">
        <v>1</v>
      </c>
      <c r="F1358" s="172" t="s">
        <v>1381</v>
      </c>
      <c r="H1358" s="173">
        <v>67.36</v>
      </c>
      <c r="I1358" s="174"/>
      <c r="L1358" s="170"/>
      <c r="M1358" s="175"/>
      <c r="N1358" s="176"/>
      <c r="O1358" s="176"/>
      <c r="P1358" s="176"/>
      <c r="Q1358" s="176"/>
      <c r="R1358" s="176"/>
      <c r="S1358" s="176"/>
      <c r="T1358" s="177"/>
      <c r="AT1358" s="171" t="s">
        <v>172</v>
      </c>
      <c r="AU1358" s="171" t="s">
        <v>83</v>
      </c>
      <c r="AV1358" s="14" t="s">
        <v>83</v>
      </c>
      <c r="AW1358" s="14" t="s">
        <v>30</v>
      </c>
      <c r="AX1358" s="14" t="s">
        <v>81</v>
      </c>
      <c r="AY1358" s="171" t="s">
        <v>160</v>
      </c>
    </row>
    <row r="1359" spans="1:65" s="2" customFormat="1" ht="24.2" customHeight="1">
      <c r="A1359" s="33"/>
      <c r="B1359" s="144"/>
      <c r="C1359" s="145" t="s">
        <v>1382</v>
      </c>
      <c r="D1359" s="145" t="s">
        <v>163</v>
      </c>
      <c r="E1359" s="146" t="s">
        <v>1383</v>
      </c>
      <c r="F1359" s="147" t="s">
        <v>1384</v>
      </c>
      <c r="G1359" s="148" t="s">
        <v>227</v>
      </c>
      <c r="H1359" s="149">
        <v>5.577</v>
      </c>
      <c r="I1359" s="150"/>
      <c r="J1359" s="151">
        <f>ROUND(I1359*H1359,2)</f>
        <v>0</v>
      </c>
      <c r="K1359" s="147" t="s">
        <v>167</v>
      </c>
      <c r="L1359" s="34"/>
      <c r="M1359" s="152" t="s">
        <v>1</v>
      </c>
      <c r="N1359" s="153" t="s">
        <v>38</v>
      </c>
      <c r="O1359" s="59"/>
      <c r="P1359" s="154">
        <f>O1359*H1359</f>
        <v>0</v>
      </c>
      <c r="Q1359" s="154">
        <v>0</v>
      </c>
      <c r="R1359" s="154">
        <f>Q1359*H1359</f>
        <v>0</v>
      </c>
      <c r="S1359" s="154">
        <v>0</v>
      </c>
      <c r="T1359" s="155">
        <f>S1359*H1359</f>
        <v>0</v>
      </c>
      <c r="U1359" s="33"/>
      <c r="V1359" s="33"/>
      <c r="W1359" s="33"/>
      <c r="X1359" s="33"/>
      <c r="Y1359" s="33"/>
      <c r="Z1359" s="33"/>
      <c r="AA1359" s="33"/>
      <c r="AB1359" s="33"/>
      <c r="AC1359" s="33"/>
      <c r="AD1359" s="33"/>
      <c r="AE1359" s="33"/>
      <c r="AR1359" s="156" t="s">
        <v>251</v>
      </c>
      <c r="AT1359" s="156" t="s">
        <v>163</v>
      </c>
      <c r="AU1359" s="156" t="s">
        <v>83</v>
      </c>
      <c r="AY1359" s="18" t="s">
        <v>160</v>
      </c>
      <c r="BE1359" s="157">
        <f>IF(N1359="základní",J1359,0)</f>
        <v>0</v>
      </c>
      <c r="BF1359" s="157">
        <f>IF(N1359="snížená",J1359,0)</f>
        <v>0</v>
      </c>
      <c r="BG1359" s="157">
        <f>IF(N1359="zákl. přenesená",J1359,0)</f>
        <v>0</v>
      </c>
      <c r="BH1359" s="157">
        <f>IF(N1359="sníž. přenesená",J1359,0)</f>
        <v>0</v>
      </c>
      <c r="BI1359" s="157">
        <f>IF(N1359="nulová",J1359,0)</f>
        <v>0</v>
      </c>
      <c r="BJ1359" s="18" t="s">
        <v>81</v>
      </c>
      <c r="BK1359" s="157">
        <f>ROUND(I1359*H1359,2)</f>
        <v>0</v>
      </c>
      <c r="BL1359" s="18" t="s">
        <v>251</v>
      </c>
      <c r="BM1359" s="156" t="s">
        <v>1385</v>
      </c>
    </row>
    <row r="1360" spans="1:47" s="2" customFormat="1" ht="29.25">
      <c r="A1360" s="33"/>
      <c r="B1360" s="34"/>
      <c r="C1360" s="33"/>
      <c r="D1360" s="158" t="s">
        <v>170</v>
      </c>
      <c r="E1360" s="33"/>
      <c r="F1360" s="159" t="s">
        <v>1386</v>
      </c>
      <c r="G1360" s="33"/>
      <c r="H1360" s="33"/>
      <c r="I1360" s="160"/>
      <c r="J1360" s="33"/>
      <c r="K1360" s="33"/>
      <c r="L1360" s="34"/>
      <c r="M1360" s="161"/>
      <c r="N1360" s="162"/>
      <c r="O1360" s="59"/>
      <c r="P1360" s="59"/>
      <c r="Q1360" s="59"/>
      <c r="R1360" s="59"/>
      <c r="S1360" s="59"/>
      <c r="T1360" s="60"/>
      <c r="U1360" s="33"/>
      <c r="V1360" s="33"/>
      <c r="W1360" s="33"/>
      <c r="X1360" s="33"/>
      <c r="Y1360" s="33"/>
      <c r="Z1360" s="33"/>
      <c r="AA1360" s="33"/>
      <c r="AB1360" s="33"/>
      <c r="AC1360" s="33"/>
      <c r="AD1360" s="33"/>
      <c r="AE1360" s="33"/>
      <c r="AT1360" s="18" t="s">
        <v>170</v>
      </c>
      <c r="AU1360" s="18" t="s">
        <v>83</v>
      </c>
    </row>
    <row r="1361" spans="2:63" s="12" customFormat="1" ht="22.9" customHeight="1">
      <c r="B1361" s="131"/>
      <c r="D1361" s="132" t="s">
        <v>72</v>
      </c>
      <c r="E1361" s="142" t="s">
        <v>1387</v>
      </c>
      <c r="F1361" s="142" t="s">
        <v>1388</v>
      </c>
      <c r="I1361" s="134"/>
      <c r="J1361" s="143">
        <f>BK1361</f>
        <v>0</v>
      </c>
      <c r="L1361" s="131"/>
      <c r="M1361" s="136"/>
      <c r="N1361" s="137"/>
      <c r="O1361" s="137"/>
      <c r="P1361" s="138">
        <f>SUM(P1362:P1398)</f>
        <v>0</v>
      </c>
      <c r="Q1361" s="137"/>
      <c r="R1361" s="138">
        <f>SUM(R1362:R1398)</f>
        <v>2.8431680000000004</v>
      </c>
      <c r="S1361" s="137"/>
      <c r="T1361" s="139">
        <f>SUM(T1362:T1398)</f>
        <v>0</v>
      </c>
      <c r="AR1361" s="132" t="s">
        <v>83</v>
      </c>
      <c r="AT1361" s="140" t="s">
        <v>72</v>
      </c>
      <c r="AU1361" s="140" t="s">
        <v>81</v>
      </c>
      <c r="AY1361" s="132" t="s">
        <v>160</v>
      </c>
      <c r="BK1361" s="141">
        <f>SUM(BK1362:BK1398)</f>
        <v>0</v>
      </c>
    </row>
    <row r="1362" spans="1:65" s="2" customFormat="1" ht="24.2" customHeight="1">
      <c r="A1362" s="33"/>
      <c r="B1362" s="144"/>
      <c r="C1362" s="145" t="s">
        <v>1389</v>
      </c>
      <c r="D1362" s="145" t="s">
        <v>163</v>
      </c>
      <c r="E1362" s="146" t="s">
        <v>1390</v>
      </c>
      <c r="F1362" s="147" t="s">
        <v>1391</v>
      </c>
      <c r="G1362" s="148" t="s">
        <v>693</v>
      </c>
      <c r="H1362" s="149">
        <v>26</v>
      </c>
      <c r="I1362" s="150"/>
      <c r="J1362" s="151">
        <f>ROUND(I1362*H1362,2)</f>
        <v>0</v>
      </c>
      <c r="K1362" s="147" t="s">
        <v>1</v>
      </c>
      <c r="L1362" s="34"/>
      <c r="M1362" s="152" t="s">
        <v>1</v>
      </c>
      <c r="N1362" s="153" t="s">
        <v>38</v>
      </c>
      <c r="O1362" s="59"/>
      <c r="P1362" s="154">
        <f>O1362*H1362</f>
        <v>0</v>
      </c>
      <c r="Q1362" s="154">
        <v>0.02</v>
      </c>
      <c r="R1362" s="154">
        <f>Q1362*H1362</f>
        <v>0.52</v>
      </c>
      <c r="S1362" s="154">
        <v>0</v>
      </c>
      <c r="T1362" s="155">
        <f>S1362*H1362</f>
        <v>0</v>
      </c>
      <c r="U1362" s="33"/>
      <c r="V1362" s="33"/>
      <c r="W1362" s="33"/>
      <c r="X1362" s="33"/>
      <c r="Y1362" s="33"/>
      <c r="Z1362" s="33"/>
      <c r="AA1362" s="33"/>
      <c r="AB1362" s="33"/>
      <c r="AC1362" s="33"/>
      <c r="AD1362" s="33"/>
      <c r="AE1362" s="33"/>
      <c r="AR1362" s="156" t="s">
        <v>251</v>
      </c>
      <c r="AT1362" s="156" t="s">
        <v>163</v>
      </c>
      <c r="AU1362" s="156" t="s">
        <v>83</v>
      </c>
      <c r="AY1362" s="18" t="s">
        <v>160</v>
      </c>
      <c r="BE1362" s="157">
        <f>IF(N1362="základní",J1362,0)</f>
        <v>0</v>
      </c>
      <c r="BF1362" s="157">
        <f>IF(N1362="snížená",J1362,0)</f>
        <v>0</v>
      </c>
      <c r="BG1362" s="157">
        <f>IF(N1362="zákl. přenesená",J1362,0)</f>
        <v>0</v>
      </c>
      <c r="BH1362" s="157">
        <f>IF(N1362="sníž. přenesená",J1362,0)</f>
        <v>0</v>
      </c>
      <c r="BI1362" s="157">
        <f>IF(N1362="nulová",J1362,0)</f>
        <v>0</v>
      </c>
      <c r="BJ1362" s="18" t="s">
        <v>81</v>
      </c>
      <c r="BK1362" s="157">
        <f>ROUND(I1362*H1362,2)</f>
        <v>0</v>
      </c>
      <c r="BL1362" s="18" t="s">
        <v>251</v>
      </c>
      <c r="BM1362" s="156" t="s">
        <v>1392</v>
      </c>
    </row>
    <row r="1363" spans="1:47" s="2" customFormat="1" ht="39">
      <c r="A1363" s="33"/>
      <c r="B1363" s="34"/>
      <c r="C1363" s="33"/>
      <c r="D1363" s="158" t="s">
        <v>170</v>
      </c>
      <c r="E1363" s="33"/>
      <c r="F1363" s="159" t="s">
        <v>1393</v>
      </c>
      <c r="G1363" s="33"/>
      <c r="H1363" s="33"/>
      <c r="I1363" s="160"/>
      <c r="J1363" s="33"/>
      <c r="K1363" s="33"/>
      <c r="L1363" s="34"/>
      <c r="M1363" s="161"/>
      <c r="N1363" s="162"/>
      <c r="O1363" s="59"/>
      <c r="P1363" s="59"/>
      <c r="Q1363" s="59"/>
      <c r="R1363" s="59"/>
      <c r="S1363" s="59"/>
      <c r="T1363" s="60"/>
      <c r="U1363" s="33"/>
      <c r="V1363" s="33"/>
      <c r="W1363" s="33"/>
      <c r="X1363" s="33"/>
      <c r="Y1363" s="33"/>
      <c r="Z1363" s="33"/>
      <c r="AA1363" s="33"/>
      <c r="AB1363" s="33"/>
      <c r="AC1363" s="33"/>
      <c r="AD1363" s="33"/>
      <c r="AE1363" s="33"/>
      <c r="AT1363" s="18" t="s">
        <v>170</v>
      </c>
      <c r="AU1363" s="18" t="s">
        <v>83</v>
      </c>
    </row>
    <row r="1364" spans="1:65" s="2" customFormat="1" ht="21.75" customHeight="1">
      <c r="A1364" s="33"/>
      <c r="B1364" s="144"/>
      <c r="C1364" s="145" t="s">
        <v>1394</v>
      </c>
      <c r="D1364" s="145" t="s">
        <v>163</v>
      </c>
      <c r="E1364" s="146" t="s">
        <v>1395</v>
      </c>
      <c r="F1364" s="147" t="s">
        <v>1396</v>
      </c>
      <c r="G1364" s="148" t="s">
        <v>693</v>
      </c>
      <c r="H1364" s="149">
        <v>12</v>
      </c>
      <c r="I1364" s="150"/>
      <c r="J1364" s="151">
        <f>ROUND(I1364*H1364,2)</f>
        <v>0</v>
      </c>
      <c r="K1364" s="147" t="s">
        <v>1</v>
      </c>
      <c r="L1364" s="34"/>
      <c r="M1364" s="152" t="s">
        <v>1</v>
      </c>
      <c r="N1364" s="153" t="s">
        <v>38</v>
      </c>
      <c r="O1364" s="59"/>
      <c r="P1364" s="154">
        <f>O1364*H1364</f>
        <v>0</v>
      </c>
      <c r="Q1364" s="154">
        <v>0.02</v>
      </c>
      <c r="R1364" s="154">
        <f>Q1364*H1364</f>
        <v>0.24</v>
      </c>
      <c r="S1364" s="154">
        <v>0</v>
      </c>
      <c r="T1364" s="155">
        <f>S1364*H1364</f>
        <v>0</v>
      </c>
      <c r="U1364" s="33"/>
      <c r="V1364" s="33"/>
      <c r="W1364" s="33"/>
      <c r="X1364" s="33"/>
      <c r="Y1364" s="33"/>
      <c r="Z1364" s="33"/>
      <c r="AA1364" s="33"/>
      <c r="AB1364" s="33"/>
      <c r="AC1364" s="33"/>
      <c r="AD1364" s="33"/>
      <c r="AE1364" s="33"/>
      <c r="AR1364" s="156" t="s">
        <v>251</v>
      </c>
      <c r="AT1364" s="156" t="s">
        <v>163</v>
      </c>
      <c r="AU1364" s="156" t="s">
        <v>83</v>
      </c>
      <c r="AY1364" s="18" t="s">
        <v>160</v>
      </c>
      <c r="BE1364" s="157">
        <f>IF(N1364="základní",J1364,0)</f>
        <v>0</v>
      </c>
      <c r="BF1364" s="157">
        <f>IF(N1364="snížená",J1364,0)</f>
        <v>0</v>
      </c>
      <c r="BG1364" s="157">
        <f>IF(N1364="zákl. přenesená",J1364,0)</f>
        <v>0</v>
      </c>
      <c r="BH1364" s="157">
        <f>IF(N1364="sníž. přenesená",J1364,0)</f>
        <v>0</v>
      </c>
      <c r="BI1364" s="157">
        <f>IF(N1364="nulová",J1364,0)</f>
        <v>0</v>
      </c>
      <c r="BJ1364" s="18" t="s">
        <v>81</v>
      </c>
      <c r="BK1364" s="157">
        <f>ROUND(I1364*H1364,2)</f>
        <v>0</v>
      </c>
      <c r="BL1364" s="18" t="s">
        <v>251</v>
      </c>
      <c r="BM1364" s="156" t="s">
        <v>1397</v>
      </c>
    </row>
    <row r="1365" spans="1:47" s="2" customFormat="1" ht="39">
      <c r="A1365" s="33"/>
      <c r="B1365" s="34"/>
      <c r="C1365" s="33"/>
      <c r="D1365" s="158" t="s">
        <v>170</v>
      </c>
      <c r="E1365" s="33"/>
      <c r="F1365" s="159" t="s">
        <v>1393</v>
      </c>
      <c r="G1365" s="33"/>
      <c r="H1365" s="33"/>
      <c r="I1365" s="160"/>
      <c r="J1365" s="33"/>
      <c r="K1365" s="33"/>
      <c r="L1365" s="34"/>
      <c r="M1365" s="161"/>
      <c r="N1365" s="162"/>
      <c r="O1365" s="59"/>
      <c r="P1365" s="59"/>
      <c r="Q1365" s="59"/>
      <c r="R1365" s="59"/>
      <c r="S1365" s="59"/>
      <c r="T1365" s="60"/>
      <c r="U1365" s="33"/>
      <c r="V1365" s="33"/>
      <c r="W1365" s="33"/>
      <c r="X1365" s="33"/>
      <c r="Y1365" s="33"/>
      <c r="Z1365" s="33"/>
      <c r="AA1365" s="33"/>
      <c r="AB1365" s="33"/>
      <c r="AC1365" s="33"/>
      <c r="AD1365" s="33"/>
      <c r="AE1365" s="33"/>
      <c r="AT1365" s="18" t="s">
        <v>170</v>
      </c>
      <c r="AU1365" s="18" t="s">
        <v>83</v>
      </c>
    </row>
    <row r="1366" spans="1:65" s="2" customFormat="1" ht="21.75" customHeight="1">
      <c r="A1366" s="33"/>
      <c r="B1366" s="144"/>
      <c r="C1366" s="145" t="s">
        <v>1398</v>
      </c>
      <c r="D1366" s="145" t="s">
        <v>163</v>
      </c>
      <c r="E1366" s="146" t="s">
        <v>1399</v>
      </c>
      <c r="F1366" s="147" t="s">
        <v>1400</v>
      </c>
      <c r="G1366" s="148" t="s">
        <v>693</v>
      </c>
      <c r="H1366" s="149">
        <v>2</v>
      </c>
      <c r="I1366" s="150"/>
      <c r="J1366" s="151">
        <f>ROUND(I1366*H1366,2)</f>
        <v>0</v>
      </c>
      <c r="K1366" s="147" t="s">
        <v>1</v>
      </c>
      <c r="L1366" s="34"/>
      <c r="M1366" s="152" t="s">
        <v>1</v>
      </c>
      <c r="N1366" s="153" t="s">
        <v>38</v>
      </c>
      <c r="O1366" s="59"/>
      <c r="P1366" s="154">
        <f>O1366*H1366</f>
        <v>0</v>
      </c>
      <c r="Q1366" s="154">
        <v>0.02</v>
      </c>
      <c r="R1366" s="154">
        <f>Q1366*H1366</f>
        <v>0.04</v>
      </c>
      <c r="S1366" s="154">
        <v>0</v>
      </c>
      <c r="T1366" s="155">
        <f>S1366*H1366</f>
        <v>0</v>
      </c>
      <c r="U1366" s="33"/>
      <c r="V1366" s="33"/>
      <c r="W1366" s="33"/>
      <c r="X1366" s="33"/>
      <c r="Y1366" s="33"/>
      <c r="Z1366" s="33"/>
      <c r="AA1366" s="33"/>
      <c r="AB1366" s="33"/>
      <c r="AC1366" s="33"/>
      <c r="AD1366" s="33"/>
      <c r="AE1366" s="33"/>
      <c r="AR1366" s="156" t="s">
        <v>251</v>
      </c>
      <c r="AT1366" s="156" t="s">
        <v>163</v>
      </c>
      <c r="AU1366" s="156" t="s">
        <v>83</v>
      </c>
      <c r="AY1366" s="18" t="s">
        <v>160</v>
      </c>
      <c r="BE1366" s="157">
        <f>IF(N1366="základní",J1366,0)</f>
        <v>0</v>
      </c>
      <c r="BF1366" s="157">
        <f>IF(N1366="snížená",J1366,0)</f>
        <v>0</v>
      </c>
      <c r="BG1366" s="157">
        <f>IF(N1366="zákl. přenesená",J1366,0)</f>
        <v>0</v>
      </c>
      <c r="BH1366" s="157">
        <f>IF(N1366="sníž. přenesená",J1366,0)</f>
        <v>0</v>
      </c>
      <c r="BI1366" s="157">
        <f>IF(N1366="nulová",J1366,0)</f>
        <v>0</v>
      </c>
      <c r="BJ1366" s="18" t="s">
        <v>81</v>
      </c>
      <c r="BK1366" s="157">
        <f>ROUND(I1366*H1366,2)</f>
        <v>0</v>
      </c>
      <c r="BL1366" s="18" t="s">
        <v>251</v>
      </c>
      <c r="BM1366" s="156" t="s">
        <v>1401</v>
      </c>
    </row>
    <row r="1367" spans="1:47" s="2" customFormat="1" ht="39">
      <c r="A1367" s="33"/>
      <c r="B1367" s="34"/>
      <c r="C1367" s="33"/>
      <c r="D1367" s="158" t="s">
        <v>170</v>
      </c>
      <c r="E1367" s="33"/>
      <c r="F1367" s="159" t="s">
        <v>1393</v>
      </c>
      <c r="G1367" s="33"/>
      <c r="H1367" s="33"/>
      <c r="I1367" s="160"/>
      <c r="J1367" s="33"/>
      <c r="K1367" s="33"/>
      <c r="L1367" s="34"/>
      <c r="M1367" s="161"/>
      <c r="N1367" s="162"/>
      <c r="O1367" s="59"/>
      <c r="P1367" s="59"/>
      <c r="Q1367" s="59"/>
      <c r="R1367" s="59"/>
      <c r="S1367" s="59"/>
      <c r="T1367" s="60"/>
      <c r="U1367" s="33"/>
      <c r="V1367" s="33"/>
      <c r="W1367" s="33"/>
      <c r="X1367" s="33"/>
      <c r="Y1367" s="33"/>
      <c r="Z1367" s="33"/>
      <c r="AA1367" s="33"/>
      <c r="AB1367" s="33"/>
      <c r="AC1367" s="33"/>
      <c r="AD1367" s="33"/>
      <c r="AE1367" s="33"/>
      <c r="AT1367" s="18" t="s">
        <v>170</v>
      </c>
      <c r="AU1367" s="18" t="s">
        <v>83</v>
      </c>
    </row>
    <row r="1368" spans="1:65" s="2" customFormat="1" ht="24.2" customHeight="1">
      <c r="A1368" s="33"/>
      <c r="B1368" s="144"/>
      <c r="C1368" s="145" t="s">
        <v>1402</v>
      </c>
      <c r="D1368" s="145" t="s">
        <v>163</v>
      </c>
      <c r="E1368" s="146" t="s">
        <v>1403</v>
      </c>
      <c r="F1368" s="147" t="s">
        <v>1404</v>
      </c>
      <c r="G1368" s="148" t="s">
        <v>693</v>
      </c>
      <c r="H1368" s="149">
        <v>2</v>
      </c>
      <c r="I1368" s="150"/>
      <c r="J1368" s="151">
        <f>ROUND(I1368*H1368,2)</f>
        <v>0</v>
      </c>
      <c r="K1368" s="147" t="s">
        <v>1</v>
      </c>
      <c r="L1368" s="34"/>
      <c r="M1368" s="152" t="s">
        <v>1</v>
      </c>
      <c r="N1368" s="153" t="s">
        <v>38</v>
      </c>
      <c r="O1368" s="59"/>
      <c r="P1368" s="154">
        <f>O1368*H1368</f>
        <v>0</v>
      </c>
      <c r="Q1368" s="154">
        <v>0.02</v>
      </c>
      <c r="R1368" s="154">
        <f>Q1368*H1368</f>
        <v>0.04</v>
      </c>
      <c r="S1368" s="154">
        <v>0</v>
      </c>
      <c r="T1368" s="155">
        <f>S1368*H1368</f>
        <v>0</v>
      </c>
      <c r="U1368" s="33"/>
      <c r="V1368" s="33"/>
      <c r="W1368" s="33"/>
      <c r="X1368" s="33"/>
      <c r="Y1368" s="33"/>
      <c r="Z1368" s="33"/>
      <c r="AA1368" s="33"/>
      <c r="AB1368" s="33"/>
      <c r="AC1368" s="33"/>
      <c r="AD1368" s="33"/>
      <c r="AE1368" s="33"/>
      <c r="AR1368" s="156" t="s">
        <v>251</v>
      </c>
      <c r="AT1368" s="156" t="s">
        <v>163</v>
      </c>
      <c r="AU1368" s="156" t="s">
        <v>83</v>
      </c>
      <c r="AY1368" s="18" t="s">
        <v>160</v>
      </c>
      <c r="BE1368" s="157">
        <f>IF(N1368="základní",J1368,0)</f>
        <v>0</v>
      </c>
      <c r="BF1368" s="157">
        <f>IF(N1368="snížená",J1368,0)</f>
        <v>0</v>
      </c>
      <c r="BG1368" s="157">
        <f>IF(N1368="zákl. přenesená",J1368,0)</f>
        <v>0</v>
      </c>
      <c r="BH1368" s="157">
        <f>IF(N1368="sníž. přenesená",J1368,0)</f>
        <v>0</v>
      </c>
      <c r="BI1368" s="157">
        <f>IF(N1368="nulová",J1368,0)</f>
        <v>0</v>
      </c>
      <c r="BJ1368" s="18" t="s">
        <v>81</v>
      </c>
      <c r="BK1368" s="157">
        <f>ROUND(I1368*H1368,2)</f>
        <v>0</v>
      </c>
      <c r="BL1368" s="18" t="s">
        <v>251</v>
      </c>
      <c r="BM1368" s="156" t="s">
        <v>1405</v>
      </c>
    </row>
    <row r="1369" spans="1:47" s="2" customFormat="1" ht="39">
      <c r="A1369" s="33"/>
      <c r="B1369" s="34"/>
      <c r="C1369" s="33"/>
      <c r="D1369" s="158" t="s">
        <v>170</v>
      </c>
      <c r="E1369" s="33"/>
      <c r="F1369" s="159" t="s">
        <v>1393</v>
      </c>
      <c r="G1369" s="33"/>
      <c r="H1369" s="33"/>
      <c r="I1369" s="160"/>
      <c r="J1369" s="33"/>
      <c r="K1369" s="33"/>
      <c r="L1369" s="34"/>
      <c r="M1369" s="161"/>
      <c r="N1369" s="162"/>
      <c r="O1369" s="59"/>
      <c r="P1369" s="59"/>
      <c r="Q1369" s="59"/>
      <c r="R1369" s="59"/>
      <c r="S1369" s="59"/>
      <c r="T1369" s="60"/>
      <c r="U1369" s="33"/>
      <c r="V1369" s="33"/>
      <c r="W1369" s="33"/>
      <c r="X1369" s="33"/>
      <c r="Y1369" s="33"/>
      <c r="Z1369" s="33"/>
      <c r="AA1369" s="33"/>
      <c r="AB1369" s="33"/>
      <c r="AC1369" s="33"/>
      <c r="AD1369" s="33"/>
      <c r="AE1369" s="33"/>
      <c r="AT1369" s="18" t="s">
        <v>170</v>
      </c>
      <c r="AU1369" s="18" t="s">
        <v>83</v>
      </c>
    </row>
    <row r="1370" spans="1:65" s="2" customFormat="1" ht="37.9" customHeight="1">
      <c r="A1370" s="33"/>
      <c r="B1370" s="144"/>
      <c r="C1370" s="145" t="s">
        <v>1406</v>
      </c>
      <c r="D1370" s="145" t="s">
        <v>163</v>
      </c>
      <c r="E1370" s="146" t="s">
        <v>1407</v>
      </c>
      <c r="F1370" s="147" t="s">
        <v>1408</v>
      </c>
      <c r="G1370" s="148" t="s">
        <v>693</v>
      </c>
      <c r="H1370" s="149">
        <v>2</v>
      </c>
      <c r="I1370" s="150"/>
      <c r="J1370" s="151">
        <f>ROUND(I1370*H1370,2)</f>
        <v>0</v>
      </c>
      <c r="K1370" s="147" t="s">
        <v>1</v>
      </c>
      <c r="L1370" s="34"/>
      <c r="M1370" s="152" t="s">
        <v>1</v>
      </c>
      <c r="N1370" s="153" t="s">
        <v>38</v>
      </c>
      <c r="O1370" s="59"/>
      <c r="P1370" s="154">
        <f>O1370*H1370</f>
        <v>0</v>
      </c>
      <c r="Q1370" s="154">
        <v>0.02</v>
      </c>
      <c r="R1370" s="154">
        <f>Q1370*H1370</f>
        <v>0.04</v>
      </c>
      <c r="S1370" s="154">
        <v>0</v>
      </c>
      <c r="T1370" s="155">
        <f>S1370*H1370</f>
        <v>0</v>
      </c>
      <c r="U1370" s="33"/>
      <c r="V1370" s="33"/>
      <c r="W1370" s="33"/>
      <c r="X1370" s="33"/>
      <c r="Y1370" s="33"/>
      <c r="Z1370" s="33"/>
      <c r="AA1370" s="33"/>
      <c r="AB1370" s="33"/>
      <c r="AC1370" s="33"/>
      <c r="AD1370" s="33"/>
      <c r="AE1370" s="33"/>
      <c r="AR1370" s="156" t="s">
        <v>251</v>
      </c>
      <c r="AT1370" s="156" t="s">
        <v>163</v>
      </c>
      <c r="AU1370" s="156" t="s">
        <v>83</v>
      </c>
      <c r="AY1370" s="18" t="s">
        <v>160</v>
      </c>
      <c r="BE1370" s="157">
        <f>IF(N1370="základní",J1370,0)</f>
        <v>0</v>
      </c>
      <c r="BF1370" s="157">
        <f>IF(N1370="snížená",J1370,0)</f>
        <v>0</v>
      </c>
      <c r="BG1370" s="157">
        <f>IF(N1370="zákl. přenesená",J1370,0)</f>
        <v>0</v>
      </c>
      <c r="BH1370" s="157">
        <f>IF(N1370="sníž. přenesená",J1370,0)</f>
        <v>0</v>
      </c>
      <c r="BI1370" s="157">
        <f>IF(N1370="nulová",J1370,0)</f>
        <v>0</v>
      </c>
      <c r="BJ1370" s="18" t="s">
        <v>81</v>
      </c>
      <c r="BK1370" s="157">
        <f>ROUND(I1370*H1370,2)</f>
        <v>0</v>
      </c>
      <c r="BL1370" s="18" t="s">
        <v>251</v>
      </c>
      <c r="BM1370" s="156" t="s">
        <v>1409</v>
      </c>
    </row>
    <row r="1371" spans="1:47" s="2" customFormat="1" ht="39">
      <c r="A1371" s="33"/>
      <c r="B1371" s="34"/>
      <c r="C1371" s="33"/>
      <c r="D1371" s="158" t="s">
        <v>170</v>
      </c>
      <c r="E1371" s="33"/>
      <c r="F1371" s="159" t="s">
        <v>1393</v>
      </c>
      <c r="G1371" s="33"/>
      <c r="H1371" s="33"/>
      <c r="I1371" s="160"/>
      <c r="J1371" s="33"/>
      <c r="K1371" s="33"/>
      <c r="L1371" s="34"/>
      <c r="M1371" s="161"/>
      <c r="N1371" s="162"/>
      <c r="O1371" s="59"/>
      <c r="P1371" s="59"/>
      <c r="Q1371" s="59"/>
      <c r="R1371" s="59"/>
      <c r="S1371" s="59"/>
      <c r="T1371" s="60"/>
      <c r="U1371" s="33"/>
      <c r="V1371" s="33"/>
      <c r="W1371" s="33"/>
      <c r="X1371" s="33"/>
      <c r="Y1371" s="33"/>
      <c r="Z1371" s="33"/>
      <c r="AA1371" s="33"/>
      <c r="AB1371" s="33"/>
      <c r="AC1371" s="33"/>
      <c r="AD1371" s="33"/>
      <c r="AE1371" s="33"/>
      <c r="AT1371" s="18" t="s">
        <v>170</v>
      </c>
      <c r="AU1371" s="18" t="s">
        <v>83</v>
      </c>
    </row>
    <row r="1372" spans="1:65" s="2" customFormat="1" ht="24.2" customHeight="1">
      <c r="A1372" s="33"/>
      <c r="B1372" s="144"/>
      <c r="C1372" s="145" t="s">
        <v>1410</v>
      </c>
      <c r="D1372" s="145" t="s">
        <v>163</v>
      </c>
      <c r="E1372" s="146" t="s">
        <v>1411</v>
      </c>
      <c r="F1372" s="147" t="s">
        <v>1412</v>
      </c>
      <c r="G1372" s="148" t="s">
        <v>693</v>
      </c>
      <c r="H1372" s="149">
        <v>1</v>
      </c>
      <c r="I1372" s="150"/>
      <c r="J1372" s="151">
        <f>ROUND(I1372*H1372,2)</f>
        <v>0</v>
      </c>
      <c r="K1372" s="147" t="s">
        <v>1</v>
      </c>
      <c r="L1372" s="34"/>
      <c r="M1372" s="152" t="s">
        <v>1</v>
      </c>
      <c r="N1372" s="153" t="s">
        <v>38</v>
      </c>
      <c r="O1372" s="59"/>
      <c r="P1372" s="154">
        <f>O1372*H1372</f>
        <v>0</v>
      </c>
      <c r="Q1372" s="154">
        <v>0.02</v>
      </c>
      <c r="R1372" s="154">
        <f>Q1372*H1372</f>
        <v>0.02</v>
      </c>
      <c r="S1372" s="154">
        <v>0</v>
      </c>
      <c r="T1372" s="155">
        <f>S1372*H1372</f>
        <v>0</v>
      </c>
      <c r="U1372" s="33"/>
      <c r="V1372" s="33"/>
      <c r="W1372" s="33"/>
      <c r="X1372" s="33"/>
      <c r="Y1372" s="33"/>
      <c r="Z1372" s="33"/>
      <c r="AA1372" s="33"/>
      <c r="AB1372" s="33"/>
      <c r="AC1372" s="33"/>
      <c r="AD1372" s="33"/>
      <c r="AE1372" s="33"/>
      <c r="AR1372" s="156" t="s">
        <v>251</v>
      </c>
      <c r="AT1372" s="156" t="s">
        <v>163</v>
      </c>
      <c r="AU1372" s="156" t="s">
        <v>83</v>
      </c>
      <c r="AY1372" s="18" t="s">
        <v>160</v>
      </c>
      <c r="BE1372" s="157">
        <f>IF(N1372="základní",J1372,0)</f>
        <v>0</v>
      </c>
      <c r="BF1372" s="157">
        <f>IF(N1372="snížená",J1372,0)</f>
        <v>0</v>
      </c>
      <c r="BG1372" s="157">
        <f>IF(N1372="zákl. přenesená",J1372,0)</f>
        <v>0</v>
      </c>
      <c r="BH1372" s="157">
        <f>IF(N1372="sníž. přenesená",J1372,0)</f>
        <v>0</v>
      </c>
      <c r="BI1372" s="157">
        <f>IF(N1372="nulová",J1372,0)</f>
        <v>0</v>
      </c>
      <c r="BJ1372" s="18" t="s">
        <v>81</v>
      </c>
      <c r="BK1372" s="157">
        <f>ROUND(I1372*H1372,2)</f>
        <v>0</v>
      </c>
      <c r="BL1372" s="18" t="s">
        <v>251</v>
      </c>
      <c r="BM1372" s="156" t="s">
        <v>1413</v>
      </c>
    </row>
    <row r="1373" spans="1:47" s="2" customFormat="1" ht="39">
      <c r="A1373" s="33"/>
      <c r="B1373" s="34"/>
      <c r="C1373" s="33"/>
      <c r="D1373" s="158" t="s">
        <v>170</v>
      </c>
      <c r="E1373" s="33"/>
      <c r="F1373" s="159" t="s">
        <v>1393</v>
      </c>
      <c r="G1373" s="33"/>
      <c r="H1373" s="33"/>
      <c r="I1373" s="160"/>
      <c r="J1373" s="33"/>
      <c r="K1373" s="33"/>
      <c r="L1373" s="34"/>
      <c r="M1373" s="161"/>
      <c r="N1373" s="162"/>
      <c r="O1373" s="59"/>
      <c r="P1373" s="59"/>
      <c r="Q1373" s="59"/>
      <c r="R1373" s="59"/>
      <c r="S1373" s="59"/>
      <c r="T1373" s="60"/>
      <c r="U1373" s="33"/>
      <c r="V1373" s="33"/>
      <c r="W1373" s="33"/>
      <c r="X1373" s="33"/>
      <c r="Y1373" s="33"/>
      <c r="Z1373" s="33"/>
      <c r="AA1373" s="33"/>
      <c r="AB1373" s="33"/>
      <c r="AC1373" s="33"/>
      <c r="AD1373" s="33"/>
      <c r="AE1373" s="33"/>
      <c r="AT1373" s="18" t="s">
        <v>170</v>
      </c>
      <c r="AU1373" s="18" t="s">
        <v>83</v>
      </c>
    </row>
    <row r="1374" spans="1:65" s="2" customFormat="1" ht="24.2" customHeight="1">
      <c r="A1374" s="33"/>
      <c r="B1374" s="144"/>
      <c r="C1374" s="145" t="s">
        <v>1414</v>
      </c>
      <c r="D1374" s="145" t="s">
        <v>163</v>
      </c>
      <c r="E1374" s="146" t="s">
        <v>1415</v>
      </c>
      <c r="F1374" s="147" t="s">
        <v>1416</v>
      </c>
      <c r="G1374" s="148" t="s">
        <v>693</v>
      </c>
      <c r="H1374" s="149">
        <v>1</v>
      </c>
      <c r="I1374" s="150"/>
      <c r="J1374" s="151">
        <f>ROUND(I1374*H1374,2)</f>
        <v>0</v>
      </c>
      <c r="K1374" s="147" t="s">
        <v>1</v>
      </c>
      <c r="L1374" s="34"/>
      <c r="M1374" s="152" t="s">
        <v>1</v>
      </c>
      <c r="N1374" s="153" t="s">
        <v>38</v>
      </c>
      <c r="O1374" s="59"/>
      <c r="P1374" s="154">
        <f>O1374*H1374</f>
        <v>0</v>
      </c>
      <c r="Q1374" s="154">
        <v>0.02</v>
      </c>
      <c r="R1374" s="154">
        <f>Q1374*H1374</f>
        <v>0.02</v>
      </c>
      <c r="S1374" s="154">
        <v>0</v>
      </c>
      <c r="T1374" s="155">
        <f>S1374*H1374</f>
        <v>0</v>
      </c>
      <c r="U1374" s="33"/>
      <c r="V1374" s="33"/>
      <c r="W1374" s="33"/>
      <c r="X1374" s="33"/>
      <c r="Y1374" s="33"/>
      <c r="Z1374" s="33"/>
      <c r="AA1374" s="33"/>
      <c r="AB1374" s="33"/>
      <c r="AC1374" s="33"/>
      <c r="AD1374" s="33"/>
      <c r="AE1374" s="33"/>
      <c r="AR1374" s="156" t="s">
        <v>251</v>
      </c>
      <c r="AT1374" s="156" t="s">
        <v>163</v>
      </c>
      <c r="AU1374" s="156" t="s">
        <v>83</v>
      </c>
      <c r="AY1374" s="18" t="s">
        <v>160</v>
      </c>
      <c r="BE1374" s="157">
        <f>IF(N1374="základní",J1374,0)</f>
        <v>0</v>
      </c>
      <c r="BF1374" s="157">
        <f>IF(N1374="snížená",J1374,0)</f>
        <v>0</v>
      </c>
      <c r="BG1374" s="157">
        <f>IF(N1374="zákl. přenesená",J1374,0)</f>
        <v>0</v>
      </c>
      <c r="BH1374" s="157">
        <f>IF(N1374="sníž. přenesená",J1374,0)</f>
        <v>0</v>
      </c>
      <c r="BI1374" s="157">
        <f>IF(N1374="nulová",J1374,0)</f>
        <v>0</v>
      </c>
      <c r="BJ1374" s="18" t="s">
        <v>81</v>
      </c>
      <c r="BK1374" s="157">
        <f>ROUND(I1374*H1374,2)</f>
        <v>0</v>
      </c>
      <c r="BL1374" s="18" t="s">
        <v>251</v>
      </c>
      <c r="BM1374" s="156" t="s">
        <v>1417</v>
      </c>
    </row>
    <row r="1375" spans="1:47" s="2" customFormat="1" ht="39">
      <c r="A1375" s="33"/>
      <c r="B1375" s="34"/>
      <c r="C1375" s="33"/>
      <c r="D1375" s="158" t="s">
        <v>170</v>
      </c>
      <c r="E1375" s="33"/>
      <c r="F1375" s="159" t="s">
        <v>1393</v>
      </c>
      <c r="G1375" s="33"/>
      <c r="H1375" s="33"/>
      <c r="I1375" s="160"/>
      <c r="J1375" s="33"/>
      <c r="K1375" s="33"/>
      <c r="L1375" s="34"/>
      <c r="M1375" s="161"/>
      <c r="N1375" s="162"/>
      <c r="O1375" s="59"/>
      <c r="P1375" s="59"/>
      <c r="Q1375" s="59"/>
      <c r="R1375" s="59"/>
      <c r="S1375" s="59"/>
      <c r="T1375" s="60"/>
      <c r="U1375" s="33"/>
      <c r="V1375" s="33"/>
      <c r="W1375" s="33"/>
      <c r="X1375" s="33"/>
      <c r="Y1375" s="33"/>
      <c r="Z1375" s="33"/>
      <c r="AA1375" s="33"/>
      <c r="AB1375" s="33"/>
      <c r="AC1375" s="33"/>
      <c r="AD1375" s="33"/>
      <c r="AE1375" s="33"/>
      <c r="AT1375" s="18" t="s">
        <v>170</v>
      </c>
      <c r="AU1375" s="18" t="s">
        <v>83</v>
      </c>
    </row>
    <row r="1376" spans="1:65" s="2" customFormat="1" ht="24.2" customHeight="1">
      <c r="A1376" s="33"/>
      <c r="B1376" s="144"/>
      <c r="C1376" s="145" t="s">
        <v>1418</v>
      </c>
      <c r="D1376" s="145" t="s">
        <v>163</v>
      </c>
      <c r="E1376" s="146" t="s">
        <v>1419</v>
      </c>
      <c r="F1376" s="147" t="s">
        <v>1420</v>
      </c>
      <c r="G1376" s="148" t="s">
        <v>693</v>
      </c>
      <c r="H1376" s="149">
        <v>1</v>
      </c>
      <c r="I1376" s="150"/>
      <c r="J1376" s="151">
        <f>ROUND(I1376*H1376,2)</f>
        <v>0</v>
      </c>
      <c r="K1376" s="147" t="s">
        <v>1</v>
      </c>
      <c r="L1376" s="34"/>
      <c r="M1376" s="152" t="s">
        <v>1</v>
      </c>
      <c r="N1376" s="153" t="s">
        <v>38</v>
      </c>
      <c r="O1376" s="59"/>
      <c r="P1376" s="154">
        <f>O1376*H1376</f>
        <v>0</v>
      </c>
      <c r="Q1376" s="154">
        <v>0.04</v>
      </c>
      <c r="R1376" s="154">
        <f>Q1376*H1376</f>
        <v>0.04</v>
      </c>
      <c r="S1376" s="154">
        <v>0</v>
      </c>
      <c r="T1376" s="155">
        <f>S1376*H1376</f>
        <v>0</v>
      </c>
      <c r="U1376" s="33"/>
      <c r="V1376" s="33"/>
      <c r="W1376" s="33"/>
      <c r="X1376" s="33"/>
      <c r="Y1376" s="33"/>
      <c r="Z1376" s="33"/>
      <c r="AA1376" s="33"/>
      <c r="AB1376" s="33"/>
      <c r="AC1376" s="33"/>
      <c r="AD1376" s="33"/>
      <c r="AE1376" s="33"/>
      <c r="AR1376" s="156" t="s">
        <v>251</v>
      </c>
      <c r="AT1376" s="156" t="s">
        <v>163</v>
      </c>
      <c r="AU1376" s="156" t="s">
        <v>83</v>
      </c>
      <c r="AY1376" s="18" t="s">
        <v>160</v>
      </c>
      <c r="BE1376" s="157">
        <f>IF(N1376="základní",J1376,0)</f>
        <v>0</v>
      </c>
      <c r="BF1376" s="157">
        <f>IF(N1376="snížená",J1376,0)</f>
        <v>0</v>
      </c>
      <c r="BG1376" s="157">
        <f>IF(N1376="zákl. přenesená",J1376,0)</f>
        <v>0</v>
      </c>
      <c r="BH1376" s="157">
        <f>IF(N1376="sníž. přenesená",J1376,0)</f>
        <v>0</v>
      </c>
      <c r="BI1376" s="157">
        <f>IF(N1376="nulová",J1376,0)</f>
        <v>0</v>
      </c>
      <c r="BJ1376" s="18" t="s">
        <v>81</v>
      </c>
      <c r="BK1376" s="157">
        <f>ROUND(I1376*H1376,2)</f>
        <v>0</v>
      </c>
      <c r="BL1376" s="18" t="s">
        <v>251</v>
      </c>
      <c r="BM1376" s="156" t="s">
        <v>1421</v>
      </c>
    </row>
    <row r="1377" spans="1:47" s="2" customFormat="1" ht="11.25">
      <c r="A1377" s="33"/>
      <c r="B1377" s="34"/>
      <c r="C1377" s="33"/>
      <c r="D1377" s="158" t="s">
        <v>170</v>
      </c>
      <c r="E1377" s="33"/>
      <c r="F1377" s="159" t="s">
        <v>1422</v>
      </c>
      <c r="G1377" s="33"/>
      <c r="H1377" s="33"/>
      <c r="I1377" s="160"/>
      <c r="J1377" s="33"/>
      <c r="K1377" s="33"/>
      <c r="L1377" s="34"/>
      <c r="M1377" s="161"/>
      <c r="N1377" s="162"/>
      <c r="O1377" s="59"/>
      <c r="P1377" s="59"/>
      <c r="Q1377" s="59"/>
      <c r="R1377" s="59"/>
      <c r="S1377" s="59"/>
      <c r="T1377" s="60"/>
      <c r="U1377" s="33"/>
      <c r="V1377" s="33"/>
      <c r="W1377" s="33"/>
      <c r="X1377" s="33"/>
      <c r="Y1377" s="33"/>
      <c r="Z1377" s="33"/>
      <c r="AA1377" s="33"/>
      <c r="AB1377" s="33"/>
      <c r="AC1377" s="33"/>
      <c r="AD1377" s="33"/>
      <c r="AE1377" s="33"/>
      <c r="AT1377" s="18" t="s">
        <v>170</v>
      </c>
      <c r="AU1377" s="18" t="s">
        <v>83</v>
      </c>
    </row>
    <row r="1378" spans="1:65" s="2" customFormat="1" ht="37.9" customHeight="1">
      <c r="A1378" s="33"/>
      <c r="B1378" s="144"/>
      <c r="C1378" s="145" t="s">
        <v>1423</v>
      </c>
      <c r="D1378" s="145" t="s">
        <v>163</v>
      </c>
      <c r="E1378" s="146" t="s">
        <v>1424</v>
      </c>
      <c r="F1378" s="147" t="s">
        <v>1425</v>
      </c>
      <c r="G1378" s="148" t="s">
        <v>693</v>
      </c>
      <c r="H1378" s="149">
        <v>1</v>
      </c>
      <c r="I1378" s="150"/>
      <c r="J1378" s="151">
        <f>ROUND(I1378*H1378,2)</f>
        <v>0</v>
      </c>
      <c r="K1378" s="147" t="s">
        <v>1</v>
      </c>
      <c r="L1378" s="34"/>
      <c r="M1378" s="152" t="s">
        <v>1</v>
      </c>
      <c r="N1378" s="153" t="s">
        <v>38</v>
      </c>
      <c r="O1378" s="59"/>
      <c r="P1378" s="154">
        <f>O1378*H1378</f>
        <v>0</v>
      </c>
      <c r="Q1378" s="154">
        <v>0.04</v>
      </c>
      <c r="R1378" s="154">
        <f>Q1378*H1378</f>
        <v>0.04</v>
      </c>
      <c r="S1378" s="154">
        <v>0</v>
      </c>
      <c r="T1378" s="155">
        <f>S1378*H1378</f>
        <v>0</v>
      </c>
      <c r="U1378" s="33"/>
      <c r="V1378" s="33"/>
      <c r="W1378" s="33"/>
      <c r="X1378" s="33"/>
      <c r="Y1378" s="33"/>
      <c r="Z1378" s="33"/>
      <c r="AA1378" s="33"/>
      <c r="AB1378" s="33"/>
      <c r="AC1378" s="33"/>
      <c r="AD1378" s="33"/>
      <c r="AE1378" s="33"/>
      <c r="AR1378" s="156" t="s">
        <v>251</v>
      </c>
      <c r="AT1378" s="156" t="s">
        <v>163</v>
      </c>
      <c r="AU1378" s="156" t="s">
        <v>83</v>
      </c>
      <c r="AY1378" s="18" t="s">
        <v>160</v>
      </c>
      <c r="BE1378" s="157">
        <f>IF(N1378="základní",J1378,0)</f>
        <v>0</v>
      </c>
      <c r="BF1378" s="157">
        <f>IF(N1378="snížená",J1378,0)</f>
        <v>0</v>
      </c>
      <c r="BG1378" s="157">
        <f>IF(N1378="zákl. přenesená",J1378,0)</f>
        <v>0</v>
      </c>
      <c r="BH1378" s="157">
        <f>IF(N1378="sníž. přenesená",J1378,0)</f>
        <v>0</v>
      </c>
      <c r="BI1378" s="157">
        <f>IF(N1378="nulová",J1378,0)</f>
        <v>0</v>
      </c>
      <c r="BJ1378" s="18" t="s">
        <v>81</v>
      </c>
      <c r="BK1378" s="157">
        <f>ROUND(I1378*H1378,2)</f>
        <v>0</v>
      </c>
      <c r="BL1378" s="18" t="s">
        <v>251</v>
      </c>
      <c r="BM1378" s="156" t="s">
        <v>1426</v>
      </c>
    </row>
    <row r="1379" spans="1:47" s="2" customFormat="1" ht="11.25">
      <c r="A1379" s="33"/>
      <c r="B1379" s="34"/>
      <c r="C1379" s="33"/>
      <c r="D1379" s="158" t="s">
        <v>170</v>
      </c>
      <c r="E1379" s="33"/>
      <c r="F1379" s="159" t="s">
        <v>1422</v>
      </c>
      <c r="G1379" s="33"/>
      <c r="H1379" s="33"/>
      <c r="I1379" s="160"/>
      <c r="J1379" s="33"/>
      <c r="K1379" s="33"/>
      <c r="L1379" s="34"/>
      <c r="M1379" s="161"/>
      <c r="N1379" s="162"/>
      <c r="O1379" s="59"/>
      <c r="P1379" s="59"/>
      <c r="Q1379" s="59"/>
      <c r="R1379" s="59"/>
      <c r="S1379" s="59"/>
      <c r="T1379" s="60"/>
      <c r="U1379" s="33"/>
      <c r="V1379" s="33"/>
      <c r="W1379" s="33"/>
      <c r="X1379" s="33"/>
      <c r="Y1379" s="33"/>
      <c r="Z1379" s="33"/>
      <c r="AA1379" s="33"/>
      <c r="AB1379" s="33"/>
      <c r="AC1379" s="33"/>
      <c r="AD1379" s="33"/>
      <c r="AE1379" s="33"/>
      <c r="AT1379" s="18" t="s">
        <v>170</v>
      </c>
      <c r="AU1379" s="18" t="s">
        <v>83</v>
      </c>
    </row>
    <row r="1380" spans="1:65" s="2" customFormat="1" ht="33" customHeight="1">
      <c r="A1380" s="33"/>
      <c r="B1380" s="144"/>
      <c r="C1380" s="145" t="s">
        <v>1427</v>
      </c>
      <c r="D1380" s="145" t="s">
        <v>163</v>
      </c>
      <c r="E1380" s="146" t="s">
        <v>1428</v>
      </c>
      <c r="F1380" s="147" t="s">
        <v>1429</v>
      </c>
      <c r="G1380" s="148" t="s">
        <v>693</v>
      </c>
      <c r="H1380" s="149">
        <v>1</v>
      </c>
      <c r="I1380" s="150"/>
      <c r="J1380" s="151">
        <f>ROUND(I1380*H1380,2)</f>
        <v>0</v>
      </c>
      <c r="K1380" s="147" t="s">
        <v>1</v>
      </c>
      <c r="L1380" s="34"/>
      <c r="M1380" s="152" t="s">
        <v>1</v>
      </c>
      <c r="N1380" s="153" t="s">
        <v>38</v>
      </c>
      <c r="O1380" s="59"/>
      <c r="P1380" s="154">
        <f>O1380*H1380</f>
        <v>0</v>
      </c>
      <c r="Q1380" s="154">
        <v>0.04</v>
      </c>
      <c r="R1380" s="154">
        <f>Q1380*H1380</f>
        <v>0.04</v>
      </c>
      <c r="S1380" s="154">
        <v>0</v>
      </c>
      <c r="T1380" s="155">
        <f>S1380*H1380</f>
        <v>0</v>
      </c>
      <c r="U1380" s="33"/>
      <c r="V1380" s="33"/>
      <c r="W1380" s="33"/>
      <c r="X1380" s="33"/>
      <c r="Y1380" s="33"/>
      <c r="Z1380" s="33"/>
      <c r="AA1380" s="33"/>
      <c r="AB1380" s="33"/>
      <c r="AC1380" s="33"/>
      <c r="AD1380" s="33"/>
      <c r="AE1380" s="33"/>
      <c r="AR1380" s="156" t="s">
        <v>251</v>
      </c>
      <c r="AT1380" s="156" t="s">
        <v>163</v>
      </c>
      <c r="AU1380" s="156" t="s">
        <v>83</v>
      </c>
      <c r="AY1380" s="18" t="s">
        <v>160</v>
      </c>
      <c r="BE1380" s="157">
        <f>IF(N1380="základní",J1380,0)</f>
        <v>0</v>
      </c>
      <c r="BF1380" s="157">
        <f>IF(N1380="snížená",J1380,0)</f>
        <v>0</v>
      </c>
      <c r="BG1380" s="157">
        <f>IF(N1380="zákl. přenesená",J1380,0)</f>
        <v>0</v>
      </c>
      <c r="BH1380" s="157">
        <f>IF(N1380="sníž. přenesená",J1380,0)</f>
        <v>0</v>
      </c>
      <c r="BI1380" s="157">
        <f>IF(N1380="nulová",J1380,0)</f>
        <v>0</v>
      </c>
      <c r="BJ1380" s="18" t="s">
        <v>81</v>
      </c>
      <c r="BK1380" s="157">
        <f>ROUND(I1380*H1380,2)</f>
        <v>0</v>
      </c>
      <c r="BL1380" s="18" t="s">
        <v>251</v>
      </c>
      <c r="BM1380" s="156" t="s">
        <v>1430</v>
      </c>
    </row>
    <row r="1381" spans="1:47" s="2" customFormat="1" ht="11.25">
      <c r="A1381" s="33"/>
      <c r="B1381" s="34"/>
      <c r="C1381" s="33"/>
      <c r="D1381" s="158" t="s">
        <v>170</v>
      </c>
      <c r="E1381" s="33"/>
      <c r="F1381" s="159" t="s">
        <v>1422</v>
      </c>
      <c r="G1381" s="33"/>
      <c r="H1381" s="33"/>
      <c r="I1381" s="160"/>
      <c r="J1381" s="33"/>
      <c r="K1381" s="33"/>
      <c r="L1381" s="34"/>
      <c r="M1381" s="161"/>
      <c r="N1381" s="162"/>
      <c r="O1381" s="59"/>
      <c r="P1381" s="59"/>
      <c r="Q1381" s="59"/>
      <c r="R1381" s="59"/>
      <c r="S1381" s="59"/>
      <c r="T1381" s="60"/>
      <c r="U1381" s="33"/>
      <c r="V1381" s="33"/>
      <c r="W1381" s="33"/>
      <c r="X1381" s="33"/>
      <c r="Y1381" s="33"/>
      <c r="Z1381" s="33"/>
      <c r="AA1381" s="33"/>
      <c r="AB1381" s="33"/>
      <c r="AC1381" s="33"/>
      <c r="AD1381" s="33"/>
      <c r="AE1381" s="33"/>
      <c r="AT1381" s="18" t="s">
        <v>170</v>
      </c>
      <c r="AU1381" s="18" t="s">
        <v>83</v>
      </c>
    </row>
    <row r="1382" spans="1:65" s="2" customFormat="1" ht="24.2" customHeight="1">
      <c r="A1382" s="33"/>
      <c r="B1382" s="144"/>
      <c r="C1382" s="145" t="s">
        <v>1431</v>
      </c>
      <c r="D1382" s="145" t="s">
        <v>163</v>
      </c>
      <c r="E1382" s="146" t="s">
        <v>1432</v>
      </c>
      <c r="F1382" s="147" t="s">
        <v>1433</v>
      </c>
      <c r="G1382" s="148" t="s">
        <v>693</v>
      </c>
      <c r="H1382" s="149">
        <v>31</v>
      </c>
      <c r="I1382" s="150"/>
      <c r="J1382" s="151">
        <f>ROUND(I1382*H1382,2)</f>
        <v>0</v>
      </c>
      <c r="K1382" s="147" t="s">
        <v>1</v>
      </c>
      <c r="L1382" s="34"/>
      <c r="M1382" s="152" t="s">
        <v>1</v>
      </c>
      <c r="N1382" s="153" t="s">
        <v>38</v>
      </c>
      <c r="O1382" s="59"/>
      <c r="P1382" s="154">
        <f>O1382*H1382</f>
        <v>0</v>
      </c>
      <c r="Q1382" s="154">
        <v>0.04</v>
      </c>
      <c r="R1382" s="154">
        <f>Q1382*H1382</f>
        <v>1.24</v>
      </c>
      <c r="S1382" s="154">
        <v>0</v>
      </c>
      <c r="T1382" s="155">
        <f>S1382*H1382</f>
        <v>0</v>
      </c>
      <c r="U1382" s="33"/>
      <c r="V1382" s="33"/>
      <c r="W1382" s="33"/>
      <c r="X1382" s="33"/>
      <c r="Y1382" s="33"/>
      <c r="Z1382" s="33"/>
      <c r="AA1382" s="33"/>
      <c r="AB1382" s="33"/>
      <c r="AC1382" s="33"/>
      <c r="AD1382" s="33"/>
      <c r="AE1382" s="33"/>
      <c r="AR1382" s="156" t="s">
        <v>251</v>
      </c>
      <c r="AT1382" s="156" t="s">
        <v>163</v>
      </c>
      <c r="AU1382" s="156" t="s">
        <v>83</v>
      </c>
      <c r="AY1382" s="18" t="s">
        <v>160</v>
      </c>
      <c r="BE1382" s="157">
        <f>IF(N1382="základní",J1382,0)</f>
        <v>0</v>
      </c>
      <c r="BF1382" s="157">
        <f>IF(N1382="snížená",J1382,0)</f>
        <v>0</v>
      </c>
      <c r="BG1382" s="157">
        <f>IF(N1382="zákl. přenesená",J1382,0)</f>
        <v>0</v>
      </c>
      <c r="BH1382" s="157">
        <f>IF(N1382="sníž. přenesená",J1382,0)</f>
        <v>0</v>
      </c>
      <c r="BI1382" s="157">
        <f>IF(N1382="nulová",J1382,0)</f>
        <v>0</v>
      </c>
      <c r="BJ1382" s="18" t="s">
        <v>81</v>
      </c>
      <c r="BK1382" s="157">
        <f>ROUND(I1382*H1382,2)</f>
        <v>0</v>
      </c>
      <c r="BL1382" s="18" t="s">
        <v>251</v>
      </c>
      <c r="BM1382" s="156" t="s">
        <v>1434</v>
      </c>
    </row>
    <row r="1383" spans="1:47" s="2" customFormat="1" ht="58.5">
      <c r="A1383" s="33"/>
      <c r="B1383" s="34"/>
      <c r="C1383" s="33"/>
      <c r="D1383" s="158" t="s">
        <v>170</v>
      </c>
      <c r="E1383" s="33"/>
      <c r="F1383" s="159" t="s">
        <v>1435</v>
      </c>
      <c r="G1383" s="33"/>
      <c r="H1383" s="33"/>
      <c r="I1383" s="160"/>
      <c r="J1383" s="33"/>
      <c r="K1383" s="33"/>
      <c r="L1383" s="34"/>
      <c r="M1383" s="161"/>
      <c r="N1383" s="162"/>
      <c r="O1383" s="59"/>
      <c r="P1383" s="59"/>
      <c r="Q1383" s="59"/>
      <c r="R1383" s="59"/>
      <c r="S1383" s="59"/>
      <c r="T1383" s="60"/>
      <c r="U1383" s="33"/>
      <c r="V1383" s="33"/>
      <c r="W1383" s="33"/>
      <c r="X1383" s="33"/>
      <c r="Y1383" s="33"/>
      <c r="Z1383" s="33"/>
      <c r="AA1383" s="33"/>
      <c r="AB1383" s="33"/>
      <c r="AC1383" s="33"/>
      <c r="AD1383" s="33"/>
      <c r="AE1383" s="33"/>
      <c r="AT1383" s="18" t="s">
        <v>170</v>
      </c>
      <c r="AU1383" s="18" t="s">
        <v>83</v>
      </c>
    </row>
    <row r="1384" spans="1:65" s="2" customFormat="1" ht="24.2" customHeight="1">
      <c r="A1384" s="33"/>
      <c r="B1384" s="144"/>
      <c r="C1384" s="145" t="s">
        <v>1436</v>
      </c>
      <c r="D1384" s="145" t="s">
        <v>163</v>
      </c>
      <c r="E1384" s="146" t="s">
        <v>1437</v>
      </c>
      <c r="F1384" s="147" t="s">
        <v>1438</v>
      </c>
      <c r="G1384" s="148" t="s">
        <v>693</v>
      </c>
      <c r="H1384" s="149">
        <v>1</v>
      </c>
      <c r="I1384" s="150"/>
      <c r="J1384" s="151">
        <f>ROUND(I1384*H1384,2)</f>
        <v>0</v>
      </c>
      <c r="K1384" s="147" t="s">
        <v>1</v>
      </c>
      <c r="L1384" s="34"/>
      <c r="M1384" s="152" t="s">
        <v>1</v>
      </c>
      <c r="N1384" s="153" t="s">
        <v>38</v>
      </c>
      <c r="O1384" s="59"/>
      <c r="P1384" s="154">
        <f>O1384*H1384</f>
        <v>0</v>
      </c>
      <c r="Q1384" s="154">
        <v>0.04</v>
      </c>
      <c r="R1384" s="154">
        <f>Q1384*H1384</f>
        <v>0.04</v>
      </c>
      <c r="S1384" s="154">
        <v>0</v>
      </c>
      <c r="T1384" s="155">
        <f>S1384*H1384</f>
        <v>0</v>
      </c>
      <c r="U1384" s="33"/>
      <c r="V1384" s="33"/>
      <c r="W1384" s="33"/>
      <c r="X1384" s="33"/>
      <c r="Y1384" s="33"/>
      <c r="Z1384" s="33"/>
      <c r="AA1384" s="33"/>
      <c r="AB1384" s="33"/>
      <c r="AC1384" s="33"/>
      <c r="AD1384" s="33"/>
      <c r="AE1384" s="33"/>
      <c r="AR1384" s="156" t="s">
        <v>251</v>
      </c>
      <c r="AT1384" s="156" t="s">
        <v>163</v>
      </c>
      <c r="AU1384" s="156" t="s">
        <v>83</v>
      </c>
      <c r="AY1384" s="18" t="s">
        <v>160</v>
      </c>
      <c r="BE1384" s="157">
        <f>IF(N1384="základní",J1384,0)</f>
        <v>0</v>
      </c>
      <c r="BF1384" s="157">
        <f>IF(N1384="snížená",J1384,0)</f>
        <v>0</v>
      </c>
      <c r="BG1384" s="157">
        <f>IF(N1384="zákl. přenesená",J1384,0)</f>
        <v>0</v>
      </c>
      <c r="BH1384" s="157">
        <f>IF(N1384="sníž. přenesená",J1384,0)</f>
        <v>0</v>
      </c>
      <c r="BI1384" s="157">
        <f>IF(N1384="nulová",J1384,0)</f>
        <v>0</v>
      </c>
      <c r="BJ1384" s="18" t="s">
        <v>81</v>
      </c>
      <c r="BK1384" s="157">
        <f>ROUND(I1384*H1384,2)</f>
        <v>0</v>
      </c>
      <c r="BL1384" s="18" t="s">
        <v>251</v>
      </c>
      <c r="BM1384" s="156" t="s">
        <v>1439</v>
      </c>
    </row>
    <row r="1385" spans="1:47" s="2" customFormat="1" ht="78">
      <c r="A1385" s="33"/>
      <c r="B1385" s="34"/>
      <c r="C1385" s="33"/>
      <c r="D1385" s="158" t="s">
        <v>170</v>
      </c>
      <c r="E1385" s="33"/>
      <c r="F1385" s="159" t="s">
        <v>1440</v>
      </c>
      <c r="G1385" s="33"/>
      <c r="H1385" s="33"/>
      <c r="I1385" s="160"/>
      <c r="J1385" s="33"/>
      <c r="K1385" s="33"/>
      <c r="L1385" s="34"/>
      <c r="M1385" s="161"/>
      <c r="N1385" s="162"/>
      <c r="O1385" s="59"/>
      <c r="P1385" s="59"/>
      <c r="Q1385" s="59"/>
      <c r="R1385" s="59"/>
      <c r="S1385" s="59"/>
      <c r="T1385" s="60"/>
      <c r="U1385" s="33"/>
      <c r="V1385" s="33"/>
      <c r="W1385" s="33"/>
      <c r="X1385" s="33"/>
      <c r="Y1385" s="33"/>
      <c r="Z1385" s="33"/>
      <c r="AA1385" s="33"/>
      <c r="AB1385" s="33"/>
      <c r="AC1385" s="33"/>
      <c r="AD1385" s="33"/>
      <c r="AE1385" s="33"/>
      <c r="AT1385" s="18" t="s">
        <v>170</v>
      </c>
      <c r="AU1385" s="18" t="s">
        <v>83</v>
      </c>
    </row>
    <row r="1386" spans="1:65" s="2" customFormat="1" ht="49.15" customHeight="1">
      <c r="A1386" s="33"/>
      <c r="B1386" s="144"/>
      <c r="C1386" s="145" t="s">
        <v>1441</v>
      </c>
      <c r="D1386" s="145" t="s">
        <v>163</v>
      </c>
      <c r="E1386" s="146" t="s">
        <v>1442</v>
      </c>
      <c r="F1386" s="147" t="s">
        <v>1443</v>
      </c>
      <c r="G1386" s="148" t="s">
        <v>693</v>
      </c>
      <c r="H1386" s="149">
        <v>1</v>
      </c>
      <c r="I1386" s="150"/>
      <c r="J1386" s="151">
        <f>ROUND(I1386*H1386,2)</f>
        <v>0</v>
      </c>
      <c r="K1386" s="147" t="s">
        <v>1</v>
      </c>
      <c r="L1386" s="34"/>
      <c r="M1386" s="152" t="s">
        <v>1</v>
      </c>
      <c r="N1386" s="153" t="s">
        <v>38</v>
      </c>
      <c r="O1386" s="59"/>
      <c r="P1386" s="154">
        <f>O1386*H1386</f>
        <v>0</v>
      </c>
      <c r="Q1386" s="154">
        <v>0.1</v>
      </c>
      <c r="R1386" s="154">
        <f>Q1386*H1386</f>
        <v>0.1</v>
      </c>
      <c r="S1386" s="154">
        <v>0</v>
      </c>
      <c r="T1386" s="155">
        <f>S1386*H1386</f>
        <v>0</v>
      </c>
      <c r="U1386" s="33"/>
      <c r="V1386" s="33"/>
      <c r="W1386" s="33"/>
      <c r="X1386" s="33"/>
      <c r="Y1386" s="33"/>
      <c r="Z1386" s="33"/>
      <c r="AA1386" s="33"/>
      <c r="AB1386" s="33"/>
      <c r="AC1386" s="33"/>
      <c r="AD1386" s="33"/>
      <c r="AE1386" s="33"/>
      <c r="AR1386" s="156" t="s">
        <v>251</v>
      </c>
      <c r="AT1386" s="156" t="s">
        <v>163</v>
      </c>
      <c r="AU1386" s="156" t="s">
        <v>83</v>
      </c>
      <c r="AY1386" s="18" t="s">
        <v>160</v>
      </c>
      <c r="BE1386" s="157">
        <f>IF(N1386="základní",J1386,0)</f>
        <v>0</v>
      </c>
      <c r="BF1386" s="157">
        <f>IF(N1386="snížená",J1386,0)</f>
        <v>0</v>
      </c>
      <c r="BG1386" s="157">
        <f>IF(N1386="zákl. přenesená",J1386,0)</f>
        <v>0</v>
      </c>
      <c r="BH1386" s="157">
        <f>IF(N1386="sníž. přenesená",J1386,0)</f>
        <v>0</v>
      </c>
      <c r="BI1386" s="157">
        <f>IF(N1386="nulová",J1386,0)</f>
        <v>0</v>
      </c>
      <c r="BJ1386" s="18" t="s">
        <v>81</v>
      </c>
      <c r="BK1386" s="157">
        <f>ROUND(I1386*H1386,2)</f>
        <v>0</v>
      </c>
      <c r="BL1386" s="18" t="s">
        <v>251</v>
      </c>
      <c r="BM1386" s="156" t="s">
        <v>1444</v>
      </c>
    </row>
    <row r="1387" spans="1:47" s="2" customFormat="1" ht="29.25">
      <c r="A1387" s="33"/>
      <c r="B1387" s="34"/>
      <c r="C1387" s="33"/>
      <c r="D1387" s="158" t="s">
        <v>170</v>
      </c>
      <c r="E1387" s="33"/>
      <c r="F1387" s="159" t="s">
        <v>1443</v>
      </c>
      <c r="G1387" s="33"/>
      <c r="H1387" s="33"/>
      <c r="I1387" s="160"/>
      <c r="J1387" s="33"/>
      <c r="K1387" s="33"/>
      <c r="L1387" s="34"/>
      <c r="M1387" s="161"/>
      <c r="N1387" s="162"/>
      <c r="O1387" s="59"/>
      <c r="P1387" s="59"/>
      <c r="Q1387" s="59"/>
      <c r="R1387" s="59"/>
      <c r="S1387" s="59"/>
      <c r="T1387" s="60"/>
      <c r="U1387" s="33"/>
      <c r="V1387" s="33"/>
      <c r="W1387" s="33"/>
      <c r="X1387" s="33"/>
      <c r="Y1387" s="33"/>
      <c r="Z1387" s="33"/>
      <c r="AA1387" s="33"/>
      <c r="AB1387" s="33"/>
      <c r="AC1387" s="33"/>
      <c r="AD1387" s="33"/>
      <c r="AE1387" s="33"/>
      <c r="AT1387" s="18" t="s">
        <v>170</v>
      </c>
      <c r="AU1387" s="18" t="s">
        <v>83</v>
      </c>
    </row>
    <row r="1388" spans="1:65" s="2" customFormat="1" ht="24.2" customHeight="1">
      <c r="A1388" s="33"/>
      <c r="B1388" s="144"/>
      <c r="C1388" s="145" t="s">
        <v>1445</v>
      </c>
      <c r="D1388" s="145" t="s">
        <v>163</v>
      </c>
      <c r="E1388" s="146" t="s">
        <v>1446</v>
      </c>
      <c r="F1388" s="147" t="s">
        <v>1447</v>
      </c>
      <c r="G1388" s="148" t="s">
        <v>185</v>
      </c>
      <c r="H1388" s="149">
        <v>32</v>
      </c>
      <c r="I1388" s="150"/>
      <c r="J1388" s="151">
        <f>ROUND(I1388*H1388,2)</f>
        <v>0</v>
      </c>
      <c r="K1388" s="147" t="s">
        <v>837</v>
      </c>
      <c r="L1388" s="34"/>
      <c r="M1388" s="152" t="s">
        <v>1</v>
      </c>
      <c r="N1388" s="153" t="s">
        <v>38</v>
      </c>
      <c r="O1388" s="59"/>
      <c r="P1388" s="154">
        <f>O1388*H1388</f>
        <v>0</v>
      </c>
      <c r="Q1388" s="154">
        <v>0</v>
      </c>
      <c r="R1388" s="154">
        <f>Q1388*H1388</f>
        <v>0</v>
      </c>
      <c r="S1388" s="154">
        <v>0</v>
      </c>
      <c r="T1388" s="155">
        <f>S1388*H1388</f>
        <v>0</v>
      </c>
      <c r="U1388" s="33"/>
      <c r="V1388" s="33"/>
      <c r="W1388" s="33"/>
      <c r="X1388" s="33"/>
      <c r="Y1388" s="33"/>
      <c r="Z1388" s="33"/>
      <c r="AA1388" s="33"/>
      <c r="AB1388" s="33"/>
      <c r="AC1388" s="33"/>
      <c r="AD1388" s="33"/>
      <c r="AE1388" s="33"/>
      <c r="AR1388" s="156" t="s">
        <v>251</v>
      </c>
      <c r="AT1388" s="156" t="s">
        <v>163</v>
      </c>
      <c r="AU1388" s="156" t="s">
        <v>83</v>
      </c>
      <c r="AY1388" s="18" t="s">
        <v>160</v>
      </c>
      <c r="BE1388" s="157">
        <f>IF(N1388="základní",J1388,0)</f>
        <v>0</v>
      </c>
      <c r="BF1388" s="157">
        <f>IF(N1388="snížená",J1388,0)</f>
        <v>0</v>
      </c>
      <c r="BG1388" s="157">
        <f>IF(N1388="zákl. přenesená",J1388,0)</f>
        <v>0</v>
      </c>
      <c r="BH1388" s="157">
        <f>IF(N1388="sníž. přenesená",J1388,0)</f>
        <v>0</v>
      </c>
      <c r="BI1388" s="157">
        <f>IF(N1388="nulová",J1388,0)</f>
        <v>0</v>
      </c>
      <c r="BJ1388" s="18" t="s">
        <v>81</v>
      </c>
      <c r="BK1388" s="157">
        <f>ROUND(I1388*H1388,2)</f>
        <v>0</v>
      </c>
      <c r="BL1388" s="18" t="s">
        <v>251</v>
      </c>
      <c r="BM1388" s="156" t="s">
        <v>1448</v>
      </c>
    </row>
    <row r="1389" spans="1:47" s="2" customFormat="1" ht="29.25">
      <c r="A1389" s="33"/>
      <c r="B1389" s="34"/>
      <c r="C1389" s="33"/>
      <c r="D1389" s="158" t="s">
        <v>170</v>
      </c>
      <c r="E1389" s="33"/>
      <c r="F1389" s="159" t="s">
        <v>1449</v>
      </c>
      <c r="G1389" s="33"/>
      <c r="H1389" s="33"/>
      <c r="I1389" s="160"/>
      <c r="J1389" s="33"/>
      <c r="K1389" s="33"/>
      <c r="L1389" s="34"/>
      <c r="M1389" s="161"/>
      <c r="N1389" s="162"/>
      <c r="O1389" s="59"/>
      <c r="P1389" s="59"/>
      <c r="Q1389" s="59"/>
      <c r="R1389" s="59"/>
      <c r="S1389" s="59"/>
      <c r="T1389" s="60"/>
      <c r="U1389" s="33"/>
      <c r="V1389" s="33"/>
      <c r="W1389" s="33"/>
      <c r="X1389" s="33"/>
      <c r="Y1389" s="33"/>
      <c r="Z1389" s="33"/>
      <c r="AA1389" s="33"/>
      <c r="AB1389" s="33"/>
      <c r="AC1389" s="33"/>
      <c r="AD1389" s="33"/>
      <c r="AE1389" s="33"/>
      <c r="AT1389" s="18" t="s">
        <v>170</v>
      </c>
      <c r="AU1389" s="18" t="s">
        <v>83</v>
      </c>
    </row>
    <row r="1390" spans="1:65" s="2" customFormat="1" ht="21.75" customHeight="1">
      <c r="A1390" s="33"/>
      <c r="B1390" s="144"/>
      <c r="C1390" s="195" t="s">
        <v>1450</v>
      </c>
      <c r="D1390" s="195" t="s">
        <v>834</v>
      </c>
      <c r="E1390" s="196" t="s">
        <v>1451</v>
      </c>
      <c r="F1390" s="197" t="s">
        <v>1452</v>
      </c>
      <c r="G1390" s="198" t="s">
        <v>236</v>
      </c>
      <c r="H1390" s="199">
        <v>174.72</v>
      </c>
      <c r="I1390" s="200"/>
      <c r="J1390" s="201">
        <f>ROUND(I1390*H1390,2)</f>
        <v>0</v>
      </c>
      <c r="K1390" s="197" t="s">
        <v>837</v>
      </c>
      <c r="L1390" s="202"/>
      <c r="M1390" s="203" t="s">
        <v>1</v>
      </c>
      <c r="N1390" s="204" t="s">
        <v>38</v>
      </c>
      <c r="O1390" s="59"/>
      <c r="P1390" s="154">
        <f>O1390*H1390</f>
        <v>0</v>
      </c>
      <c r="Q1390" s="154">
        <v>0.0024</v>
      </c>
      <c r="R1390" s="154">
        <f>Q1390*H1390</f>
        <v>0.419328</v>
      </c>
      <c r="S1390" s="154">
        <v>0</v>
      </c>
      <c r="T1390" s="155">
        <f>S1390*H1390</f>
        <v>0</v>
      </c>
      <c r="U1390" s="33"/>
      <c r="V1390" s="33"/>
      <c r="W1390" s="33"/>
      <c r="X1390" s="33"/>
      <c r="Y1390" s="33"/>
      <c r="Z1390" s="33"/>
      <c r="AA1390" s="33"/>
      <c r="AB1390" s="33"/>
      <c r="AC1390" s="33"/>
      <c r="AD1390" s="33"/>
      <c r="AE1390" s="33"/>
      <c r="AR1390" s="156" t="s">
        <v>399</v>
      </c>
      <c r="AT1390" s="156" t="s">
        <v>834</v>
      </c>
      <c r="AU1390" s="156" t="s">
        <v>83</v>
      </c>
      <c r="AY1390" s="18" t="s">
        <v>160</v>
      </c>
      <c r="BE1390" s="157">
        <f>IF(N1390="základní",J1390,0)</f>
        <v>0</v>
      </c>
      <c r="BF1390" s="157">
        <f>IF(N1390="snížená",J1390,0)</f>
        <v>0</v>
      </c>
      <c r="BG1390" s="157">
        <f>IF(N1390="zákl. přenesená",J1390,0)</f>
        <v>0</v>
      </c>
      <c r="BH1390" s="157">
        <f>IF(N1390="sníž. přenesená",J1390,0)</f>
        <v>0</v>
      </c>
      <c r="BI1390" s="157">
        <f>IF(N1390="nulová",J1390,0)</f>
        <v>0</v>
      </c>
      <c r="BJ1390" s="18" t="s">
        <v>81</v>
      </c>
      <c r="BK1390" s="157">
        <f>ROUND(I1390*H1390,2)</f>
        <v>0</v>
      </c>
      <c r="BL1390" s="18" t="s">
        <v>251</v>
      </c>
      <c r="BM1390" s="156" t="s">
        <v>1453</v>
      </c>
    </row>
    <row r="1391" spans="1:47" s="2" customFormat="1" ht="11.25">
      <c r="A1391" s="33"/>
      <c r="B1391" s="34"/>
      <c r="C1391" s="33"/>
      <c r="D1391" s="158" t="s">
        <v>170</v>
      </c>
      <c r="E1391" s="33"/>
      <c r="F1391" s="159" t="s">
        <v>1452</v>
      </c>
      <c r="G1391" s="33"/>
      <c r="H1391" s="33"/>
      <c r="I1391" s="160"/>
      <c r="J1391" s="33"/>
      <c r="K1391" s="33"/>
      <c r="L1391" s="34"/>
      <c r="M1391" s="161"/>
      <c r="N1391" s="162"/>
      <c r="O1391" s="59"/>
      <c r="P1391" s="59"/>
      <c r="Q1391" s="59"/>
      <c r="R1391" s="59"/>
      <c r="S1391" s="59"/>
      <c r="T1391" s="60"/>
      <c r="U1391" s="33"/>
      <c r="V1391" s="33"/>
      <c r="W1391" s="33"/>
      <c r="X1391" s="33"/>
      <c r="Y1391" s="33"/>
      <c r="Z1391" s="33"/>
      <c r="AA1391" s="33"/>
      <c r="AB1391" s="33"/>
      <c r="AC1391" s="33"/>
      <c r="AD1391" s="33"/>
      <c r="AE1391" s="33"/>
      <c r="AT1391" s="18" t="s">
        <v>170</v>
      </c>
      <c r="AU1391" s="18" t="s">
        <v>83</v>
      </c>
    </row>
    <row r="1392" spans="2:51" s="14" customFormat="1" ht="11.25">
      <c r="B1392" s="170"/>
      <c r="D1392" s="158" t="s">
        <v>172</v>
      </c>
      <c r="E1392" s="171" t="s">
        <v>1</v>
      </c>
      <c r="F1392" s="172" t="s">
        <v>1454</v>
      </c>
      <c r="H1392" s="173">
        <v>67.2</v>
      </c>
      <c r="I1392" s="174"/>
      <c r="L1392" s="170"/>
      <c r="M1392" s="175"/>
      <c r="N1392" s="176"/>
      <c r="O1392" s="176"/>
      <c r="P1392" s="176"/>
      <c r="Q1392" s="176"/>
      <c r="R1392" s="176"/>
      <c r="S1392" s="176"/>
      <c r="T1392" s="177"/>
      <c r="AT1392" s="171" t="s">
        <v>172</v>
      </c>
      <c r="AU1392" s="171" t="s">
        <v>83</v>
      </c>
      <c r="AV1392" s="14" t="s">
        <v>83</v>
      </c>
      <c r="AW1392" s="14" t="s">
        <v>30</v>
      </c>
      <c r="AX1392" s="14" t="s">
        <v>81</v>
      </c>
      <c r="AY1392" s="171" t="s">
        <v>160</v>
      </c>
    </row>
    <row r="1393" spans="2:51" s="14" customFormat="1" ht="11.25">
      <c r="B1393" s="170"/>
      <c r="D1393" s="158" t="s">
        <v>172</v>
      </c>
      <c r="F1393" s="172" t="s">
        <v>1455</v>
      </c>
      <c r="H1393" s="173">
        <v>174.72</v>
      </c>
      <c r="I1393" s="174"/>
      <c r="L1393" s="170"/>
      <c r="M1393" s="175"/>
      <c r="N1393" s="176"/>
      <c r="O1393" s="176"/>
      <c r="P1393" s="176"/>
      <c r="Q1393" s="176"/>
      <c r="R1393" s="176"/>
      <c r="S1393" s="176"/>
      <c r="T1393" s="177"/>
      <c r="AT1393" s="171" t="s">
        <v>172</v>
      </c>
      <c r="AU1393" s="171" t="s">
        <v>83</v>
      </c>
      <c r="AV1393" s="14" t="s">
        <v>83</v>
      </c>
      <c r="AW1393" s="14" t="s">
        <v>3</v>
      </c>
      <c r="AX1393" s="14" t="s">
        <v>81</v>
      </c>
      <c r="AY1393" s="171" t="s">
        <v>160</v>
      </c>
    </row>
    <row r="1394" spans="1:65" s="2" customFormat="1" ht="21.75" customHeight="1">
      <c r="A1394" s="33"/>
      <c r="B1394" s="144"/>
      <c r="C1394" s="195" t="s">
        <v>1456</v>
      </c>
      <c r="D1394" s="195" t="s">
        <v>834</v>
      </c>
      <c r="E1394" s="196" t="s">
        <v>1457</v>
      </c>
      <c r="F1394" s="197" t="s">
        <v>1458</v>
      </c>
      <c r="G1394" s="198" t="s">
        <v>185</v>
      </c>
      <c r="H1394" s="199">
        <v>64</v>
      </c>
      <c r="I1394" s="200"/>
      <c r="J1394" s="201">
        <f>ROUND(I1394*H1394,2)</f>
        <v>0</v>
      </c>
      <c r="K1394" s="197" t="s">
        <v>837</v>
      </c>
      <c r="L1394" s="202"/>
      <c r="M1394" s="203" t="s">
        <v>1</v>
      </c>
      <c r="N1394" s="204" t="s">
        <v>38</v>
      </c>
      <c r="O1394" s="59"/>
      <c r="P1394" s="154">
        <f>O1394*H1394</f>
        <v>0</v>
      </c>
      <c r="Q1394" s="154">
        <v>6E-05</v>
      </c>
      <c r="R1394" s="154">
        <f>Q1394*H1394</f>
        <v>0.00384</v>
      </c>
      <c r="S1394" s="154">
        <v>0</v>
      </c>
      <c r="T1394" s="155">
        <f>S1394*H1394</f>
        <v>0</v>
      </c>
      <c r="U1394" s="33"/>
      <c r="V1394" s="33"/>
      <c r="W1394" s="33"/>
      <c r="X1394" s="33"/>
      <c r="Y1394" s="33"/>
      <c r="Z1394" s="33"/>
      <c r="AA1394" s="33"/>
      <c r="AB1394" s="33"/>
      <c r="AC1394" s="33"/>
      <c r="AD1394" s="33"/>
      <c r="AE1394" s="33"/>
      <c r="AR1394" s="156" t="s">
        <v>399</v>
      </c>
      <c r="AT1394" s="156" t="s">
        <v>834</v>
      </c>
      <c r="AU1394" s="156" t="s">
        <v>83</v>
      </c>
      <c r="AY1394" s="18" t="s">
        <v>160</v>
      </c>
      <c r="BE1394" s="157">
        <f>IF(N1394="základní",J1394,0)</f>
        <v>0</v>
      </c>
      <c r="BF1394" s="157">
        <f>IF(N1394="snížená",J1394,0)</f>
        <v>0</v>
      </c>
      <c r="BG1394" s="157">
        <f>IF(N1394="zákl. přenesená",J1394,0)</f>
        <v>0</v>
      </c>
      <c r="BH1394" s="157">
        <f>IF(N1394="sníž. přenesená",J1394,0)</f>
        <v>0</v>
      </c>
      <c r="BI1394" s="157">
        <f>IF(N1394="nulová",J1394,0)</f>
        <v>0</v>
      </c>
      <c r="BJ1394" s="18" t="s">
        <v>81</v>
      </c>
      <c r="BK1394" s="157">
        <f>ROUND(I1394*H1394,2)</f>
        <v>0</v>
      </c>
      <c r="BL1394" s="18" t="s">
        <v>251</v>
      </c>
      <c r="BM1394" s="156" t="s">
        <v>1459</v>
      </c>
    </row>
    <row r="1395" spans="1:47" s="2" customFormat="1" ht="11.25">
      <c r="A1395" s="33"/>
      <c r="B1395" s="34"/>
      <c r="C1395" s="33"/>
      <c r="D1395" s="158" t="s">
        <v>170</v>
      </c>
      <c r="E1395" s="33"/>
      <c r="F1395" s="159" t="s">
        <v>1458</v>
      </c>
      <c r="G1395" s="33"/>
      <c r="H1395" s="33"/>
      <c r="I1395" s="160"/>
      <c r="J1395" s="33"/>
      <c r="K1395" s="33"/>
      <c r="L1395" s="34"/>
      <c r="M1395" s="161"/>
      <c r="N1395" s="162"/>
      <c r="O1395" s="59"/>
      <c r="P1395" s="59"/>
      <c r="Q1395" s="59"/>
      <c r="R1395" s="59"/>
      <c r="S1395" s="59"/>
      <c r="T1395" s="60"/>
      <c r="U1395" s="33"/>
      <c r="V1395" s="33"/>
      <c r="W1395" s="33"/>
      <c r="X1395" s="33"/>
      <c r="Y1395" s="33"/>
      <c r="Z1395" s="33"/>
      <c r="AA1395" s="33"/>
      <c r="AB1395" s="33"/>
      <c r="AC1395" s="33"/>
      <c r="AD1395" s="33"/>
      <c r="AE1395" s="33"/>
      <c r="AT1395" s="18" t="s">
        <v>170</v>
      </c>
      <c r="AU1395" s="18" t="s">
        <v>83</v>
      </c>
    </row>
    <row r="1396" spans="2:51" s="14" customFormat="1" ht="11.25">
      <c r="B1396" s="170"/>
      <c r="D1396" s="158" t="s">
        <v>172</v>
      </c>
      <c r="E1396" s="171" t="s">
        <v>1</v>
      </c>
      <c r="F1396" s="172" t="s">
        <v>1460</v>
      </c>
      <c r="H1396" s="173">
        <v>64</v>
      </c>
      <c r="I1396" s="174"/>
      <c r="L1396" s="170"/>
      <c r="M1396" s="175"/>
      <c r="N1396" s="176"/>
      <c r="O1396" s="176"/>
      <c r="P1396" s="176"/>
      <c r="Q1396" s="176"/>
      <c r="R1396" s="176"/>
      <c r="S1396" s="176"/>
      <c r="T1396" s="177"/>
      <c r="AT1396" s="171" t="s">
        <v>172</v>
      </c>
      <c r="AU1396" s="171" t="s">
        <v>83</v>
      </c>
      <c r="AV1396" s="14" t="s">
        <v>83</v>
      </c>
      <c r="AW1396" s="14" t="s">
        <v>30</v>
      </c>
      <c r="AX1396" s="14" t="s">
        <v>81</v>
      </c>
      <c r="AY1396" s="171" t="s">
        <v>160</v>
      </c>
    </row>
    <row r="1397" spans="1:65" s="2" customFormat="1" ht="24.2" customHeight="1">
      <c r="A1397" s="33"/>
      <c r="B1397" s="144"/>
      <c r="C1397" s="145" t="s">
        <v>1461</v>
      </c>
      <c r="D1397" s="145" t="s">
        <v>163</v>
      </c>
      <c r="E1397" s="146" t="s">
        <v>1462</v>
      </c>
      <c r="F1397" s="147" t="s">
        <v>1463</v>
      </c>
      <c r="G1397" s="148" t="s">
        <v>227</v>
      </c>
      <c r="H1397" s="149">
        <v>2.843</v>
      </c>
      <c r="I1397" s="150"/>
      <c r="J1397" s="151">
        <f>ROUND(I1397*H1397,2)</f>
        <v>0</v>
      </c>
      <c r="K1397" s="147" t="s">
        <v>167</v>
      </c>
      <c r="L1397" s="34"/>
      <c r="M1397" s="152" t="s">
        <v>1</v>
      </c>
      <c r="N1397" s="153" t="s">
        <v>38</v>
      </c>
      <c r="O1397" s="59"/>
      <c r="P1397" s="154">
        <f>O1397*H1397</f>
        <v>0</v>
      </c>
      <c r="Q1397" s="154">
        <v>0</v>
      </c>
      <c r="R1397" s="154">
        <f>Q1397*H1397</f>
        <v>0</v>
      </c>
      <c r="S1397" s="154">
        <v>0</v>
      </c>
      <c r="T1397" s="155">
        <f>S1397*H1397</f>
        <v>0</v>
      </c>
      <c r="U1397" s="33"/>
      <c r="V1397" s="33"/>
      <c r="W1397" s="33"/>
      <c r="X1397" s="33"/>
      <c r="Y1397" s="33"/>
      <c r="Z1397" s="33"/>
      <c r="AA1397" s="33"/>
      <c r="AB1397" s="33"/>
      <c r="AC1397" s="33"/>
      <c r="AD1397" s="33"/>
      <c r="AE1397" s="33"/>
      <c r="AR1397" s="156" t="s">
        <v>251</v>
      </c>
      <c r="AT1397" s="156" t="s">
        <v>163</v>
      </c>
      <c r="AU1397" s="156" t="s">
        <v>83</v>
      </c>
      <c r="AY1397" s="18" t="s">
        <v>160</v>
      </c>
      <c r="BE1397" s="157">
        <f>IF(N1397="základní",J1397,0)</f>
        <v>0</v>
      </c>
      <c r="BF1397" s="157">
        <f>IF(N1397="snížená",J1397,0)</f>
        <v>0</v>
      </c>
      <c r="BG1397" s="157">
        <f>IF(N1397="zákl. přenesená",J1397,0)</f>
        <v>0</v>
      </c>
      <c r="BH1397" s="157">
        <f>IF(N1397="sníž. přenesená",J1397,0)</f>
        <v>0</v>
      </c>
      <c r="BI1397" s="157">
        <f>IF(N1397="nulová",J1397,0)</f>
        <v>0</v>
      </c>
      <c r="BJ1397" s="18" t="s">
        <v>81</v>
      </c>
      <c r="BK1397" s="157">
        <f>ROUND(I1397*H1397,2)</f>
        <v>0</v>
      </c>
      <c r="BL1397" s="18" t="s">
        <v>251</v>
      </c>
      <c r="BM1397" s="156" t="s">
        <v>1464</v>
      </c>
    </row>
    <row r="1398" spans="1:47" s="2" customFormat="1" ht="29.25">
      <c r="A1398" s="33"/>
      <c r="B1398" s="34"/>
      <c r="C1398" s="33"/>
      <c r="D1398" s="158" t="s">
        <v>170</v>
      </c>
      <c r="E1398" s="33"/>
      <c r="F1398" s="159" t="s">
        <v>1465</v>
      </c>
      <c r="G1398" s="33"/>
      <c r="H1398" s="33"/>
      <c r="I1398" s="160"/>
      <c r="J1398" s="33"/>
      <c r="K1398" s="33"/>
      <c r="L1398" s="34"/>
      <c r="M1398" s="161"/>
      <c r="N1398" s="162"/>
      <c r="O1398" s="59"/>
      <c r="P1398" s="59"/>
      <c r="Q1398" s="59"/>
      <c r="R1398" s="59"/>
      <c r="S1398" s="59"/>
      <c r="T1398" s="60"/>
      <c r="U1398" s="33"/>
      <c r="V1398" s="33"/>
      <c r="W1398" s="33"/>
      <c r="X1398" s="33"/>
      <c r="Y1398" s="33"/>
      <c r="Z1398" s="33"/>
      <c r="AA1398" s="33"/>
      <c r="AB1398" s="33"/>
      <c r="AC1398" s="33"/>
      <c r="AD1398" s="33"/>
      <c r="AE1398" s="33"/>
      <c r="AT1398" s="18" t="s">
        <v>170</v>
      </c>
      <c r="AU1398" s="18" t="s">
        <v>83</v>
      </c>
    </row>
    <row r="1399" spans="2:63" s="12" customFormat="1" ht="22.9" customHeight="1">
      <c r="B1399" s="131"/>
      <c r="D1399" s="132" t="s">
        <v>72</v>
      </c>
      <c r="E1399" s="142" t="s">
        <v>1466</v>
      </c>
      <c r="F1399" s="142" t="s">
        <v>1467</v>
      </c>
      <c r="I1399" s="134"/>
      <c r="J1399" s="143">
        <f>BK1399</f>
        <v>0</v>
      </c>
      <c r="L1399" s="131"/>
      <c r="M1399" s="136"/>
      <c r="N1399" s="137"/>
      <c r="O1399" s="137"/>
      <c r="P1399" s="138">
        <f>P1400+P1401+P1402+P1423+P1472+P1527</f>
        <v>0</v>
      </c>
      <c r="Q1399" s="137"/>
      <c r="R1399" s="138">
        <f>R1400+R1401+R1402+R1423+R1472+R1527</f>
        <v>6.864281802299999</v>
      </c>
      <c r="S1399" s="137"/>
      <c r="T1399" s="139">
        <f>T1400+T1401+T1402+T1423+T1472+T1527</f>
        <v>0</v>
      </c>
      <c r="AR1399" s="132" t="s">
        <v>83</v>
      </c>
      <c r="AT1399" s="140" t="s">
        <v>72</v>
      </c>
      <c r="AU1399" s="140" t="s">
        <v>81</v>
      </c>
      <c r="AY1399" s="132" t="s">
        <v>160</v>
      </c>
      <c r="BK1399" s="141">
        <f>BK1400+BK1401+BK1402+BK1423+BK1472+BK1527</f>
        <v>0</v>
      </c>
    </row>
    <row r="1400" spans="1:65" s="2" customFormat="1" ht="24.2" customHeight="1">
      <c r="A1400" s="33"/>
      <c r="B1400" s="144"/>
      <c r="C1400" s="145" t="s">
        <v>1468</v>
      </c>
      <c r="D1400" s="145" t="s">
        <v>163</v>
      </c>
      <c r="E1400" s="146" t="s">
        <v>1469</v>
      </c>
      <c r="F1400" s="147" t="s">
        <v>1470</v>
      </c>
      <c r="G1400" s="148" t="s">
        <v>227</v>
      </c>
      <c r="H1400" s="149">
        <v>6.864</v>
      </c>
      <c r="I1400" s="150"/>
      <c r="J1400" s="151">
        <f>ROUND(I1400*H1400,2)</f>
        <v>0</v>
      </c>
      <c r="K1400" s="147" t="s">
        <v>167</v>
      </c>
      <c r="L1400" s="34"/>
      <c r="M1400" s="152" t="s">
        <v>1</v>
      </c>
      <c r="N1400" s="153" t="s">
        <v>38</v>
      </c>
      <c r="O1400" s="59"/>
      <c r="P1400" s="154">
        <f>O1400*H1400</f>
        <v>0</v>
      </c>
      <c r="Q1400" s="154">
        <v>0</v>
      </c>
      <c r="R1400" s="154">
        <f>Q1400*H1400</f>
        <v>0</v>
      </c>
      <c r="S1400" s="154">
        <v>0</v>
      </c>
      <c r="T1400" s="155">
        <f>S1400*H1400</f>
        <v>0</v>
      </c>
      <c r="U1400" s="33"/>
      <c r="V1400" s="33"/>
      <c r="W1400" s="33"/>
      <c r="X1400" s="33"/>
      <c r="Y1400" s="33"/>
      <c r="Z1400" s="33"/>
      <c r="AA1400" s="33"/>
      <c r="AB1400" s="33"/>
      <c r="AC1400" s="33"/>
      <c r="AD1400" s="33"/>
      <c r="AE1400" s="33"/>
      <c r="AR1400" s="156" t="s">
        <v>251</v>
      </c>
      <c r="AT1400" s="156" t="s">
        <v>163</v>
      </c>
      <c r="AU1400" s="156" t="s">
        <v>83</v>
      </c>
      <c r="AY1400" s="18" t="s">
        <v>160</v>
      </c>
      <c r="BE1400" s="157">
        <f>IF(N1400="základní",J1400,0)</f>
        <v>0</v>
      </c>
      <c r="BF1400" s="157">
        <f>IF(N1400="snížená",J1400,0)</f>
        <v>0</v>
      </c>
      <c r="BG1400" s="157">
        <f>IF(N1400="zákl. přenesená",J1400,0)</f>
        <v>0</v>
      </c>
      <c r="BH1400" s="157">
        <f>IF(N1400="sníž. přenesená",J1400,0)</f>
        <v>0</v>
      </c>
      <c r="BI1400" s="157">
        <f>IF(N1400="nulová",J1400,0)</f>
        <v>0</v>
      </c>
      <c r="BJ1400" s="18" t="s">
        <v>81</v>
      </c>
      <c r="BK1400" s="157">
        <f>ROUND(I1400*H1400,2)</f>
        <v>0</v>
      </c>
      <c r="BL1400" s="18" t="s">
        <v>251</v>
      </c>
      <c r="BM1400" s="156" t="s">
        <v>1471</v>
      </c>
    </row>
    <row r="1401" spans="1:47" s="2" customFormat="1" ht="29.25">
      <c r="A1401" s="33"/>
      <c r="B1401" s="34"/>
      <c r="C1401" s="33"/>
      <c r="D1401" s="158" t="s">
        <v>170</v>
      </c>
      <c r="E1401" s="33"/>
      <c r="F1401" s="159" t="s">
        <v>1472</v>
      </c>
      <c r="G1401" s="33"/>
      <c r="H1401" s="33"/>
      <c r="I1401" s="160"/>
      <c r="J1401" s="33"/>
      <c r="K1401" s="33"/>
      <c r="L1401" s="34"/>
      <c r="M1401" s="161"/>
      <c r="N1401" s="162"/>
      <c r="O1401" s="59"/>
      <c r="P1401" s="59"/>
      <c r="Q1401" s="59"/>
      <c r="R1401" s="59"/>
      <c r="S1401" s="59"/>
      <c r="T1401" s="60"/>
      <c r="U1401" s="33"/>
      <c r="V1401" s="33"/>
      <c r="W1401" s="33"/>
      <c r="X1401" s="33"/>
      <c r="Y1401" s="33"/>
      <c r="Z1401" s="33"/>
      <c r="AA1401" s="33"/>
      <c r="AB1401" s="33"/>
      <c r="AC1401" s="33"/>
      <c r="AD1401" s="33"/>
      <c r="AE1401" s="33"/>
      <c r="AT1401" s="18" t="s">
        <v>170</v>
      </c>
      <c r="AU1401" s="18" t="s">
        <v>83</v>
      </c>
    </row>
    <row r="1402" spans="2:63" s="12" customFormat="1" ht="20.85" customHeight="1">
      <c r="B1402" s="131"/>
      <c r="D1402" s="132" t="s">
        <v>72</v>
      </c>
      <c r="E1402" s="142" t="s">
        <v>1473</v>
      </c>
      <c r="F1402" s="142" t="s">
        <v>1474</v>
      </c>
      <c r="I1402" s="134"/>
      <c r="J1402" s="143">
        <f>BK1402</f>
        <v>0</v>
      </c>
      <c r="L1402" s="131"/>
      <c r="M1402" s="136"/>
      <c r="N1402" s="137"/>
      <c r="O1402" s="137"/>
      <c r="P1402" s="138">
        <f>SUM(P1403:P1422)</f>
        <v>0</v>
      </c>
      <c r="Q1402" s="137"/>
      <c r="R1402" s="138">
        <f>SUM(R1403:R1422)</f>
        <v>0.708548</v>
      </c>
      <c r="S1402" s="137"/>
      <c r="T1402" s="139">
        <f>SUM(T1403:T1422)</f>
        <v>0</v>
      </c>
      <c r="AR1402" s="132" t="s">
        <v>83</v>
      </c>
      <c r="AT1402" s="140" t="s">
        <v>72</v>
      </c>
      <c r="AU1402" s="140" t="s">
        <v>83</v>
      </c>
      <c r="AY1402" s="132" t="s">
        <v>160</v>
      </c>
      <c r="BK1402" s="141">
        <f>SUM(BK1403:BK1422)</f>
        <v>0</v>
      </c>
    </row>
    <row r="1403" spans="1:65" s="2" customFormat="1" ht="16.5" customHeight="1">
      <c r="A1403" s="33"/>
      <c r="B1403" s="144"/>
      <c r="C1403" s="145" t="s">
        <v>1475</v>
      </c>
      <c r="D1403" s="145" t="s">
        <v>163</v>
      </c>
      <c r="E1403" s="146" t="s">
        <v>1476</v>
      </c>
      <c r="F1403" s="147" t="s">
        <v>1477</v>
      </c>
      <c r="G1403" s="148" t="s">
        <v>236</v>
      </c>
      <c r="H1403" s="149">
        <v>2</v>
      </c>
      <c r="I1403" s="150"/>
      <c r="J1403" s="151">
        <f>ROUND(I1403*H1403,2)</f>
        <v>0</v>
      </c>
      <c r="K1403" s="147" t="s">
        <v>1</v>
      </c>
      <c r="L1403" s="34"/>
      <c r="M1403" s="152" t="s">
        <v>1</v>
      </c>
      <c r="N1403" s="153" t="s">
        <v>38</v>
      </c>
      <c r="O1403" s="59"/>
      <c r="P1403" s="154">
        <f>O1403*H1403</f>
        <v>0</v>
      </c>
      <c r="Q1403" s="154">
        <v>0.01</v>
      </c>
      <c r="R1403" s="154">
        <f>Q1403*H1403</f>
        <v>0.02</v>
      </c>
      <c r="S1403" s="154">
        <v>0</v>
      </c>
      <c r="T1403" s="155">
        <f>S1403*H1403</f>
        <v>0</v>
      </c>
      <c r="U1403" s="33"/>
      <c r="V1403" s="33"/>
      <c r="W1403" s="33"/>
      <c r="X1403" s="33"/>
      <c r="Y1403" s="33"/>
      <c r="Z1403" s="33"/>
      <c r="AA1403" s="33"/>
      <c r="AB1403" s="33"/>
      <c r="AC1403" s="33"/>
      <c r="AD1403" s="33"/>
      <c r="AE1403" s="33"/>
      <c r="AR1403" s="156" t="s">
        <v>251</v>
      </c>
      <c r="AT1403" s="156" t="s">
        <v>163</v>
      </c>
      <c r="AU1403" s="156" t="s">
        <v>161</v>
      </c>
      <c r="AY1403" s="18" t="s">
        <v>160</v>
      </c>
      <c r="BE1403" s="157">
        <f>IF(N1403="základní",J1403,0)</f>
        <v>0</v>
      </c>
      <c r="BF1403" s="157">
        <f>IF(N1403="snížená",J1403,0)</f>
        <v>0</v>
      </c>
      <c r="BG1403" s="157">
        <f>IF(N1403="zákl. přenesená",J1403,0)</f>
        <v>0</v>
      </c>
      <c r="BH1403" s="157">
        <f>IF(N1403="sníž. přenesená",J1403,0)</f>
        <v>0</v>
      </c>
      <c r="BI1403" s="157">
        <f>IF(N1403="nulová",J1403,0)</f>
        <v>0</v>
      </c>
      <c r="BJ1403" s="18" t="s">
        <v>81</v>
      </c>
      <c r="BK1403" s="157">
        <f>ROUND(I1403*H1403,2)</f>
        <v>0</v>
      </c>
      <c r="BL1403" s="18" t="s">
        <v>251</v>
      </c>
      <c r="BM1403" s="156" t="s">
        <v>1478</v>
      </c>
    </row>
    <row r="1404" spans="1:47" s="2" customFormat="1" ht="87.75">
      <c r="A1404" s="33"/>
      <c r="B1404" s="34"/>
      <c r="C1404" s="33"/>
      <c r="D1404" s="158" t="s">
        <v>170</v>
      </c>
      <c r="E1404" s="33"/>
      <c r="F1404" s="159" t="s">
        <v>1479</v>
      </c>
      <c r="G1404" s="33"/>
      <c r="H1404" s="33"/>
      <c r="I1404" s="160"/>
      <c r="J1404" s="33"/>
      <c r="K1404" s="33"/>
      <c r="L1404" s="34"/>
      <c r="M1404" s="161"/>
      <c r="N1404" s="162"/>
      <c r="O1404" s="59"/>
      <c r="P1404" s="59"/>
      <c r="Q1404" s="59"/>
      <c r="R1404" s="59"/>
      <c r="S1404" s="59"/>
      <c r="T1404" s="60"/>
      <c r="U1404" s="33"/>
      <c r="V1404" s="33"/>
      <c r="W1404" s="33"/>
      <c r="X1404" s="33"/>
      <c r="Y1404" s="33"/>
      <c r="Z1404" s="33"/>
      <c r="AA1404" s="33"/>
      <c r="AB1404" s="33"/>
      <c r="AC1404" s="33"/>
      <c r="AD1404" s="33"/>
      <c r="AE1404" s="33"/>
      <c r="AT1404" s="18" t="s">
        <v>170</v>
      </c>
      <c r="AU1404" s="18" t="s">
        <v>161</v>
      </c>
    </row>
    <row r="1405" spans="2:51" s="14" customFormat="1" ht="11.25">
      <c r="B1405" s="170"/>
      <c r="D1405" s="158" t="s">
        <v>172</v>
      </c>
      <c r="F1405" s="172" t="s">
        <v>1480</v>
      </c>
      <c r="H1405" s="173">
        <v>2</v>
      </c>
      <c r="I1405" s="174"/>
      <c r="L1405" s="170"/>
      <c r="M1405" s="175"/>
      <c r="N1405" s="176"/>
      <c r="O1405" s="176"/>
      <c r="P1405" s="176"/>
      <c r="Q1405" s="176"/>
      <c r="R1405" s="176"/>
      <c r="S1405" s="176"/>
      <c r="T1405" s="177"/>
      <c r="AT1405" s="171" t="s">
        <v>172</v>
      </c>
      <c r="AU1405" s="171" t="s">
        <v>161</v>
      </c>
      <c r="AV1405" s="14" t="s">
        <v>83</v>
      </c>
      <c r="AW1405" s="14" t="s">
        <v>3</v>
      </c>
      <c r="AX1405" s="14" t="s">
        <v>81</v>
      </c>
      <c r="AY1405" s="171" t="s">
        <v>160</v>
      </c>
    </row>
    <row r="1406" spans="1:65" s="2" customFormat="1" ht="16.5" customHeight="1">
      <c r="A1406" s="33"/>
      <c r="B1406" s="144"/>
      <c r="C1406" s="145" t="s">
        <v>1481</v>
      </c>
      <c r="D1406" s="145" t="s">
        <v>163</v>
      </c>
      <c r="E1406" s="146" t="s">
        <v>1482</v>
      </c>
      <c r="F1406" s="147" t="s">
        <v>1483</v>
      </c>
      <c r="G1406" s="148" t="s">
        <v>236</v>
      </c>
      <c r="H1406" s="149">
        <v>1.25</v>
      </c>
      <c r="I1406" s="150"/>
      <c r="J1406" s="151">
        <f>ROUND(I1406*H1406,2)</f>
        <v>0</v>
      </c>
      <c r="K1406" s="147" t="s">
        <v>1</v>
      </c>
      <c r="L1406" s="34"/>
      <c r="M1406" s="152" t="s">
        <v>1</v>
      </c>
      <c r="N1406" s="153" t="s">
        <v>38</v>
      </c>
      <c r="O1406" s="59"/>
      <c r="P1406" s="154">
        <f>O1406*H1406</f>
        <v>0</v>
      </c>
      <c r="Q1406" s="154">
        <v>0.01</v>
      </c>
      <c r="R1406" s="154">
        <f>Q1406*H1406</f>
        <v>0.0125</v>
      </c>
      <c r="S1406" s="154">
        <v>0</v>
      </c>
      <c r="T1406" s="155">
        <f>S1406*H1406</f>
        <v>0</v>
      </c>
      <c r="U1406" s="33"/>
      <c r="V1406" s="33"/>
      <c r="W1406" s="33"/>
      <c r="X1406" s="33"/>
      <c r="Y1406" s="33"/>
      <c r="Z1406" s="33"/>
      <c r="AA1406" s="33"/>
      <c r="AB1406" s="33"/>
      <c r="AC1406" s="33"/>
      <c r="AD1406" s="33"/>
      <c r="AE1406" s="33"/>
      <c r="AR1406" s="156" t="s">
        <v>251</v>
      </c>
      <c r="AT1406" s="156" t="s">
        <v>163</v>
      </c>
      <c r="AU1406" s="156" t="s">
        <v>161</v>
      </c>
      <c r="AY1406" s="18" t="s">
        <v>160</v>
      </c>
      <c r="BE1406" s="157">
        <f>IF(N1406="základní",J1406,0)</f>
        <v>0</v>
      </c>
      <c r="BF1406" s="157">
        <f>IF(N1406="snížená",J1406,0)</f>
        <v>0</v>
      </c>
      <c r="BG1406" s="157">
        <f>IF(N1406="zákl. přenesená",J1406,0)</f>
        <v>0</v>
      </c>
      <c r="BH1406" s="157">
        <f>IF(N1406="sníž. přenesená",J1406,0)</f>
        <v>0</v>
      </c>
      <c r="BI1406" s="157">
        <f>IF(N1406="nulová",J1406,0)</f>
        <v>0</v>
      </c>
      <c r="BJ1406" s="18" t="s">
        <v>81</v>
      </c>
      <c r="BK1406" s="157">
        <f>ROUND(I1406*H1406,2)</f>
        <v>0</v>
      </c>
      <c r="BL1406" s="18" t="s">
        <v>251</v>
      </c>
      <c r="BM1406" s="156" t="s">
        <v>1484</v>
      </c>
    </row>
    <row r="1407" spans="1:47" s="2" customFormat="1" ht="87.75">
      <c r="A1407" s="33"/>
      <c r="B1407" s="34"/>
      <c r="C1407" s="33"/>
      <c r="D1407" s="158" t="s">
        <v>170</v>
      </c>
      <c r="E1407" s="33"/>
      <c r="F1407" s="159" t="s">
        <v>1479</v>
      </c>
      <c r="G1407" s="33"/>
      <c r="H1407" s="33"/>
      <c r="I1407" s="160"/>
      <c r="J1407" s="33"/>
      <c r="K1407" s="33"/>
      <c r="L1407" s="34"/>
      <c r="M1407" s="161"/>
      <c r="N1407" s="162"/>
      <c r="O1407" s="59"/>
      <c r="P1407" s="59"/>
      <c r="Q1407" s="59"/>
      <c r="R1407" s="59"/>
      <c r="S1407" s="59"/>
      <c r="T1407" s="60"/>
      <c r="U1407" s="33"/>
      <c r="V1407" s="33"/>
      <c r="W1407" s="33"/>
      <c r="X1407" s="33"/>
      <c r="Y1407" s="33"/>
      <c r="Z1407" s="33"/>
      <c r="AA1407" s="33"/>
      <c r="AB1407" s="33"/>
      <c r="AC1407" s="33"/>
      <c r="AD1407" s="33"/>
      <c r="AE1407" s="33"/>
      <c r="AT1407" s="18" t="s">
        <v>170</v>
      </c>
      <c r="AU1407" s="18" t="s">
        <v>161</v>
      </c>
    </row>
    <row r="1408" spans="2:51" s="14" customFormat="1" ht="11.25">
      <c r="B1408" s="170"/>
      <c r="D1408" s="158" t="s">
        <v>172</v>
      </c>
      <c r="F1408" s="172" t="s">
        <v>1485</v>
      </c>
      <c r="H1408" s="173">
        <v>1.25</v>
      </c>
      <c r="I1408" s="174"/>
      <c r="L1408" s="170"/>
      <c r="M1408" s="175"/>
      <c r="N1408" s="176"/>
      <c r="O1408" s="176"/>
      <c r="P1408" s="176"/>
      <c r="Q1408" s="176"/>
      <c r="R1408" s="176"/>
      <c r="S1408" s="176"/>
      <c r="T1408" s="177"/>
      <c r="AT1408" s="171" t="s">
        <v>172</v>
      </c>
      <c r="AU1408" s="171" t="s">
        <v>161</v>
      </c>
      <c r="AV1408" s="14" t="s">
        <v>83</v>
      </c>
      <c r="AW1408" s="14" t="s">
        <v>3</v>
      </c>
      <c r="AX1408" s="14" t="s">
        <v>81</v>
      </c>
      <c r="AY1408" s="171" t="s">
        <v>160</v>
      </c>
    </row>
    <row r="1409" spans="1:65" s="2" customFormat="1" ht="33" customHeight="1">
      <c r="A1409" s="33"/>
      <c r="B1409" s="144"/>
      <c r="C1409" s="145" t="s">
        <v>1486</v>
      </c>
      <c r="D1409" s="145" t="s">
        <v>163</v>
      </c>
      <c r="E1409" s="146" t="s">
        <v>1487</v>
      </c>
      <c r="F1409" s="147" t="s">
        <v>1488</v>
      </c>
      <c r="G1409" s="148" t="s">
        <v>1489</v>
      </c>
      <c r="H1409" s="149">
        <v>676.048</v>
      </c>
      <c r="I1409" s="150"/>
      <c r="J1409" s="151">
        <f>ROUND(I1409*H1409,2)</f>
        <v>0</v>
      </c>
      <c r="K1409" s="147" t="s">
        <v>1</v>
      </c>
      <c r="L1409" s="34"/>
      <c r="M1409" s="152" t="s">
        <v>1</v>
      </c>
      <c r="N1409" s="153" t="s">
        <v>38</v>
      </c>
      <c r="O1409" s="59"/>
      <c r="P1409" s="154">
        <f>O1409*H1409</f>
        <v>0</v>
      </c>
      <c r="Q1409" s="154">
        <v>0.001</v>
      </c>
      <c r="R1409" s="154">
        <f>Q1409*H1409</f>
        <v>0.676048</v>
      </c>
      <c r="S1409" s="154">
        <v>0</v>
      </c>
      <c r="T1409" s="155">
        <f>S1409*H1409</f>
        <v>0</v>
      </c>
      <c r="U1409" s="33"/>
      <c r="V1409" s="33"/>
      <c r="W1409" s="33"/>
      <c r="X1409" s="33"/>
      <c r="Y1409" s="33"/>
      <c r="Z1409" s="33"/>
      <c r="AA1409" s="33"/>
      <c r="AB1409" s="33"/>
      <c r="AC1409" s="33"/>
      <c r="AD1409" s="33"/>
      <c r="AE1409" s="33"/>
      <c r="AR1409" s="156" t="s">
        <v>251</v>
      </c>
      <c r="AT1409" s="156" t="s">
        <v>163</v>
      </c>
      <c r="AU1409" s="156" t="s">
        <v>161</v>
      </c>
      <c r="AY1409" s="18" t="s">
        <v>160</v>
      </c>
      <c r="BE1409" s="157">
        <f>IF(N1409="základní",J1409,0)</f>
        <v>0</v>
      </c>
      <c r="BF1409" s="157">
        <f>IF(N1409="snížená",J1409,0)</f>
        <v>0</v>
      </c>
      <c r="BG1409" s="157">
        <f>IF(N1409="zákl. přenesená",J1409,0)</f>
        <v>0</v>
      </c>
      <c r="BH1409" s="157">
        <f>IF(N1409="sníž. přenesená",J1409,0)</f>
        <v>0</v>
      </c>
      <c r="BI1409" s="157">
        <f>IF(N1409="nulová",J1409,0)</f>
        <v>0</v>
      </c>
      <c r="BJ1409" s="18" t="s">
        <v>81</v>
      </c>
      <c r="BK1409" s="157">
        <f>ROUND(I1409*H1409,2)</f>
        <v>0</v>
      </c>
      <c r="BL1409" s="18" t="s">
        <v>251</v>
      </c>
      <c r="BM1409" s="156" t="s">
        <v>1490</v>
      </c>
    </row>
    <row r="1410" spans="1:47" s="2" customFormat="1" ht="19.5">
      <c r="A1410" s="33"/>
      <c r="B1410" s="34"/>
      <c r="C1410" s="33"/>
      <c r="D1410" s="158" t="s">
        <v>170</v>
      </c>
      <c r="E1410" s="33"/>
      <c r="F1410" s="159" t="s">
        <v>1488</v>
      </c>
      <c r="G1410" s="33"/>
      <c r="H1410" s="33"/>
      <c r="I1410" s="160"/>
      <c r="J1410" s="33"/>
      <c r="K1410" s="33"/>
      <c r="L1410" s="34"/>
      <c r="M1410" s="161"/>
      <c r="N1410" s="162"/>
      <c r="O1410" s="59"/>
      <c r="P1410" s="59"/>
      <c r="Q1410" s="59"/>
      <c r="R1410" s="59"/>
      <c r="S1410" s="59"/>
      <c r="T1410" s="60"/>
      <c r="U1410" s="33"/>
      <c r="V1410" s="33"/>
      <c r="W1410" s="33"/>
      <c r="X1410" s="33"/>
      <c r="Y1410" s="33"/>
      <c r="Z1410" s="33"/>
      <c r="AA1410" s="33"/>
      <c r="AB1410" s="33"/>
      <c r="AC1410" s="33"/>
      <c r="AD1410" s="33"/>
      <c r="AE1410" s="33"/>
      <c r="AT1410" s="18" t="s">
        <v>170</v>
      </c>
      <c r="AU1410" s="18" t="s">
        <v>161</v>
      </c>
    </row>
    <row r="1411" spans="2:51" s="13" customFormat="1" ht="11.25">
      <c r="B1411" s="163"/>
      <c r="D1411" s="158" t="s">
        <v>172</v>
      </c>
      <c r="E1411" s="164" t="s">
        <v>1</v>
      </c>
      <c r="F1411" s="165" t="s">
        <v>1491</v>
      </c>
      <c r="H1411" s="164" t="s">
        <v>1</v>
      </c>
      <c r="I1411" s="166"/>
      <c r="L1411" s="163"/>
      <c r="M1411" s="167"/>
      <c r="N1411" s="168"/>
      <c r="O1411" s="168"/>
      <c r="P1411" s="168"/>
      <c r="Q1411" s="168"/>
      <c r="R1411" s="168"/>
      <c r="S1411" s="168"/>
      <c r="T1411" s="169"/>
      <c r="AT1411" s="164" t="s">
        <v>172</v>
      </c>
      <c r="AU1411" s="164" t="s">
        <v>161</v>
      </c>
      <c r="AV1411" s="13" t="s">
        <v>81</v>
      </c>
      <c r="AW1411" s="13" t="s">
        <v>30</v>
      </c>
      <c r="AX1411" s="13" t="s">
        <v>73</v>
      </c>
      <c r="AY1411" s="164" t="s">
        <v>160</v>
      </c>
    </row>
    <row r="1412" spans="2:51" s="14" customFormat="1" ht="11.25">
      <c r="B1412" s="170"/>
      <c r="D1412" s="158" t="s">
        <v>172</v>
      </c>
      <c r="E1412" s="171" t="s">
        <v>1</v>
      </c>
      <c r="F1412" s="172" t="s">
        <v>1492</v>
      </c>
      <c r="H1412" s="173">
        <v>187.554</v>
      </c>
      <c r="I1412" s="174"/>
      <c r="L1412" s="170"/>
      <c r="M1412" s="175"/>
      <c r="N1412" s="176"/>
      <c r="O1412" s="176"/>
      <c r="P1412" s="176"/>
      <c r="Q1412" s="176"/>
      <c r="R1412" s="176"/>
      <c r="S1412" s="176"/>
      <c r="T1412" s="177"/>
      <c r="AT1412" s="171" t="s">
        <v>172</v>
      </c>
      <c r="AU1412" s="171" t="s">
        <v>161</v>
      </c>
      <c r="AV1412" s="14" t="s">
        <v>83</v>
      </c>
      <c r="AW1412" s="14" t="s">
        <v>30</v>
      </c>
      <c r="AX1412" s="14" t="s">
        <v>73</v>
      </c>
      <c r="AY1412" s="171" t="s">
        <v>160</v>
      </c>
    </row>
    <row r="1413" spans="2:51" s="13" customFormat="1" ht="11.25">
      <c r="B1413" s="163"/>
      <c r="D1413" s="158" t="s">
        <v>172</v>
      </c>
      <c r="E1413" s="164" t="s">
        <v>1</v>
      </c>
      <c r="F1413" s="165" t="s">
        <v>1493</v>
      </c>
      <c r="H1413" s="164" t="s">
        <v>1</v>
      </c>
      <c r="I1413" s="166"/>
      <c r="L1413" s="163"/>
      <c r="M1413" s="167"/>
      <c r="N1413" s="168"/>
      <c r="O1413" s="168"/>
      <c r="P1413" s="168"/>
      <c r="Q1413" s="168"/>
      <c r="R1413" s="168"/>
      <c r="S1413" s="168"/>
      <c r="T1413" s="169"/>
      <c r="AT1413" s="164" t="s">
        <v>172</v>
      </c>
      <c r="AU1413" s="164" t="s">
        <v>161</v>
      </c>
      <c r="AV1413" s="13" t="s">
        <v>81</v>
      </c>
      <c r="AW1413" s="13" t="s">
        <v>30</v>
      </c>
      <c r="AX1413" s="13" t="s">
        <v>73</v>
      </c>
      <c r="AY1413" s="164" t="s">
        <v>160</v>
      </c>
    </row>
    <row r="1414" spans="2:51" s="14" customFormat="1" ht="11.25">
      <c r="B1414" s="170"/>
      <c r="D1414" s="158" t="s">
        <v>172</v>
      </c>
      <c r="E1414" s="171" t="s">
        <v>1</v>
      </c>
      <c r="F1414" s="172" t="s">
        <v>1494</v>
      </c>
      <c r="H1414" s="173">
        <v>232.698</v>
      </c>
      <c r="I1414" s="174"/>
      <c r="L1414" s="170"/>
      <c r="M1414" s="175"/>
      <c r="N1414" s="176"/>
      <c r="O1414" s="176"/>
      <c r="P1414" s="176"/>
      <c r="Q1414" s="176"/>
      <c r="R1414" s="176"/>
      <c r="S1414" s="176"/>
      <c r="T1414" s="177"/>
      <c r="AT1414" s="171" t="s">
        <v>172</v>
      </c>
      <c r="AU1414" s="171" t="s">
        <v>161</v>
      </c>
      <c r="AV1414" s="14" t="s">
        <v>83</v>
      </c>
      <c r="AW1414" s="14" t="s">
        <v>30</v>
      </c>
      <c r="AX1414" s="14" t="s">
        <v>73</v>
      </c>
      <c r="AY1414" s="171" t="s">
        <v>160</v>
      </c>
    </row>
    <row r="1415" spans="2:51" s="13" customFormat="1" ht="11.25">
      <c r="B1415" s="163"/>
      <c r="D1415" s="158" t="s">
        <v>172</v>
      </c>
      <c r="E1415" s="164" t="s">
        <v>1</v>
      </c>
      <c r="F1415" s="165" t="s">
        <v>1495</v>
      </c>
      <c r="H1415" s="164" t="s">
        <v>1</v>
      </c>
      <c r="I1415" s="166"/>
      <c r="L1415" s="163"/>
      <c r="M1415" s="167"/>
      <c r="N1415" s="168"/>
      <c r="O1415" s="168"/>
      <c r="P1415" s="168"/>
      <c r="Q1415" s="168"/>
      <c r="R1415" s="168"/>
      <c r="S1415" s="168"/>
      <c r="T1415" s="169"/>
      <c r="AT1415" s="164" t="s">
        <v>172</v>
      </c>
      <c r="AU1415" s="164" t="s">
        <v>161</v>
      </c>
      <c r="AV1415" s="13" t="s">
        <v>81</v>
      </c>
      <c r="AW1415" s="13" t="s">
        <v>30</v>
      </c>
      <c r="AX1415" s="13" t="s">
        <v>73</v>
      </c>
      <c r="AY1415" s="164" t="s">
        <v>160</v>
      </c>
    </row>
    <row r="1416" spans="2:51" s="14" customFormat="1" ht="11.25">
      <c r="B1416" s="170"/>
      <c r="D1416" s="158" t="s">
        <v>172</v>
      </c>
      <c r="E1416" s="171" t="s">
        <v>1</v>
      </c>
      <c r="F1416" s="172" t="s">
        <v>1496</v>
      </c>
      <c r="H1416" s="173">
        <v>104.814</v>
      </c>
      <c r="I1416" s="174"/>
      <c r="L1416" s="170"/>
      <c r="M1416" s="175"/>
      <c r="N1416" s="176"/>
      <c r="O1416" s="176"/>
      <c r="P1416" s="176"/>
      <c r="Q1416" s="176"/>
      <c r="R1416" s="176"/>
      <c r="S1416" s="176"/>
      <c r="T1416" s="177"/>
      <c r="AT1416" s="171" t="s">
        <v>172</v>
      </c>
      <c r="AU1416" s="171" t="s">
        <v>161</v>
      </c>
      <c r="AV1416" s="14" t="s">
        <v>83</v>
      </c>
      <c r="AW1416" s="14" t="s">
        <v>30</v>
      </c>
      <c r="AX1416" s="14" t="s">
        <v>73</v>
      </c>
      <c r="AY1416" s="171" t="s">
        <v>160</v>
      </c>
    </row>
    <row r="1417" spans="2:51" s="13" customFormat="1" ht="11.25">
      <c r="B1417" s="163"/>
      <c r="D1417" s="158" t="s">
        <v>172</v>
      </c>
      <c r="E1417" s="164" t="s">
        <v>1</v>
      </c>
      <c r="F1417" s="165" t="s">
        <v>1497</v>
      </c>
      <c r="H1417" s="164" t="s">
        <v>1</v>
      </c>
      <c r="I1417" s="166"/>
      <c r="L1417" s="163"/>
      <c r="M1417" s="167"/>
      <c r="N1417" s="168"/>
      <c r="O1417" s="168"/>
      <c r="P1417" s="168"/>
      <c r="Q1417" s="168"/>
      <c r="R1417" s="168"/>
      <c r="S1417" s="168"/>
      <c r="T1417" s="169"/>
      <c r="AT1417" s="164" t="s">
        <v>172</v>
      </c>
      <c r="AU1417" s="164" t="s">
        <v>161</v>
      </c>
      <c r="AV1417" s="13" t="s">
        <v>81</v>
      </c>
      <c r="AW1417" s="13" t="s">
        <v>30</v>
      </c>
      <c r="AX1417" s="13" t="s">
        <v>73</v>
      </c>
      <c r="AY1417" s="164" t="s">
        <v>160</v>
      </c>
    </row>
    <row r="1418" spans="2:51" s="14" customFormat="1" ht="11.25">
      <c r="B1418" s="170"/>
      <c r="D1418" s="158" t="s">
        <v>172</v>
      </c>
      <c r="E1418" s="171" t="s">
        <v>1</v>
      </c>
      <c r="F1418" s="172" t="s">
        <v>1498</v>
      </c>
      <c r="H1418" s="173">
        <v>40.72</v>
      </c>
      <c r="I1418" s="174"/>
      <c r="L1418" s="170"/>
      <c r="M1418" s="175"/>
      <c r="N1418" s="176"/>
      <c r="O1418" s="176"/>
      <c r="P1418" s="176"/>
      <c r="Q1418" s="176"/>
      <c r="R1418" s="176"/>
      <c r="S1418" s="176"/>
      <c r="T1418" s="177"/>
      <c r="AT1418" s="171" t="s">
        <v>172</v>
      </c>
      <c r="AU1418" s="171" t="s">
        <v>161</v>
      </c>
      <c r="AV1418" s="14" t="s">
        <v>83</v>
      </c>
      <c r="AW1418" s="14" t="s">
        <v>30</v>
      </c>
      <c r="AX1418" s="14" t="s">
        <v>73</v>
      </c>
      <c r="AY1418" s="171" t="s">
        <v>160</v>
      </c>
    </row>
    <row r="1419" spans="2:51" s="13" customFormat="1" ht="11.25">
      <c r="B1419" s="163"/>
      <c r="D1419" s="158" t="s">
        <v>172</v>
      </c>
      <c r="E1419" s="164" t="s">
        <v>1</v>
      </c>
      <c r="F1419" s="165" t="s">
        <v>1499</v>
      </c>
      <c r="H1419" s="164" t="s">
        <v>1</v>
      </c>
      <c r="I1419" s="166"/>
      <c r="L1419" s="163"/>
      <c r="M1419" s="167"/>
      <c r="N1419" s="168"/>
      <c r="O1419" s="168"/>
      <c r="P1419" s="168"/>
      <c r="Q1419" s="168"/>
      <c r="R1419" s="168"/>
      <c r="S1419" s="168"/>
      <c r="T1419" s="169"/>
      <c r="AT1419" s="164" t="s">
        <v>172</v>
      </c>
      <c r="AU1419" s="164" t="s">
        <v>161</v>
      </c>
      <c r="AV1419" s="13" t="s">
        <v>81</v>
      </c>
      <c r="AW1419" s="13" t="s">
        <v>30</v>
      </c>
      <c r="AX1419" s="13" t="s">
        <v>73</v>
      </c>
      <c r="AY1419" s="164" t="s">
        <v>160</v>
      </c>
    </row>
    <row r="1420" spans="2:51" s="14" customFormat="1" ht="11.25">
      <c r="B1420" s="170"/>
      <c r="D1420" s="158" t="s">
        <v>172</v>
      </c>
      <c r="E1420" s="171" t="s">
        <v>1</v>
      </c>
      <c r="F1420" s="172" t="s">
        <v>1500</v>
      </c>
      <c r="H1420" s="173">
        <v>78.069</v>
      </c>
      <c r="I1420" s="174"/>
      <c r="L1420" s="170"/>
      <c r="M1420" s="175"/>
      <c r="N1420" s="176"/>
      <c r="O1420" s="176"/>
      <c r="P1420" s="176"/>
      <c r="Q1420" s="176"/>
      <c r="R1420" s="176"/>
      <c r="S1420" s="176"/>
      <c r="T1420" s="177"/>
      <c r="AT1420" s="171" t="s">
        <v>172</v>
      </c>
      <c r="AU1420" s="171" t="s">
        <v>161</v>
      </c>
      <c r="AV1420" s="14" t="s">
        <v>83</v>
      </c>
      <c r="AW1420" s="14" t="s">
        <v>30</v>
      </c>
      <c r="AX1420" s="14" t="s">
        <v>73</v>
      </c>
      <c r="AY1420" s="171" t="s">
        <v>160</v>
      </c>
    </row>
    <row r="1421" spans="2:51" s="16" customFormat="1" ht="11.25">
      <c r="B1421" s="186"/>
      <c r="D1421" s="158" t="s">
        <v>172</v>
      </c>
      <c r="E1421" s="187" t="s">
        <v>1</v>
      </c>
      <c r="F1421" s="188" t="s">
        <v>182</v>
      </c>
      <c r="H1421" s="189">
        <v>643.855</v>
      </c>
      <c r="I1421" s="190"/>
      <c r="L1421" s="186"/>
      <c r="M1421" s="191"/>
      <c r="N1421" s="192"/>
      <c r="O1421" s="192"/>
      <c r="P1421" s="192"/>
      <c r="Q1421" s="192"/>
      <c r="R1421" s="192"/>
      <c r="S1421" s="192"/>
      <c r="T1421" s="193"/>
      <c r="AT1421" s="187" t="s">
        <v>172</v>
      </c>
      <c r="AU1421" s="187" t="s">
        <v>161</v>
      </c>
      <c r="AV1421" s="16" t="s">
        <v>168</v>
      </c>
      <c r="AW1421" s="16" t="s">
        <v>30</v>
      </c>
      <c r="AX1421" s="16" t="s">
        <v>81</v>
      </c>
      <c r="AY1421" s="187" t="s">
        <v>160</v>
      </c>
    </row>
    <row r="1422" spans="2:51" s="14" customFormat="1" ht="11.25">
      <c r="B1422" s="170"/>
      <c r="D1422" s="158" t="s">
        <v>172</v>
      </c>
      <c r="F1422" s="172" t="s">
        <v>1501</v>
      </c>
      <c r="H1422" s="173">
        <v>676.048</v>
      </c>
      <c r="I1422" s="174"/>
      <c r="L1422" s="170"/>
      <c r="M1422" s="175"/>
      <c r="N1422" s="176"/>
      <c r="O1422" s="176"/>
      <c r="P1422" s="176"/>
      <c r="Q1422" s="176"/>
      <c r="R1422" s="176"/>
      <c r="S1422" s="176"/>
      <c r="T1422" s="177"/>
      <c r="AT1422" s="171" t="s">
        <v>172</v>
      </c>
      <c r="AU1422" s="171" t="s">
        <v>161</v>
      </c>
      <c r="AV1422" s="14" t="s">
        <v>83</v>
      </c>
      <c r="AW1422" s="14" t="s">
        <v>3</v>
      </c>
      <c r="AX1422" s="14" t="s">
        <v>81</v>
      </c>
      <c r="AY1422" s="171" t="s">
        <v>160</v>
      </c>
    </row>
    <row r="1423" spans="2:63" s="12" customFormat="1" ht="20.85" customHeight="1">
      <c r="B1423" s="131"/>
      <c r="D1423" s="132" t="s">
        <v>72</v>
      </c>
      <c r="E1423" s="142" t="s">
        <v>1502</v>
      </c>
      <c r="F1423" s="142" t="s">
        <v>1503</v>
      </c>
      <c r="I1423" s="134"/>
      <c r="J1423" s="143">
        <f>BK1423</f>
        <v>0</v>
      </c>
      <c r="L1423" s="131"/>
      <c r="M1423" s="136"/>
      <c r="N1423" s="137"/>
      <c r="O1423" s="137"/>
      <c r="P1423" s="138">
        <f>SUM(P1424:P1471)</f>
        <v>0</v>
      </c>
      <c r="Q1423" s="137"/>
      <c r="R1423" s="138">
        <f>SUM(R1424:R1471)</f>
        <v>3.39219891665</v>
      </c>
      <c r="S1423" s="137"/>
      <c r="T1423" s="139">
        <f>SUM(T1424:T1471)</f>
        <v>0</v>
      </c>
      <c r="AR1423" s="132" t="s">
        <v>83</v>
      </c>
      <c r="AT1423" s="140" t="s">
        <v>72</v>
      </c>
      <c r="AU1423" s="140" t="s">
        <v>83</v>
      </c>
      <c r="AY1423" s="132" t="s">
        <v>160</v>
      </c>
      <c r="BK1423" s="141">
        <f>SUM(BK1424:BK1471)</f>
        <v>0</v>
      </c>
    </row>
    <row r="1424" spans="1:65" s="2" customFormat="1" ht="24.2" customHeight="1">
      <c r="A1424" s="33"/>
      <c r="B1424" s="144"/>
      <c r="C1424" s="145" t="s">
        <v>1504</v>
      </c>
      <c r="D1424" s="145" t="s">
        <v>163</v>
      </c>
      <c r="E1424" s="146" t="s">
        <v>1505</v>
      </c>
      <c r="F1424" s="147" t="s">
        <v>1506</v>
      </c>
      <c r="G1424" s="148" t="s">
        <v>1489</v>
      </c>
      <c r="H1424" s="149">
        <v>85.436</v>
      </c>
      <c r="I1424" s="150"/>
      <c r="J1424" s="151">
        <f>ROUND(I1424*H1424,2)</f>
        <v>0</v>
      </c>
      <c r="K1424" s="147" t="s">
        <v>167</v>
      </c>
      <c r="L1424" s="34"/>
      <c r="M1424" s="152" t="s">
        <v>1</v>
      </c>
      <c r="N1424" s="153" t="s">
        <v>38</v>
      </c>
      <c r="O1424" s="59"/>
      <c r="P1424" s="154">
        <f>O1424*H1424</f>
        <v>0</v>
      </c>
      <c r="Q1424" s="154">
        <v>4.93375E-05</v>
      </c>
      <c r="R1424" s="154">
        <f>Q1424*H1424</f>
        <v>0.004215198650000001</v>
      </c>
      <c r="S1424" s="154">
        <v>0</v>
      </c>
      <c r="T1424" s="155">
        <f>S1424*H1424</f>
        <v>0</v>
      </c>
      <c r="U1424" s="33"/>
      <c r="V1424" s="33"/>
      <c r="W1424" s="33"/>
      <c r="X1424" s="33"/>
      <c r="Y1424" s="33"/>
      <c r="Z1424" s="33"/>
      <c r="AA1424" s="33"/>
      <c r="AB1424" s="33"/>
      <c r="AC1424" s="33"/>
      <c r="AD1424" s="33"/>
      <c r="AE1424" s="33"/>
      <c r="AR1424" s="156" t="s">
        <v>251</v>
      </c>
      <c r="AT1424" s="156" t="s">
        <v>163</v>
      </c>
      <c r="AU1424" s="156" t="s">
        <v>161</v>
      </c>
      <c r="AY1424" s="18" t="s">
        <v>160</v>
      </c>
      <c r="BE1424" s="157">
        <f>IF(N1424="základní",J1424,0)</f>
        <v>0</v>
      </c>
      <c r="BF1424" s="157">
        <f>IF(N1424="snížená",J1424,0)</f>
        <v>0</v>
      </c>
      <c r="BG1424" s="157">
        <f>IF(N1424="zákl. přenesená",J1424,0)</f>
        <v>0</v>
      </c>
      <c r="BH1424" s="157">
        <f>IF(N1424="sníž. přenesená",J1424,0)</f>
        <v>0</v>
      </c>
      <c r="BI1424" s="157">
        <f>IF(N1424="nulová",J1424,0)</f>
        <v>0</v>
      </c>
      <c r="BJ1424" s="18" t="s">
        <v>81</v>
      </c>
      <c r="BK1424" s="157">
        <f>ROUND(I1424*H1424,2)</f>
        <v>0</v>
      </c>
      <c r="BL1424" s="18" t="s">
        <v>251</v>
      </c>
      <c r="BM1424" s="156" t="s">
        <v>1507</v>
      </c>
    </row>
    <row r="1425" spans="1:47" s="2" customFormat="1" ht="19.5">
      <c r="A1425" s="33"/>
      <c r="B1425" s="34"/>
      <c r="C1425" s="33"/>
      <c r="D1425" s="158" t="s">
        <v>170</v>
      </c>
      <c r="E1425" s="33"/>
      <c r="F1425" s="159" t="s">
        <v>1508</v>
      </c>
      <c r="G1425" s="33"/>
      <c r="H1425" s="33"/>
      <c r="I1425" s="160"/>
      <c r="J1425" s="33"/>
      <c r="K1425" s="33"/>
      <c r="L1425" s="34"/>
      <c r="M1425" s="161"/>
      <c r="N1425" s="162"/>
      <c r="O1425" s="59"/>
      <c r="P1425" s="59"/>
      <c r="Q1425" s="59"/>
      <c r="R1425" s="59"/>
      <c r="S1425" s="59"/>
      <c r="T1425" s="60"/>
      <c r="U1425" s="33"/>
      <c r="V1425" s="33"/>
      <c r="W1425" s="33"/>
      <c r="X1425" s="33"/>
      <c r="Y1425" s="33"/>
      <c r="Z1425" s="33"/>
      <c r="AA1425" s="33"/>
      <c r="AB1425" s="33"/>
      <c r="AC1425" s="33"/>
      <c r="AD1425" s="33"/>
      <c r="AE1425" s="33"/>
      <c r="AT1425" s="18" t="s">
        <v>170</v>
      </c>
      <c r="AU1425" s="18" t="s">
        <v>161</v>
      </c>
    </row>
    <row r="1426" spans="2:51" s="13" customFormat="1" ht="11.25">
      <c r="B1426" s="163"/>
      <c r="D1426" s="158" t="s">
        <v>172</v>
      </c>
      <c r="E1426" s="164" t="s">
        <v>1</v>
      </c>
      <c r="F1426" s="165" t="s">
        <v>1509</v>
      </c>
      <c r="H1426" s="164" t="s">
        <v>1</v>
      </c>
      <c r="I1426" s="166"/>
      <c r="L1426" s="163"/>
      <c r="M1426" s="167"/>
      <c r="N1426" s="168"/>
      <c r="O1426" s="168"/>
      <c r="P1426" s="168"/>
      <c r="Q1426" s="168"/>
      <c r="R1426" s="168"/>
      <c r="S1426" s="168"/>
      <c r="T1426" s="169"/>
      <c r="AT1426" s="164" t="s">
        <v>172</v>
      </c>
      <c r="AU1426" s="164" t="s">
        <v>161</v>
      </c>
      <c r="AV1426" s="13" t="s">
        <v>81</v>
      </c>
      <c r="AW1426" s="13" t="s">
        <v>30</v>
      </c>
      <c r="AX1426" s="13" t="s">
        <v>73</v>
      </c>
      <c r="AY1426" s="164" t="s">
        <v>160</v>
      </c>
    </row>
    <row r="1427" spans="2:51" s="13" customFormat="1" ht="11.25">
      <c r="B1427" s="163"/>
      <c r="D1427" s="158" t="s">
        <v>172</v>
      </c>
      <c r="E1427" s="164" t="s">
        <v>1</v>
      </c>
      <c r="F1427" s="165" t="s">
        <v>1510</v>
      </c>
      <c r="H1427" s="164" t="s">
        <v>1</v>
      </c>
      <c r="I1427" s="166"/>
      <c r="L1427" s="163"/>
      <c r="M1427" s="167"/>
      <c r="N1427" s="168"/>
      <c r="O1427" s="168"/>
      <c r="P1427" s="168"/>
      <c r="Q1427" s="168"/>
      <c r="R1427" s="168"/>
      <c r="S1427" s="168"/>
      <c r="T1427" s="169"/>
      <c r="AT1427" s="164" t="s">
        <v>172</v>
      </c>
      <c r="AU1427" s="164" t="s">
        <v>161</v>
      </c>
      <c r="AV1427" s="13" t="s">
        <v>81</v>
      </c>
      <c r="AW1427" s="13" t="s">
        <v>30</v>
      </c>
      <c r="AX1427" s="13" t="s">
        <v>73</v>
      </c>
      <c r="AY1427" s="164" t="s">
        <v>160</v>
      </c>
    </row>
    <row r="1428" spans="2:51" s="14" customFormat="1" ht="11.25">
      <c r="B1428" s="170"/>
      <c r="D1428" s="158" t="s">
        <v>172</v>
      </c>
      <c r="E1428" s="171" t="s">
        <v>1</v>
      </c>
      <c r="F1428" s="172" t="s">
        <v>1511</v>
      </c>
      <c r="H1428" s="173">
        <v>85.436</v>
      </c>
      <c r="I1428" s="174"/>
      <c r="L1428" s="170"/>
      <c r="M1428" s="175"/>
      <c r="N1428" s="176"/>
      <c r="O1428" s="176"/>
      <c r="P1428" s="176"/>
      <c r="Q1428" s="176"/>
      <c r="R1428" s="176"/>
      <c r="S1428" s="176"/>
      <c r="T1428" s="177"/>
      <c r="AT1428" s="171" t="s">
        <v>172</v>
      </c>
      <c r="AU1428" s="171" t="s">
        <v>161</v>
      </c>
      <c r="AV1428" s="14" t="s">
        <v>83</v>
      </c>
      <c r="AW1428" s="14" t="s">
        <v>30</v>
      </c>
      <c r="AX1428" s="14" t="s">
        <v>81</v>
      </c>
      <c r="AY1428" s="171" t="s">
        <v>160</v>
      </c>
    </row>
    <row r="1429" spans="1:65" s="2" customFormat="1" ht="24.2" customHeight="1">
      <c r="A1429" s="33"/>
      <c r="B1429" s="144"/>
      <c r="C1429" s="195" t="s">
        <v>1512</v>
      </c>
      <c r="D1429" s="195" t="s">
        <v>834</v>
      </c>
      <c r="E1429" s="196" t="s">
        <v>1513</v>
      </c>
      <c r="F1429" s="197" t="s">
        <v>1514</v>
      </c>
      <c r="G1429" s="198" t="s">
        <v>227</v>
      </c>
      <c r="H1429" s="199">
        <v>0.094</v>
      </c>
      <c r="I1429" s="200"/>
      <c r="J1429" s="201">
        <f>ROUND(I1429*H1429,2)</f>
        <v>0</v>
      </c>
      <c r="K1429" s="197" t="s">
        <v>837</v>
      </c>
      <c r="L1429" s="202"/>
      <c r="M1429" s="203" t="s">
        <v>1</v>
      </c>
      <c r="N1429" s="204" t="s">
        <v>38</v>
      </c>
      <c r="O1429" s="59"/>
      <c r="P1429" s="154">
        <f>O1429*H1429</f>
        <v>0</v>
      </c>
      <c r="Q1429" s="154">
        <v>1</v>
      </c>
      <c r="R1429" s="154">
        <f>Q1429*H1429</f>
        <v>0.094</v>
      </c>
      <c r="S1429" s="154">
        <v>0</v>
      </c>
      <c r="T1429" s="155">
        <f>S1429*H1429</f>
        <v>0</v>
      </c>
      <c r="U1429" s="33"/>
      <c r="V1429" s="33"/>
      <c r="W1429" s="33"/>
      <c r="X1429" s="33"/>
      <c r="Y1429" s="33"/>
      <c r="Z1429" s="33"/>
      <c r="AA1429" s="33"/>
      <c r="AB1429" s="33"/>
      <c r="AC1429" s="33"/>
      <c r="AD1429" s="33"/>
      <c r="AE1429" s="33"/>
      <c r="AR1429" s="156" t="s">
        <v>399</v>
      </c>
      <c r="AT1429" s="156" t="s">
        <v>834</v>
      </c>
      <c r="AU1429" s="156" t="s">
        <v>161</v>
      </c>
      <c r="AY1429" s="18" t="s">
        <v>160</v>
      </c>
      <c r="BE1429" s="157">
        <f>IF(N1429="základní",J1429,0)</f>
        <v>0</v>
      </c>
      <c r="BF1429" s="157">
        <f>IF(N1429="snížená",J1429,0)</f>
        <v>0</v>
      </c>
      <c r="BG1429" s="157">
        <f>IF(N1429="zákl. přenesená",J1429,0)</f>
        <v>0</v>
      </c>
      <c r="BH1429" s="157">
        <f>IF(N1429="sníž. přenesená",J1429,0)</f>
        <v>0</v>
      </c>
      <c r="BI1429" s="157">
        <f>IF(N1429="nulová",J1429,0)</f>
        <v>0</v>
      </c>
      <c r="BJ1429" s="18" t="s">
        <v>81</v>
      </c>
      <c r="BK1429" s="157">
        <f>ROUND(I1429*H1429,2)</f>
        <v>0</v>
      </c>
      <c r="BL1429" s="18" t="s">
        <v>251</v>
      </c>
      <c r="BM1429" s="156" t="s">
        <v>1515</v>
      </c>
    </row>
    <row r="1430" spans="1:47" s="2" customFormat="1" ht="11.25">
      <c r="A1430" s="33"/>
      <c r="B1430" s="34"/>
      <c r="C1430" s="33"/>
      <c r="D1430" s="158" t="s">
        <v>170</v>
      </c>
      <c r="E1430" s="33"/>
      <c r="F1430" s="159" t="s">
        <v>1514</v>
      </c>
      <c r="G1430" s="33"/>
      <c r="H1430" s="33"/>
      <c r="I1430" s="160"/>
      <c r="J1430" s="33"/>
      <c r="K1430" s="33"/>
      <c r="L1430" s="34"/>
      <c r="M1430" s="161"/>
      <c r="N1430" s="162"/>
      <c r="O1430" s="59"/>
      <c r="P1430" s="59"/>
      <c r="Q1430" s="59"/>
      <c r="R1430" s="59"/>
      <c r="S1430" s="59"/>
      <c r="T1430" s="60"/>
      <c r="U1430" s="33"/>
      <c r="V1430" s="33"/>
      <c r="W1430" s="33"/>
      <c r="X1430" s="33"/>
      <c r="Y1430" s="33"/>
      <c r="Z1430" s="33"/>
      <c r="AA1430" s="33"/>
      <c r="AB1430" s="33"/>
      <c r="AC1430" s="33"/>
      <c r="AD1430" s="33"/>
      <c r="AE1430" s="33"/>
      <c r="AT1430" s="18" t="s">
        <v>170</v>
      </c>
      <c r="AU1430" s="18" t="s">
        <v>161</v>
      </c>
    </row>
    <row r="1431" spans="1:47" s="2" customFormat="1" ht="19.5">
      <c r="A1431" s="33"/>
      <c r="B1431" s="34"/>
      <c r="C1431" s="33"/>
      <c r="D1431" s="158" t="s">
        <v>292</v>
      </c>
      <c r="E1431" s="33"/>
      <c r="F1431" s="194" t="s">
        <v>1516</v>
      </c>
      <c r="G1431" s="33"/>
      <c r="H1431" s="33"/>
      <c r="I1431" s="160"/>
      <c r="J1431" s="33"/>
      <c r="K1431" s="33"/>
      <c r="L1431" s="34"/>
      <c r="M1431" s="161"/>
      <c r="N1431" s="162"/>
      <c r="O1431" s="59"/>
      <c r="P1431" s="59"/>
      <c r="Q1431" s="59"/>
      <c r="R1431" s="59"/>
      <c r="S1431" s="59"/>
      <c r="T1431" s="60"/>
      <c r="U1431" s="33"/>
      <c r="V1431" s="33"/>
      <c r="W1431" s="33"/>
      <c r="X1431" s="33"/>
      <c r="Y1431" s="33"/>
      <c r="Z1431" s="33"/>
      <c r="AA1431" s="33"/>
      <c r="AB1431" s="33"/>
      <c r="AC1431" s="33"/>
      <c r="AD1431" s="33"/>
      <c r="AE1431" s="33"/>
      <c r="AT1431" s="18" t="s">
        <v>292</v>
      </c>
      <c r="AU1431" s="18" t="s">
        <v>161</v>
      </c>
    </row>
    <row r="1432" spans="2:51" s="13" customFormat="1" ht="11.25">
      <c r="B1432" s="163"/>
      <c r="D1432" s="158" t="s">
        <v>172</v>
      </c>
      <c r="E1432" s="164" t="s">
        <v>1</v>
      </c>
      <c r="F1432" s="165" t="s">
        <v>1509</v>
      </c>
      <c r="H1432" s="164" t="s">
        <v>1</v>
      </c>
      <c r="I1432" s="166"/>
      <c r="L1432" s="163"/>
      <c r="M1432" s="167"/>
      <c r="N1432" s="168"/>
      <c r="O1432" s="168"/>
      <c r="P1432" s="168"/>
      <c r="Q1432" s="168"/>
      <c r="R1432" s="168"/>
      <c r="S1432" s="168"/>
      <c r="T1432" s="169"/>
      <c r="AT1432" s="164" t="s">
        <v>172</v>
      </c>
      <c r="AU1432" s="164" t="s">
        <v>161</v>
      </c>
      <c r="AV1432" s="13" t="s">
        <v>81</v>
      </c>
      <c r="AW1432" s="13" t="s">
        <v>30</v>
      </c>
      <c r="AX1432" s="13" t="s">
        <v>73</v>
      </c>
      <c r="AY1432" s="164" t="s">
        <v>160</v>
      </c>
    </row>
    <row r="1433" spans="2:51" s="13" customFormat="1" ht="11.25">
      <c r="B1433" s="163"/>
      <c r="D1433" s="158" t="s">
        <v>172</v>
      </c>
      <c r="E1433" s="164" t="s">
        <v>1</v>
      </c>
      <c r="F1433" s="165" t="s">
        <v>1510</v>
      </c>
      <c r="H1433" s="164" t="s">
        <v>1</v>
      </c>
      <c r="I1433" s="166"/>
      <c r="L1433" s="163"/>
      <c r="M1433" s="167"/>
      <c r="N1433" s="168"/>
      <c r="O1433" s="168"/>
      <c r="P1433" s="168"/>
      <c r="Q1433" s="168"/>
      <c r="R1433" s="168"/>
      <c r="S1433" s="168"/>
      <c r="T1433" s="169"/>
      <c r="AT1433" s="164" t="s">
        <v>172</v>
      </c>
      <c r="AU1433" s="164" t="s">
        <v>161</v>
      </c>
      <c r="AV1433" s="13" t="s">
        <v>81</v>
      </c>
      <c r="AW1433" s="13" t="s">
        <v>30</v>
      </c>
      <c r="AX1433" s="13" t="s">
        <v>73</v>
      </c>
      <c r="AY1433" s="164" t="s">
        <v>160</v>
      </c>
    </row>
    <row r="1434" spans="2:51" s="14" customFormat="1" ht="11.25">
      <c r="B1434" s="170"/>
      <c r="D1434" s="158" t="s">
        <v>172</v>
      </c>
      <c r="E1434" s="171" t="s">
        <v>1</v>
      </c>
      <c r="F1434" s="172" t="s">
        <v>1517</v>
      </c>
      <c r="H1434" s="173">
        <v>0.085</v>
      </c>
      <c r="I1434" s="174"/>
      <c r="L1434" s="170"/>
      <c r="M1434" s="175"/>
      <c r="N1434" s="176"/>
      <c r="O1434" s="176"/>
      <c r="P1434" s="176"/>
      <c r="Q1434" s="176"/>
      <c r="R1434" s="176"/>
      <c r="S1434" s="176"/>
      <c r="T1434" s="177"/>
      <c r="AT1434" s="171" t="s">
        <v>172</v>
      </c>
      <c r="AU1434" s="171" t="s">
        <v>161</v>
      </c>
      <c r="AV1434" s="14" t="s">
        <v>83</v>
      </c>
      <c r="AW1434" s="14" t="s">
        <v>30</v>
      </c>
      <c r="AX1434" s="14" t="s">
        <v>81</v>
      </c>
      <c r="AY1434" s="171" t="s">
        <v>160</v>
      </c>
    </row>
    <row r="1435" spans="2:51" s="14" customFormat="1" ht="11.25">
      <c r="B1435" s="170"/>
      <c r="D1435" s="158" t="s">
        <v>172</v>
      </c>
      <c r="F1435" s="172" t="s">
        <v>1518</v>
      </c>
      <c r="H1435" s="173">
        <v>0.094</v>
      </c>
      <c r="I1435" s="174"/>
      <c r="L1435" s="170"/>
      <c r="M1435" s="175"/>
      <c r="N1435" s="176"/>
      <c r="O1435" s="176"/>
      <c r="P1435" s="176"/>
      <c r="Q1435" s="176"/>
      <c r="R1435" s="176"/>
      <c r="S1435" s="176"/>
      <c r="T1435" s="177"/>
      <c r="AT1435" s="171" t="s">
        <v>172</v>
      </c>
      <c r="AU1435" s="171" t="s">
        <v>161</v>
      </c>
      <c r="AV1435" s="14" t="s">
        <v>83</v>
      </c>
      <c r="AW1435" s="14" t="s">
        <v>3</v>
      </c>
      <c r="AX1435" s="14" t="s">
        <v>81</v>
      </c>
      <c r="AY1435" s="171" t="s">
        <v>160</v>
      </c>
    </row>
    <row r="1436" spans="1:65" s="2" customFormat="1" ht="24.2" customHeight="1">
      <c r="A1436" s="33"/>
      <c r="B1436" s="144"/>
      <c r="C1436" s="145" t="s">
        <v>1519</v>
      </c>
      <c r="D1436" s="145" t="s">
        <v>163</v>
      </c>
      <c r="E1436" s="146" t="s">
        <v>1520</v>
      </c>
      <c r="F1436" s="147" t="s">
        <v>1521</v>
      </c>
      <c r="G1436" s="148" t="s">
        <v>1489</v>
      </c>
      <c r="H1436" s="149">
        <v>2871.994</v>
      </c>
      <c r="I1436" s="150"/>
      <c r="J1436" s="151">
        <f>ROUND(I1436*H1436,2)</f>
        <v>0</v>
      </c>
      <c r="K1436" s="147" t="s">
        <v>167</v>
      </c>
      <c r="L1436" s="34"/>
      <c r="M1436" s="152" t="s">
        <v>1</v>
      </c>
      <c r="N1436" s="153" t="s">
        <v>38</v>
      </c>
      <c r="O1436" s="59"/>
      <c r="P1436" s="154">
        <f>O1436*H1436</f>
        <v>0</v>
      </c>
      <c r="Q1436" s="154">
        <v>4.7E-05</v>
      </c>
      <c r="R1436" s="154">
        <f>Q1436*H1436</f>
        <v>0.134983718</v>
      </c>
      <c r="S1436" s="154">
        <v>0</v>
      </c>
      <c r="T1436" s="155">
        <f>S1436*H1436</f>
        <v>0</v>
      </c>
      <c r="U1436" s="33"/>
      <c r="V1436" s="33"/>
      <c r="W1436" s="33"/>
      <c r="X1436" s="33"/>
      <c r="Y1436" s="33"/>
      <c r="Z1436" s="33"/>
      <c r="AA1436" s="33"/>
      <c r="AB1436" s="33"/>
      <c r="AC1436" s="33"/>
      <c r="AD1436" s="33"/>
      <c r="AE1436" s="33"/>
      <c r="AR1436" s="156" t="s">
        <v>251</v>
      </c>
      <c r="AT1436" s="156" t="s">
        <v>163</v>
      </c>
      <c r="AU1436" s="156" t="s">
        <v>161</v>
      </c>
      <c r="AY1436" s="18" t="s">
        <v>160</v>
      </c>
      <c r="BE1436" s="157">
        <f>IF(N1436="základní",J1436,0)</f>
        <v>0</v>
      </c>
      <c r="BF1436" s="157">
        <f>IF(N1436="snížená",J1436,0)</f>
        <v>0</v>
      </c>
      <c r="BG1436" s="157">
        <f>IF(N1436="zákl. přenesená",J1436,0)</f>
        <v>0</v>
      </c>
      <c r="BH1436" s="157">
        <f>IF(N1436="sníž. přenesená",J1436,0)</f>
        <v>0</v>
      </c>
      <c r="BI1436" s="157">
        <f>IF(N1436="nulová",J1436,0)</f>
        <v>0</v>
      </c>
      <c r="BJ1436" s="18" t="s">
        <v>81</v>
      </c>
      <c r="BK1436" s="157">
        <f>ROUND(I1436*H1436,2)</f>
        <v>0</v>
      </c>
      <c r="BL1436" s="18" t="s">
        <v>251</v>
      </c>
      <c r="BM1436" s="156" t="s">
        <v>1522</v>
      </c>
    </row>
    <row r="1437" spans="1:47" s="2" customFormat="1" ht="19.5">
      <c r="A1437" s="33"/>
      <c r="B1437" s="34"/>
      <c r="C1437" s="33"/>
      <c r="D1437" s="158" t="s">
        <v>170</v>
      </c>
      <c r="E1437" s="33"/>
      <c r="F1437" s="159" t="s">
        <v>1523</v>
      </c>
      <c r="G1437" s="33"/>
      <c r="H1437" s="33"/>
      <c r="I1437" s="160"/>
      <c r="J1437" s="33"/>
      <c r="K1437" s="33"/>
      <c r="L1437" s="34"/>
      <c r="M1437" s="161"/>
      <c r="N1437" s="162"/>
      <c r="O1437" s="59"/>
      <c r="P1437" s="59"/>
      <c r="Q1437" s="59"/>
      <c r="R1437" s="59"/>
      <c r="S1437" s="59"/>
      <c r="T1437" s="60"/>
      <c r="U1437" s="33"/>
      <c r="V1437" s="33"/>
      <c r="W1437" s="33"/>
      <c r="X1437" s="33"/>
      <c r="Y1437" s="33"/>
      <c r="Z1437" s="33"/>
      <c r="AA1437" s="33"/>
      <c r="AB1437" s="33"/>
      <c r="AC1437" s="33"/>
      <c r="AD1437" s="33"/>
      <c r="AE1437" s="33"/>
      <c r="AT1437" s="18" t="s">
        <v>170</v>
      </c>
      <c r="AU1437" s="18" t="s">
        <v>161</v>
      </c>
    </row>
    <row r="1438" spans="2:51" s="13" customFormat="1" ht="11.25">
      <c r="B1438" s="163"/>
      <c r="D1438" s="158" t="s">
        <v>172</v>
      </c>
      <c r="E1438" s="164" t="s">
        <v>1</v>
      </c>
      <c r="F1438" s="165" t="s">
        <v>1509</v>
      </c>
      <c r="H1438" s="164" t="s">
        <v>1</v>
      </c>
      <c r="I1438" s="166"/>
      <c r="L1438" s="163"/>
      <c r="M1438" s="167"/>
      <c r="N1438" s="168"/>
      <c r="O1438" s="168"/>
      <c r="P1438" s="168"/>
      <c r="Q1438" s="168"/>
      <c r="R1438" s="168"/>
      <c r="S1438" s="168"/>
      <c r="T1438" s="169"/>
      <c r="AT1438" s="164" t="s">
        <v>172</v>
      </c>
      <c r="AU1438" s="164" t="s">
        <v>161</v>
      </c>
      <c r="AV1438" s="13" t="s">
        <v>81</v>
      </c>
      <c r="AW1438" s="13" t="s">
        <v>30</v>
      </c>
      <c r="AX1438" s="13" t="s">
        <v>73</v>
      </c>
      <c r="AY1438" s="164" t="s">
        <v>160</v>
      </c>
    </row>
    <row r="1439" spans="2:51" s="13" customFormat="1" ht="11.25">
      <c r="B1439" s="163"/>
      <c r="D1439" s="158" t="s">
        <v>172</v>
      </c>
      <c r="E1439" s="164" t="s">
        <v>1</v>
      </c>
      <c r="F1439" s="165" t="s">
        <v>1524</v>
      </c>
      <c r="H1439" s="164" t="s">
        <v>1</v>
      </c>
      <c r="I1439" s="166"/>
      <c r="L1439" s="163"/>
      <c r="M1439" s="167"/>
      <c r="N1439" s="168"/>
      <c r="O1439" s="168"/>
      <c r="P1439" s="168"/>
      <c r="Q1439" s="168"/>
      <c r="R1439" s="168"/>
      <c r="S1439" s="168"/>
      <c r="T1439" s="169"/>
      <c r="AT1439" s="164" t="s">
        <v>172</v>
      </c>
      <c r="AU1439" s="164" t="s">
        <v>161</v>
      </c>
      <c r="AV1439" s="13" t="s">
        <v>81</v>
      </c>
      <c r="AW1439" s="13" t="s">
        <v>30</v>
      </c>
      <c r="AX1439" s="13" t="s">
        <v>73</v>
      </c>
      <c r="AY1439" s="164" t="s">
        <v>160</v>
      </c>
    </row>
    <row r="1440" spans="2:51" s="14" customFormat="1" ht="11.25">
      <c r="B1440" s="170"/>
      <c r="D1440" s="158" t="s">
        <v>172</v>
      </c>
      <c r="E1440" s="171" t="s">
        <v>1</v>
      </c>
      <c r="F1440" s="172" t="s">
        <v>1525</v>
      </c>
      <c r="H1440" s="173">
        <v>846.246</v>
      </c>
      <c r="I1440" s="174"/>
      <c r="L1440" s="170"/>
      <c r="M1440" s="175"/>
      <c r="N1440" s="176"/>
      <c r="O1440" s="176"/>
      <c r="P1440" s="176"/>
      <c r="Q1440" s="176"/>
      <c r="R1440" s="176"/>
      <c r="S1440" s="176"/>
      <c r="T1440" s="177"/>
      <c r="AT1440" s="171" t="s">
        <v>172</v>
      </c>
      <c r="AU1440" s="171" t="s">
        <v>161</v>
      </c>
      <c r="AV1440" s="14" t="s">
        <v>83</v>
      </c>
      <c r="AW1440" s="14" t="s">
        <v>30</v>
      </c>
      <c r="AX1440" s="14" t="s">
        <v>73</v>
      </c>
      <c r="AY1440" s="171" t="s">
        <v>160</v>
      </c>
    </row>
    <row r="1441" spans="2:51" s="13" customFormat="1" ht="11.25">
      <c r="B1441" s="163"/>
      <c r="D1441" s="158" t="s">
        <v>172</v>
      </c>
      <c r="E1441" s="164" t="s">
        <v>1</v>
      </c>
      <c r="F1441" s="165" t="s">
        <v>1526</v>
      </c>
      <c r="H1441" s="164" t="s">
        <v>1</v>
      </c>
      <c r="I1441" s="166"/>
      <c r="L1441" s="163"/>
      <c r="M1441" s="167"/>
      <c r="N1441" s="168"/>
      <c r="O1441" s="168"/>
      <c r="P1441" s="168"/>
      <c r="Q1441" s="168"/>
      <c r="R1441" s="168"/>
      <c r="S1441" s="168"/>
      <c r="T1441" s="169"/>
      <c r="AT1441" s="164" t="s">
        <v>172</v>
      </c>
      <c r="AU1441" s="164" t="s">
        <v>161</v>
      </c>
      <c r="AV1441" s="13" t="s">
        <v>81</v>
      </c>
      <c r="AW1441" s="13" t="s">
        <v>30</v>
      </c>
      <c r="AX1441" s="13" t="s">
        <v>73</v>
      </c>
      <c r="AY1441" s="164" t="s">
        <v>160</v>
      </c>
    </row>
    <row r="1442" spans="2:51" s="14" customFormat="1" ht="11.25">
      <c r="B1442" s="170"/>
      <c r="D1442" s="158" t="s">
        <v>172</v>
      </c>
      <c r="E1442" s="171" t="s">
        <v>1</v>
      </c>
      <c r="F1442" s="172" t="s">
        <v>1527</v>
      </c>
      <c r="H1442" s="173">
        <v>1352.995</v>
      </c>
      <c r="I1442" s="174"/>
      <c r="L1442" s="170"/>
      <c r="M1442" s="175"/>
      <c r="N1442" s="176"/>
      <c r="O1442" s="176"/>
      <c r="P1442" s="176"/>
      <c r="Q1442" s="176"/>
      <c r="R1442" s="176"/>
      <c r="S1442" s="176"/>
      <c r="T1442" s="177"/>
      <c r="AT1442" s="171" t="s">
        <v>172</v>
      </c>
      <c r="AU1442" s="171" t="s">
        <v>161</v>
      </c>
      <c r="AV1442" s="14" t="s">
        <v>83</v>
      </c>
      <c r="AW1442" s="14" t="s">
        <v>30</v>
      </c>
      <c r="AX1442" s="14" t="s">
        <v>73</v>
      </c>
      <c r="AY1442" s="171" t="s">
        <v>160</v>
      </c>
    </row>
    <row r="1443" spans="2:51" s="13" customFormat="1" ht="11.25">
      <c r="B1443" s="163"/>
      <c r="D1443" s="158" t="s">
        <v>172</v>
      </c>
      <c r="E1443" s="164" t="s">
        <v>1</v>
      </c>
      <c r="F1443" s="165" t="s">
        <v>1528</v>
      </c>
      <c r="H1443" s="164" t="s">
        <v>1</v>
      </c>
      <c r="I1443" s="166"/>
      <c r="L1443" s="163"/>
      <c r="M1443" s="167"/>
      <c r="N1443" s="168"/>
      <c r="O1443" s="168"/>
      <c r="P1443" s="168"/>
      <c r="Q1443" s="168"/>
      <c r="R1443" s="168"/>
      <c r="S1443" s="168"/>
      <c r="T1443" s="169"/>
      <c r="AT1443" s="164" t="s">
        <v>172</v>
      </c>
      <c r="AU1443" s="164" t="s">
        <v>161</v>
      </c>
      <c r="AV1443" s="13" t="s">
        <v>81</v>
      </c>
      <c r="AW1443" s="13" t="s">
        <v>30</v>
      </c>
      <c r="AX1443" s="13" t="s">
        <v>73</v>
      </c>
      <c r="AY1443" s="164" t="s">
        <v>160</v>
      </c>
    </row>
    <row r="1444" spans="2:51" s="14" customFormat="1" ht="11.25">
      <c r="B1444" s="170"/>
      <c r="D1444" s="158" t="s">
        <v>172</v>
      </c>
      <c r="E1444" s="171" t="s">
        <v>1</v>
      </c>
      <c r="F1444" s="172" t="s">
        <v>1529</v>
      </c>
      <c r="H1444" s="173">
        <v>672.753</v>
      </c>
      <c r="I1444" s="174"/>
      <c r="L1444" s="170"/>
      <c r="M1444" s="175"/>
      <c r="N1444" s="176"/>
      <c r="O1444" s="176"/>
      <c r="P1444" s="176"/>
      <c r="Q1444" s="176"/>
      <c r="R1444" s="176"/>
      <c r="S1444" s="176"/>
      <c r="T1444" s="177"/>
      <c r="AT1444" s="171" t="s">
        <v>172</v>
      </c>
      <c r="AU1444" s="171" t="s">
        <v>161</v>
      </c>
      <c r="AV1444" s="14" t="s">
        <v>83</v>
      </c>
      <c r="AW1444" s="14" t="s">
        <v>30</v>
      </c>
      <c r="AX1444" s="14" t="s">
        <v>73</v>
      </c>
      <c r="AY1444" s="171" t="s">
        <v>160</v>
      </c>
    </row>
    <row r="1445" spans="2:51" s="16" customFormat="1" ht="11.25">
      <c r="B1445" s="186"/>
      <c r="D1445" s="158" t="s">
        <v>172</v>
      </c>
      <c r="E1445" s="187" t="s">
        <v>1</v>
      </c>
      <c r="F1445" s="188" t="s">
        <v>182</v>
      </c>
      <c r="H1445" s="189">
        <v>2871.994</v>
      </c>
      <c r="I1445" s="190"/>
      <c r="L1445" s="186"/>
      <c r="M1445" s="191"/>
      <c r="N1445" s="192"/>
      <c r="O1445" s="192"/>
      <c r="P1445" s="192"/>
      <c r="Q1445" s="192"/>
      <c r="R1445" s="192"/>
      <c r="S1445" s="192"/>
      <c r="T1445" s="193"/>
      <c r="AT1445" s="187" t="s">
        <v>172</v>
      </c>
      <c r="AU1445" s="187" t="s">
        <v>161</v>
      </c>
      <c r="AV1445" s="16" t="s">
        <v>168</v>
      </c>
      <c r="AW1445" s="16" t="s">
        <v>30</v>
      </c>
      <c r="AX1445" s="16" t="s">
        <v>81</v>
      </c>
      <c r="AY1445" s="187" t="s">
        <v>160</v>
      </c>
    </row>
    <row r="1446" spans="1:65" s="2" customFormat="1" ht="21.75" customHeight="1">
      <c r="A1446" s="33"/>
      <c r="B1446" s="144"/>
      <c r="C1446" s="195" t="s">
        <v>1530</v>
      </c>
      <c r="D1446" s="195" t="s">
        <v>834</v>
      </c>
      <c r="E1446" s="196" t="s">
        <v>1531</v>
      </c>
      <c r="F1446" s="197" t="s">
        <v>1532</v>
      </c>
      <c r="G1446" s="198" t="s">
        <v>227</v>
      </c>
      <c r="H1446" s="199">
        <v>3.159</v>
      </c>
      <c r="I1446" s="200"/>
      <c r="J1446" s="201">
        <f>ROUND(I1446*H1446,2)</f>
        <v>0</v>
      </c>
      <c r="K1446" s="197" t="s">
        <v>837</v>
      </c>
      <c r="L1446" s="202"/>
      <c r="M1446" s="203" t="s">
        <v>1</v>
      </c>
      <c r="N1446" s="204" t="s">
        <v>38</v>
      </c>
      <c r="O1446" s="59"/>
      <c r="P1446" s="154">
        <f>O1446*H1446</f>
        <v>0</v>
      </c>
      <c r="Q1446" s="154">
        <v>1</v>
      </c>
      <c r="R1446" s="154">
        <f>Q1446*H1446</f>
        <v>3.159</v>
      </c>
      <c r="S1446" s="154">
        <v>0</v>
      </c>
      <c r="T1446" s="155">
        <f>S1446*H1446</f>
        <v>0</v>
      </c>
      <c r="U1446" s="33"/>
      <c r="V1446" s="33"/>
      <c r="W1446" s="33"/>
      <c r="X1446" s="33"/>
      <c r="Y1446" s="33"/>
      <c r="Z1446" s="33"/>
      <c r="AA1446" s="33"/>
      <c r="AB1446" s="33"/>
      <c r="AC1446" s="33"/>
      <c r="AD1446" s="33"/>
      <c r="AE1446" s="33"/>
      <c r="AR1446" s="156" t="s">
        <v>399</v>
      </c>
      <c r="AT1446" s="156" t="s">
        <v>834</v>
      </c>
      <c r="AU1446" s="156" t="s">
        <v>161</v>
      </c>
      <c r="AY1446" s="18" t="s">
        <v>160</v>
      </c>
      <c r="BE1446" s="157">
        <f>IF(N1446="základní",J1446,0)</f>
        <v>0</v>
      </c>
      <c r="BF1446" s="157">
        <f>IF(N1446="snížená",J1446,0)</f>
        <v>0</v>
      </c>
      <c r="BG1446" s="157">
        <f>IF(N1446="zákl. přenesená",J1446,0)</f>
        <v>0</v>
      </c>
      <c r="BH1446" s="157">
        <f>IF(N1446="sníž. přenesená",J1446,0)</f>
        <v>0</v>
      </c>
      <c r="BI1446" s="157">
        <f>IF(N1446="nulová",J1446,0)</f>
        <v>0</v>
      </c>
      <c r="BJ1446" s="18" t="s">
        <v>81</v>
      </c>
      <c r="BK1446" s="157">
        <f>ROUND(I1446*H1446,2)</f>
        <v>0</v>
      </c>
      <c r="BL1446" s="18" t="s">
        <v>251</v>
      </c>
      <c r="BM1446" s="156" t="s">
        <v>1533</v>
      </c>
    </row>
    <row r="1447" spans="1:47" s="2" customFormat="1" ht="11.25">
      <c r="A1447" s="33"/>
      <c r="B1447" s="34"/>
      <c r="C1447" s="33"/>
      <c r="D1447" s="158" t="s">
        <v>170</v>
      </c>
      <c r="E1447" s="33"/>
      <c r="F1447" s="159" t="s">
        <v>1532</v>
      </c>
      <c r="G1447" s="33"/>
      <c r="H1447" s="33"/>
      <c r="I1447" s="160"/>
      <c r="J1447" s="33"/>
      <c r="K1447" s="33"/>
      <c r="L1447" s="34"/>
      <c r="M1447" s="161"/>
      <c r="N1447" s="162"/>
      <c r="O1447" s="59"/>
      <c r="P1447" s="59"/>
      <c r="Q1447" s="59"/>
      <c r="R1447" s="59"/>
      <c r="S1447" s="59"/>
      <c r="T1447" s="60"/>
      <c r="U1447" s="33"/>
      <c r="V1447" s="33"/>
      <c r="W1447" s="33"/>
      <c r="X1447" s="33"/>
      <c r="Y1447" s="33"/>
      <c r="Z1447" s="33"/>
      <c r="AA1447" s="33"/>
      <c r="AB1447" s="33"/>
      <c r="AC1447" s="33"/>
      <c r="AD1447" s="33"/>
      <c r="AE1447" s="33"/>
      <c r="AT1447" s="18" t="s">
        <v>170</v>
      </c>
      <c r="AU1447" s="18" t="s">
        <v>161</v>
      </c>
    </row>
    <row r="1448" spans="1:47" s="2" customFormat="1" ht="19.5">
      <c r="A1448" s="33"/>
      <c r="B1448" s="34"/>
      <c r="C1448" s="33"/>
      <c r="D1448" s="158" t="s">
        <v>292</v>
      </c>
      <c r="E1448" s="33"/>
      <c r="F1448" s="194" t="s">
        <v>1534</v>
      </c>
      <c r="G1448" s="33"/>
      <c r="H1448" s="33"/>
      <c r="I1448" s="160"/>
      <c r="J1448" s="33"/>
      <c r="K1448" s="33"/>
      <c r="L1448" s="34"/>
      <c r="M1448" s="161"/>
      <c r="N1448" s="162"/>
      <c r="O1448" s="59"/>
      <c r="P1448" s="59"/>
      <c r="Q1448" s="59"/>
      <c r="R1448" s="59"/>
      <c r="S1448" s="59"/>
      <c r="T1448" s="60"/>
      <c r="U1448" s="33"/>
      <c r="V1448" s="33"/>
      <c r="W1448" s="33"/>
      <c r="X1448" s="33"/>
      <c r="Y1448" s="33"/>
      <c r="Z1448" s="33"/>
      <c r="AA1448" s="33"/>
      <c r="AB1448" s="33"/>
      <c r="AC1448" s="33"/>
      <c r="AD1448" s="33"/>
      <c r="AE1448" s="33"/>
      <c r="AT1448" s="18" t="s">
        <v>292</v>
      </c>
      <c r="AU1448" s="18" t="s">
        <v>161</v>
      </c>
    </row>
    <row r="1449" spans="2:51" s="13" customFormat="1" ht="11.25">
      <c r="B1449" s="163"/>
      <c r="D1449" s="158" t="s">
        <v>172</v>
      </c>
      <c r="E1449" s="164" t="s">
        <v>1</v>
      </c>
      <c r="F1449" s="165" t="s">
        <v>1509</v>
      </c>
      <c r="H1449" s="164" t="s">
        <v>1</v>
      </c>
      <c r="I1449" s="166"/>
      <c r="L1449" s="163"/>
      <c r="M1449" s="167"/>
      <c r="N1449" s="168"/>
      <c r="O1449" s="168"/>
      <c r="P1449" s="168"/>
      <c r="Q1449" s="168"/>
      <c r="R1449" s="168"/>
      <c r="S1449" s="168"/>
      <c r="T1449" s="169"/>
      <c r="AT1449" s="164" t="s">
        <v>172</v>
      </c>
      <c r="AU1449" s="164" t="s">
        <v>161</v>
      </c>
      <c r="AV1449" s="13" t="s">
        <v>81</v>
      </c>
      <c r="AW1449" s="13" t="s">
        <v>30</v>
      </c>
      <c r="AX1449" s="13" t="s">
        <v>73</v>
      </c>
      <c r="AY1449" s="164" t="s">
        <v>160</v>
      </c>
    </row>
    <row r="1450" spans="2:51" s="13" customFormat="1" ht="11.25">
      <c r="B1450" s="163"/>
      <c r="D1450" s="158" t="s">
        <v>172</v>
      </c>
      <c r="E1450" s="164" t="s">
        <v>1</v>
      </c>
      <c r="F1450" s="165" t="s">
        <v>1524</v>
      </c>
      <c r="H1450" s="164" t="s">
        <v>1</v>
      </c>
      <c r="I1450" s="166"/>
      <c r="L1450" s="163"/>
      <c r="M1450" s="167"/>
      <c r="N1450" s="168"/>
      <c r="O1450" s="168"/>
      <c r="P1450" s="168"/>
      <c r="Q1450" s="168"/>
      <c r="R1450" s="168"/>
      <c r="S1450" s="168"/>
      <c r="T1450" s="169"/>
      <c r="AT1450" s="164" t="s">
        <v>172</v>
      </c>
      <c r="AU1450" s="164" t="s">
        <v>161</v>
      </c>
      <c r="AV1450" s="13" t="s">
        <v>81</v>
      </c>
      <c r="AW1450" s="13" t="s">
        <v>30</v>
      </c>
      <c r="AX1450" s="13" t="s">
        <v>73</v>
      </c>
      <c r="AY1450" s="164" t="s">
        <v>160</v>
      </c>
    </row>
    <row r="1451" spans="2:51" s="14" customFormat="1" ht="11.25">
      <c r="B1451" s="170"/>
      <c r="D1451" s="158" t="s">
        <v>172</v>
      </c>
      <c r="E1451" s="171" t="s">
        <v>1</v>
      </c>
      <c r="F1451" s="172" t="s">
        <v>1535</v>
      </c>
      <c r="H1451" s="173">
        <v>0.846</v>
      </c>
      <c r="I1451" s="174"/>
      <c r="L1451" s="170"/>
      <c r="M1451" s="175"/>
      <c r="N1451" s="176"/>
      <c r="O1451" s="176"/>
      <c r="P1451" s="176"/>
      <c r="Q1451" s="176"/>
      <c r="R1451" s="176"/>
      <c r="S1451" s="176"/>
      <c r="T1451" s="177"/>
      <c r="AT1451" s="171" t="s">
        <v>172</v>
      </c>
      <c r="AU1451" s="171" t="s">
        <v>161</v>
      </c>
      <c r="AV1451" s="14" t="s">
        <v>83</v>
      </c>
      <c r="AW1451" s="14" t="s">
        <v>30</v>
      </c>
      <c r="AX1451" s="14" t="s">
        <v>73</v>
      </c>
      <c r="AY1451" s="171" t="s">
        <v>160</v>
      </c>
    </row>
    <row r="1452" spans="2:51" s="13" customFormat="1" ht="11.25">
      <c r="B1452" s="163"/>
      <c r="D1452" s="158" t="s">
        <v>172</v>
      </c>
      <c r="E1452" s="164" t="s">
        <v>1</v>
      </c>
      <c r="F1452" s="165" t="s">
        <v>1526</v>
      </c>
      <c r="H1452" s="164" t="s">
        <v>1</v>
      </c>
      <c r="I1452" s="166"/>
      <c r="L1452" s="163"/>
      <c r="M1452" s="167"/>
      <c r="N1452" s="168"/>
      <c r="O1452" s="168"/>
      <c r="P1452" s="168"/>
      <c r="Q1452" s="168"/>
      <c r="R1452" s="168"/>
      <c r="S1452" s="168"/>
      <c r="T1452" s="169"/>
      <c r="AT1452" s="164" t="s">
        <v>172</v>
      </c>
      <c r="AU1452" s="164" t="s">
        <v>161</v>
      </c>
      <c r="AV1452" s="13" t="s">
        <v>81</v>
      </c>
      <c r="AW1452" s="13" t="s">
        <v>30</v>
      </c>
      <c r="AX1452" s="13" t="s">
        <v>73</v>
      </c>
      <c r="AY1452" s="164" t="s">
        <v>160</v>
      </c>
    </row>
    <row r="1453" spans="2:51" s="14" customFormat="1" ht="11.25">
      <c r="B1453" s="170"/>
      <c r="D1453" s="158" t="s">
        <v>172</v>
      </c>
      <c r="E1453" s="171" t="s">
        <v>1</v>
      </c>
      <c r="F1453" s="172" t="s">
        <v>1536</v>
      </c>
      <c r="H1453" s="173">
        <v>1.353</v>
      </c>
      <c r="I1453" s="174"/>
      <c r="L1453" s="170"/>
      <c r="M1453" s="175"/>
      <c r="N1453" s="176"/>
      <c r="O1453" s="176"/>
      <c r="P1453" s="176"/>
      <c r="Q1453" s="176"/>
      <c r="R1453" s="176"/>
      <c r="S1453" s="176"/>
      <c r="T1453" s="177"/>
      <c r="AT1453" s="171" t="s">
        <v>172</v>
      </c>
      <c r="AU1453" s="171" t="s">
        <v>161</v>
      </c>
      <c r="AV1453" s="14" t="s">
        <v>83</v>
      </c>
      <c r="AW1453" s="14" t="s">
        <v>30</v>
      </c>
      <c r="AX1453" s="14" t="s">
        <v>73</v>
      </c>
      <c r="AY1453" s="171" t="s">
        <v>160</v>
      </c>
    </row>
    <row r="1454" spans="2:51" s="13" customFormat="1" ht="11.25">
      <c r="B1454" s="163"/>
      <c r="D1454" s="158" t="s">
        <v>172</v>
      </c>
      <c r="E1454" s="164" t="s">
        <v>1</v>
      </c>
      <c r="F1454" s="165" t="s">
        <v>1528</v>
      </c>
      <c r="H1454" s="164" t="s">
        <v>1</v>
      </c>
      <c r="I1454" s="166"/>
      <c r="L1454" s="163"/>
      <c r="M1454" s="167"/>
      <c r="N1454" s="168"/>
      <c r="O1454" s="168"/>
      <c r="P1454" s="168"/>
      <c r="Q1454" s="168"/>
      <c r="R1454" s="168"/>
      <c r="S1454" s="168"/>
      <c r="T1454" s="169"/>
      <c r="AT1454" s="164" t="s">
        <v>172</v>
      </c>
      <c r="AU1454" s="164" t="s">
        <v>161</v>
      </c>
      <c r="AV1454" s="13" t="s">
        <v>81</v>
      </c>
      <c r="AW1454" s="13" t="s">
        <v>30</v>
      </c>
      <c r="AX1454" s="13" t="s">
        <v>73</v>
      </c>
      <c r="AY1454" s="164" t="s">
        <v>160</v>
      </c>
    </row>
    <row r="1455" spans="2:51" s="14" customFormat="1" ht="11.25">
      <c r="B1455" s="170"/>
      <c r="D1455" s="158" t="s">
        <v>172</v>
      </c>
      <c r="E1455" s="171" t="s">
        <v>1</v>
      </c>
      <c r="F1455" s="172" t="s">
        <v>1537</v>
      </c>
      <c r="H1455" s="173">
        <v>0.673</v>
      </c>
      <c r="I1455" s="174"/>
      <c r="L1455" s="170"/>
      <c r="M1455" s="175"/>
      <c r="N1455" s="176"/>
      <c r="O1455" s="176"/>
      <c r="P1455" s="176"/>
      <c r="Q1455" s="176"/>
      <c r="R1455" s="176"/>
      <c r="S1455" s="176"/>
      <c r="T1455" s="177"/>
      <c r="AT1455" s="171" t="s">
        <v>172</v>
      </c>
      <c r="AU1455" s="171" t="s">
        <v>161</v>
      </c>
      <c r="AV1455" s="14" t="s">
        <v>83</v>
      </c>
      <c r="AW1455" s="14" t="s">
        <v>30</v>
      </c>
      <c r="AX1455" s="14" t="s">
        <v>73</v>
      </c>
      <c r="AY1455" s="171" t="s">
        <v>160</v>
      </c>
    </row>
    <row r="1456" spans="2:51" s="16" customFormat="1" ht="11.25">
      <c r="B1456" s="186"/>
      <c r="D1456" s="158" t="s">
        <v>172</v>
      </c>
      <c r="E1456" s="187" t="s">
        <v>1</v>
      </c>
      <c r="F1456" s="188" t="s">
        <v>182</v>
      </c>
      <c r="H1456" s="189">
        <v>2.872</v>
      </c>
      <c r="I1456" s="190"/>
      <c r="L1456" s="186"/>
      <c r="M1456" s="191"/>
      <c r="N1456" s="192"/>
      <c r="O1456" s="192"/>
      <c r="P1456" s="192"/>
      <c r="Q1456" s="192"/>
      <c r="R1456" s="192"/>
      <c r="S1456" s="192"/>
      <c r="T1456" s="193"/>
      <c r="AT1456" s="187" t="s">
        <v>172</v>
      </c>
      <c r="AU1456" s="187" t="s">
        <v>161</v>
      </c>
      <c r="AV1456" s="16" t="s">
        <v>168</v>
      </c>
      <c r="AW1456" s="16" t="s">
        <v>30</v>
      </c>
      <c r="AX1456" s="16" t="s">
        <v>81</v>
      </c>
      <c r="AY1456" s="187" t="s">
        <v>160</v>
      </c>
    </row>
    <row r="1457" spans="2:51" s="14" customFormat="1" ht="11.25">
      <c r="B1457" s="170"/>
      <c r="D1457" s="158" t="s">
        <v>172</v>
      </c>
      <c r="F1457" s="172" t="s">
        <v>1538</v>
      </c>
      <c r="H1457" s="173">
        <v>3.159</v>
      </c>
      <c r="I1457" s="174"/>
      <c r="L1457" s="170"/>
      <c r="M1457" s="175"/>
      <c r="N1457" s="176"/>
      <c r="O1457" s="176"/>
      <c r="P1457" s="176"/>
      <c r="Q1457" s="176"/>
      <c r="R1457" s="176"/>
      <c r="S1457" s="176"/>
      <c r="T1457" s="177"/>
      <c r="AT1457" s="171" t="s">
        <v>172</v>
      </c>
      <c r="AU1457" s="171" t="s">
        <v>161</v>
      </c>
      <c r="AV1457" s="14" t="s">
        <v>83</v>
      </c>
      <c r="AW1457" s="14" t="s">
        <v>3</v>
      </c>
      <c r="AX1457" s="14" t="s">
        <v>81</v>
      </c>
      <c r="AY1457" s="171" t="s">
        <v>160</v>
      </c>
    </row>
    <row r="1458" spans="1:65" s="2" customFormat="1" ht="24.2" customHeight="1">
      <c r="A1458" s="33"/>
      <c r="B1458" s="144"/>
      <c r="C1458" s="145" t="s">
        <v>1539</v>
      </c>
      <c r="D1458" s="145" t="s">
        <v>163</v>
      </c>
      <c r="E1458" s="146" t="s">
        <v>1540</v>
      </c>
      <c r="F1458" s="147" t="s">
        <v>1541</v>
      </c>
      <c r="G1458" s="148" t="s">
        <v>1489</v>
      </c>
      <c r="H1458" s="149">
        <v>2957.43</v>
      </c>
      <c r="I1458" s="150"/>
      <c r="J1458" s="151">
        <f>ROUND(I1458*H1458,2)</f>
        <v>0</v>
      </c>
      <c r="K1458" s="147" t="s">
        <v>1</v>
      </c>
      <c r="L1458" s="34"/>
      <c r="M1458" s="152" t="s">
        <v>1</v>
      </c>
      <c r="N1458" s="153" t="s">
        <v>38</v>
      </c>
      <c r="O1458" s="59"/>
      <c r="P1458" s="154">
        <f>O1458*H1458</f>
        <v>0</v>
      </c>
      <c r="Q1458" s="154">
        <v>0</v>
      </c>
      <c r="R1458" s="154">
        <f>Q1458*H1458</f>
        <v>0</v>
      </c>
      <c r="S1458" s="154">
        <v>0</v>
      </c>
      <c r="T1458" s="155">
        <f>S1458*H1458</f>
        <v>0</v>
      </c>
      <c r="U1458" s="33"/>
      <c r="V1458" s="33"/>
      <c r="W1458" s="33"/>
      <c r="X1458" s="33"/>
      <c r="Y1458" s="33"/>
      <c r="Z1458" s="33"/>
      <c r="AA1458" s="33"/>
      <c r="AB1458" s="33"/>
      <c r="AC1458" s="33"/>
      <c r="AD1458" s="33"/>
      <c r="AE1458" s="33"/>
      <c r="AR1458" s="156" t="s">
        <v>251</v>
      </c>
      <c r="AT1458" s="156" t="s">
        <v>163</v>
      </c>
      <c r="AU1458" s="156" t="s">
        <v>161</v>
      </c>
      <c r="AY1458" s="18" t="s">
        <v>160</v>
      </c>
      <c r="BE1458" s="157">
        <f>IF(N1458="základní",J1458,0)</f>
        <v>0</v>
      </c>
      <c r="BF1458" s="157">
        <f>IF(N1458="snížená",J1458,0)</f>
        <v>0</v>
      </c>
      <c r="BG1458" s="157">
        <f>IF(N1458="zákl. přenesená",J1458,0)</f>
        <v>0</v>
      </c>
      <c r="BH1458" s="157">
        <f>IF(N1458="sníž. přenesená",J1458,0)</f>
        <v>0</v>
      </c>
      <c r="BI1458" s="157">
        <f>IF(N1458="nulová",J1458,0)</f>
        <v>0</v>
      </c>
      <c r="BJ1458" s="18" t="s">
        <v>81</v>
      </c>
      <c r="BK1458" s="157">
        <f>ROUND(I1458*H1458,2)</f>
        <v>0</v>
      </c>
      <c r="BL1458" s="18" t="s">
        <v>251</v>
      </c>
      <c r="BM1458" s="156" t="s">
        <v>1542</v>
      </c>
    </row>
    <row r="1459" spans="1:47" s="2" customFormat="1" ht="19.5">
      <c r="A1459" s="33"/>
      <c r="B1459" s="34"/>
      <c r="C1459" s="33"/>
      <c r="D1459" s="158" t="s">
        <v>170</v>
      </c>
      <c r="E1459" s="33"/>
      <c r="F1459" s="159" t="s">
        <v>1541</v>
      </c>
      <c r="G1459" s="33"/>
      <c r="H1459" s="33"/>
      <c r="I1459" s="160"/>
      <c r="J1459" s="33"/>
      <c r="K1459" s="33"/>
      <c r="L1459" s="34"/>
      <c r="M1459" s="161"/>
      <c r="N1459" s="162"/>
      <c r="O1459" s="59"/>
      <c r="P1459" s="59"/>
      <c r="Q1459" s="59"/>
      <c r="R1459" s="59"/>
      <c r="S1459" s="59"/>
      <c r="T1459" s="60"/>
      <c r="U1459" s="33"/>
      <c r="V1459" s="33"/>
      <c r="W1459" s="33"/>
      <c r="X1459" s="33"/>
      <c r="Y1459" s="33"/>
      <c r="Z1459" s="33"/>
      <c r="AA1459" s="33"/>
      <c r="AB1459" s="33"/>
      <c r="AC1459" s="33"/>
      <c r="AD1459" s="33"/>
      <c r="AE1459" s="33"/>
      <c r="AT1459" s="18" t="s">
        <v>170</v>
      </c>
      <c r="AU1459" s="18" t="s">
        <v>161</v>
      </c>
    </row>
    <row r="1460" spans="2:51" s="13" customFormat="1" ht="11.25">
      <c r="B1460" s="163"/>
      <c r="D1460" s="158" t="s">
        <v>172</v>
      </c>
      <c r="E1460" s="164" t="s">
        <v>1</v>
      </c>
      <c r="F1460" s="165" t="s">
        <v>1509</v>
      </c>
      <c r="H1460" s="164" t="s">
        <v>1</v>
      </c>
      <c r="I1460" s="166"/>
      <c r="L1460" s="163"/>
      <c r="M1460" s="167"/>
      <c r="N1460" s="168"/>
      <c r="O1460" s="168"/>
      <c r="P1460" s="168"/>
      <c r="Q1460" s="168"/>
      <c r="R1460" s="168"/>
      <c r="S1460" s="168"/>
      <c r="T1460" s="169"/>
      <c r="AT1460" s="164" t="s">
        <v>172</v>
      </c>
      <c r="AU1460" s="164" t="s">
        <v>161</v>
      </c>
      <c r="AV1460" s="13" t="s">
        <v>81</v>
      </c>
      <c r="AW1460" s="13" t="s">
        <v>30</v>
      </c>
      <c r="AX1460" s="13" t="s">
        <v>73</v>
      </c>
      <c r="AY1460" s="164" t="s">
        <v>160</v>
      </c>
    </row>
    <row r="1461" spans="2:51" s="13" customFormat="1" ht="11.25">
      <c r="B1461" s="163"/>
      <c r="D1461" s="158" t="s">
        <v>172</v>
      </c>
      <c r="E1461" s="164" t="s">
        <v>1</v>
      </c>
      <c r="F1461" s="165" t="s">
        <v>1524</v>
      </c>
      <c r="H1461" s="164" t="s">
        <v>1</v>
      </c>
      <c r="I1461" s="166"/>
      <c r="L1461" s="163"/>
      <c r="M1461" s="167"/>
      <c r="N1461" s="168"/>
      <c r="O1461" s="168"/>
      <c r="P1461" s="168"/>
      <c r="Q1461" s="168"/>
      <c r="R1461" s="168"/>
      <c r="S1461" s="168"/>
      <c r="T1461" s="169"/>
      <c r="AT1461" s="164" t="s">
        <v>172</v>
      </c>
      <c r="AU1461" s="164" t="s">
        <v>161</v>
      </c>
      <c r="AV1461" s="13" t="s">
        <v>81</v>
      </c>
      <c r="AW1461" s="13" t="s">
        <v>30</v>
      </c>
      <c r="AX1461" s="13" t="s">
        <v>73</v>
      </c>
      <c r="AY1461" s="164" t="s">
        <v>160</v>
      </c>
    </row>
    <row r="1462" spans="2:51" s="14" customFormat="1" ht="11.25">
      <c r="B1462" s="170"/>
      <c r="D1462" s="158" t="s">
        <v>172</v>
      </c>
      <c r="E1462" s="171" t="s">
        <v>1</v>
      </c>
      <c r="F1462" s="172" t="s">
        <v>1525</v>
      </c>
      <c r="H1462" s="173">
        <v>846.246</v>
      </c>
      <c r="I1462" s="174"/>
      <c r="L1462" s="170"/>
      <c r="M1462" s="175"/>
      <c r="N1462" s="176"/>
      <c r="O1462" s="176"/>
      <c r="P1462" s="176"/>
      <c r="Q1462" s="176"/>
      <c r="R1462" s="176"/>
      <c r="S1462" s="176"/>
      <c r="T1462" s="177"/>
      <c r="AT1462" s="171" t="s">
        <v>172</v>
      </c>
      <c r="AU1462" s="171" t="s">
        <v>161</v>
      </c>
      <c r="AV1462" s="14" t="s">
        <v>83</v>
      </c>
      <c r="AW1462" s="14" t="s">
        <v>30</v>
      </c>
      <c r="AX1462" s="14" t="s">
        <v>73</v>
      </c>
      <c r="AY1462" s="171" t="s">
        <v>160</v>
      </c>
    </row>
    <row r="1463" spans="2:51" s="13" customFormat="1" ht="11.25">
      <c r="B1463" s="163"/>
      <c r="D1463" s="158" t="s">
        <v>172</v>
      </c>
      <c r="E1463" s="164" t="s">
        <v>1</v>
      </c>
      <c r="F1463" s="165" t="s">
        <v>1526</v>
      </c>
      <c r="H1463" s="164" t="s">
        <v>1</v>
      </c>
      <c r="I1463" s="166"/>
      <c r="L1463" s="163"/>
      <c r="M1463" s="167"/>
      <c r="N1463" s="168"/>
      <c r="O1463" s="168"/>
      <c r="P1463" s="168"/>
      <c r="Q1463" s="168"/>
      <c r="R1463" s="168"/>
      <c r="S1463" s="168"/>
      <c r="T1463" s="169"/>
      <c r="AT1463" s="164" t="s">
        <v>172</v>
      </c>
      <c r="AU1463" s="164" t="s">
        <v>161</v>
      </c>
      <c r="AV1463" s="13" t="s">
        <v>81</v>
      </c>
      <c r="AW1463" s="13" t="s">
        <v>30</v>
      </c>
      <c r="AX1463" s="13" t="s">
        <v>73</v>
      </c>
      <c r="AY1463" s="164" t="s">
        <v>160</v>
      </c>
    </row>
    <row r="1464" spans="2:51" s="14" customFormat="1" ht="11.25">
      <c r="B1464" s="170"/>
      <c r="D1464" s="158" t="s">
        <v>172</v>
      </c>
      <c r="E1464" s="171" t="s">
        <v>1</v>
      </c>
      <c r="F1464" s="172" t="s">
        <v>1527</v>
      </c>
      <c r="H1464" s="173">
        <v>1352.995</v>
      </c>
      <c r="I1464" s="174"/>
      <c r="L1464" s="170"/>
      <c r="M1464" s="175"/>
      <c r="N1464" s="176"/>
      <c r="O1464" s="176"/>
      <c r="P1464" s="176"/>
      <c r="Q1464" s="176"/>
      <c r="R1464" s="176"/>
      <c r="S1464" s="176"/>
      <c r="T1464" s="177"/>
      <c r="AT1464" s="171" t="s">
        <v>172</v>
      </c>
      <c r="AU1464" s="171" t="s">
        <v>161</v>
      </c>
      <c r="AV1464" s="14" t="s">
        <v>83</v>
      </c>
      <c r="AW1464" s="14" t="s">
        <v>30</v>
      </c>
      <c r="AX1464" s="14" t="s">
        <v>73</v>
      </c>
      <c r="AY1464" s="171" t="s">
        <v>160</v>
      </c>
    </row>
    <row r="1465" spans="2:51" s="13" customFormat="1" ht="11.25">
      <c r="B1465" s="163"/>
      <c r="D1465" s="158" t="s">
        <v>172</v>
      </c>
      <c r="E1465" s="164" t="s">
        <v>1</v>
      </c>
      <c r="F1465" s="165" t="s">
        <v>1528</v>
      </c>
      <c r="H1465" s="164" t="s">
        <v>1</v>
      </c>
      <c r="I1465" s="166"/>
      <c r="L1465" s="163"/>
      <c r="M1465" s="167"/>
      <c r="N1465" s="168"/>
      <c r="O1465" s="168"/>
      <c r="P1465" s="168"/>
      <c r="Q1465" s="168"/>
      <c r="R1465" s="168"/>
      <c r="S1465" s="168"/>
      <c r="T1465" s="169"/>
      <c r="AT1465" s="164" t="s">
        <v>172</v>
      </c>
      <c r="AU1465" s="164" t="s">
        <v>161</v>
      </c>
      <c r="AV1465" s="13" t="s">
        <v>81</v>
      </c>
      <c r="AW1465" s="13" t="s">
        <v>30</v>
      </c>
      <c r="AX1465" s="13" t="s">
        <v>73</v>
      </c>
      <c r="AY1465" s="164" t="s">
        <v>160</v>
      </c>
    </row>
    <row r="1466" spans="2:51" s="14" customFormat="1" ht="11.25">
      <c r="B1466" s="170"/>
      <c r="D1466" s="158" t="s">
        <v>172</v>
      </c>
      <c r="E1466" s="171" t="s">
        <v>1</v>
      </c>
      <c r="F1466" s="172" t="s">
        <v>1529</v>
      </c>
      <c r="H1466" s="173">
        <v>672.753</v>
      </c>
      <c r="I1466" s="174"/>
      <c r="L1466" s="170"/>
      <c r="M1466" s="175"/>
      <c r="N1466" s="176"/>
      <c r="O1466" s="176"/>
      <c r="P1466" s="176"/>
      <c r="Q1466" s="176"/>
      <c r="R1466" s="176"/>
      <c r="S1466" s="176"/>
      <c r="T1466" s="177"/>
      <c r="AT1466" s="171" t="s">
        <v>172</v>
      </c>
      <c r="AU1466" s="171" t="s">
        <v>161</v>
      </c>
      <c r="AV1466" s="14" t="s">
        <v>83</v>
      </c>
      <c r="AW1466" s="14" t="s">
        <v>30</v>
      </c>
      <c r="AX1466" s="14" t="s">
        <v>73</v>
      </c>
      <c r="AY1466" s="171" t="s">
        <v>160</v>
      </c>
    </row>
    <row r="1467" spans="2:51" s="13" customFormat="1" ht="11.25">
      <c r="B1467" s="163"/>
      <c r="D1467" s="158" t="s">
        <v>172</v>
      </c>
      <c r="E1467" s="164" t="s">
        <v>1</v>
      </c>
      <c r="F1467" s="165" t="s">
        <v>1510</v>
      </c>
      <c r="H1467" s="164" t="s">
        <v>1</v>
      </c>
      <c r="I1467" s="166"/>
      <c r="L1467" s="163"/>
      <c r="M1467" s="167"/>
      <c r="N1467" s="168"/>
      <c r="O1467" s="168"/>
      <c r="P1467" s="168"/>
      <c r="Q1467" s="168"/>
      <c r="R1467" s="168"/>
      <c r="S1467" s="168"/>
      <c r="T1467" s="169"/>
      <c r="AT1467" s="164" t="s">
        <v>172</v>
      </c>
      <c r="AU1467" s="164" t="s">
        <v>161</v>
      </c>
      <c r="AV1467" s="13" t="s">
        <v>81</v>
      </c>
      <c r="AW1467" s="13" t="s">
        <v>30</v>
      </c>
      <c r="AX1467" s="13" t="s">
        <v>73</v>
      </c>
      <c r="AY1467" s="164" t="s">
        <v>160</v>
      </c>
    </row>
    <row r="1468" spans="2:51" s="14" customFormat="1" ht="11.25">
      <c r="B1468" s="170"/>
      <c r="D1468" s="158" t="s">
        <v>172</v>
      </c>
      <c r="E1468" s="171" t="s">
        <v>1</v>
      </c>
      <c r="F1468" s="172" t="s">
        <v>1511</v>
      </c>
      <c r="H1468" s="173">
        <v>85.436</v>
      </c>
      <c r="I1468" s="174"/>
      <c r="L1468" s="170"/>
      <c r="M1468" s="175"/>
      <c r="N1468" s="176"/>
      <c r="O1468" s="176"/>
      <c r="P1468" s="176"/>
      <c r="Q1468" s="176"/>
      <c r="R1468" s="176"/>
      <c r="S1468" s="176"/>
      <c r="T1468" s="177"/>
      <c r="AT1468" s="171" t="s">
        <v>172</v>
      </c>
      <c r="AU1468" s="171" t="s">
        <v>161</v>
      </c>
      <c r="AV1468" s="14" t="s">
        <v>83</v>
      </c>
      <c r="AW1468" s="14" t="s">
        <v>30</v>
      </c>
      <c r="AX1468" s="14" t="s">
        <v>73</v>
      </c>
      <c r="AY1468" s="171" t="s">
        <v>160</v>
      </c>
    </row>
    <row r="1469" spans="2:51" s="16" customFormat="1" ht="11.25">
      <c r="B1469" s="186"/>
      <c r="D1469" s="158" t="s">
        <v>172</v>
      </c>
      <c r="E1469" s="187" t="s">
        <v>1</v>
      </c>
      <c r="F1469" s="188" t="s">
        <v>182</v>
      </c>
      <c r="H1469" s="189">
        <v>2957.43</v>
      </c>
      <c r="I1469" s="190"/>
      <c r="L1469" s="186"/>
      <c r="M1469" s="191"/>
      <c r="N1469" s="192"/>
      <c r="O1469" s="192"/>
      <c r="P1469" s="192"/>
      <c r="Q1469" s="192"/>
      <c r="R1469" s="192"/>
      <c r="S1469" s="192"/>
      <c r="T1469" s="193"/>
      <c r="AT1469" s="187" t="s">
        <v>172</v>
      </c>
      <c r="AU1469" s="187" t="s">
        <v>161</v>
      </c>
      <c r="AV1469" s="16" t="s">
        <v>168</v>
      </c>
      <c r="AW1469" s="16" t="s">
        <v>30</v>
      </c>
      <c r="AX1469" s="16" t="s">
        <v>81</v>
      </c>
      <c r="AY1469" s="187" t="s">
        <v>160</v>
      </c>
    </row>
    <row r="1470" spans="1:65" s="2" customFormat="1" ht="24.2" customHeight="1">
      <c r="A1470" s="33"/>
      <c r="B1470" s="144"/>
      <c r="C1470" s="145" t="s">
        <v>1543</v>
      </c>
      <c r="D1470" s="145" t="s">
        <v>163</v>
      </c>
      <c r="E1470" s="146" t="s">
        <v>1544</v>
      </c>
      <c r="F1470" s="147" t="s">
        <v>1545</v>
      </c>
      <c r="G1470" s="148" t="s">
        <v>698</v>
      </c>
      <c r="H1470" s="149">
        <v>1</v>
      </c>
      <c r="I1470" s="150"/>
      <c r="J1470" s="151">
        <f>ROUND(I1470*H1470,2)</f>
        <v>0</v>
      </c>
      <c r="K1470" s="147" t="s">
        <v>1</v>
      </c>
      <c r="L1470" s="34"/>
      <c r="M1470" s="152" t="s">
        <v>1</v>
      </c>
      <c r="N1470" s="153" t="s">
        <v>38</v>
      </c>
      <c r="O1470" s="59"/>
      <c r="P1470" s="154">
        <f>O1470*H1470</f>
        <v>0</v>
      </c>
      <c r="Q1470" s="154">
        <v>0</v>
      </c>
      <c r="R1470" s="154">
        <f>Q1470*H1470</f>
        <v>0</v>
      </c>
      <c r="S1470" s="154">
        <v>0</v>
      </c>
      <c r="T1470" s="155">
        <f>S1470*H1470</f>
        <v>0</v>
      </c>
      <c r="U1470" s="33"/>
      <c r="V1470" s="33"/>
      <c r="W1470" s="33"/>
      <c r="X1470" s="33"/>
      <c r="Y1470" s="33"/>
      <c r="Z1470" s="33"/>
      <c r="AA1470" s="33"/>
      <c r="AB1470" s="33"/>
      <c r="AC1470" s="33"/>
      <c r="AD1470" s="33"/>
      <c r="AE1470" s="33"/>
      <c r="AR1470" s="156" t="s">
        <v>251</v>
      </c>
      <c r="AT1470" s="156" t="s">
        <v>163</v>
      </c>
      <c r="AU1470" s="156" t="s">
        <v>161</v>
      </c>
      <c r="AY1470" s="18" t="s">
        <v>160</v>
      </c>
      <c r="BE1470" s="157">
        <f>IF(N1470="základní",J1470,0)</f>
        <v>0</v>
      </c>
      <c r="BF1470" s="157">
        <f>IF(N1470="snížená",J1470,0)</f>
        <v>0</v>
      </c>
      <c r="BG1470" s="157">
        <f>IF(N1470="zákl. přenesená",J1470,0)</f>
        <v>0</v>
      </c>
      <c r="BH1470" s="157">
        <f>IF(N1470="sníž. přenesená",J1470,0)</f>
        <v>0</v>
      </c>
      <c r="BI1470" s="157">
        <f>IF(N1470="nulová",J1470,0)</f>
        <v>0</v>
      </c>
      <c r="BJ1470" s="18" t="s">
        <v>81</v>
      </c>
      <c r="BK1470" s="157">
        <f>ROUND(I1470*H1470,2)</f>
        <v>0</v>
      </c>
      <c r="BL1470" s="18" t="s">
        <v>251</v>
      </c>
      <c r="BM1470" s="156" t="s">
        <v>1546</v>
      </c>
    </row>
    <row r="1471" spans="1:47" s="2" customFormat="1" ht="48.75">
      <c r="A1471" s="33"/>
      <c r="B1471" s="34"/>
      <c r="C1471" s="33"/>
      <c r="D1471" s="158" t="s">
        <v>170</v>
      </c>
      <c r="E1471" s="33"/>
      <c r="F1471" s="159" t="s">
        <v>1547</v>
      </c>
      <c r="G1471" s="33"/>
      <c r="H1471" s="33"/>
      <c r="I1471" s="160"/>
      <c r="J1471" s="33"/>
      <c r="K1471" s="33"/>
      <c r="L1471" s="34"/>
      <c r="M1471" s="161"/>
      <c r="N1471" s="162"/>
      <c r="O1471" s="59"/>
      <c r="P1471" s="59"/>
      <c r="Q1471" s="59"/>
      <c r="R1471" s="59"/>
      <c r="S1471" s="59"/>
      <c r="T1471" s="60"/>
      <c r="U1471" s="33"/>
      <c r="V1471" s="33"/>
      <c r="W1471" s="33"/>
      <c r="X1471" s="33"/>
      <c r="Y1471" s="33"/>
      <c r="Z1471" s="33"/>
      <c r="AA1471" s="33"/>
      <c r="AB1471" s="33"/>
      <c r="AC1471" s="33"/>
      <c r="AD1471" s="33"/>
      <c r="AE1471" s="33"/>
      <c r="AT1471" s="18" t="s">
        <v>170</v>
      </c>
      <c r="AU1471" s="18" t="s">
        <v>161</v>
      </c>
    </row>
    <row r="1472" spans="2:63" s="12" customFormat="1" ht="20.85" customHeight="1">
      <c r="B1472" s="131"/>
      <c r="D1472" s="132" t="s">
        <v>72</v>
      </c>
      <c r="E1472" s="142" t="s">
        <v>1548</v>
      </c>
      <c r="F1472" s="142" t="s">
        <v>1549</v>
      </c>
      <c r="I1472" s="134"/>
      <c r="J1472" s="143">
        <f>BK1472</f>
        <v>0</v>
      </c>
      <c r="L1472" s="131"/>
      <c r="M1472" s="136"/>
      <c r="N1472" s="137"/>
      <c r="O1472" s="137"/>
      <c r="P1472" s="138">
        <f>SUM(P1473:P1526)</f>
        <v>0</v>
      </c>
      <c r="Q1472" s="137"/>
      <c r="R1472" s="138">
        <f>SUM(R1473:R1526)</f>
        <v>0.9724159719625001</v>
      </c>
      <c r="S1472" s="137"/>
      <c r="T1472" s="139">
        <f>SUM(T1473:T1526)</f>
        <v>0</v>
      </c>
      <c r="AR1472" s="132" t="s">
        <v>83</v>
      </c>
      <c r="AT1472" s="140" t="s">
        <v>72</v>
      </c>
      <c r="AU1472" s="140" t="s">
        <v>83</v>
      </c>
      <c r="AY1472" s="132" t="s">
        <v>160</v>
      </c>
      <c r="BK1472" s="141">
        <f>SUM(BK1473:BK1526)</f>
        <v>0</v>
      </c>
    </row>
    <row r="1473" spans="1:65" s="2" customFormat="1" ht="24.2" customHeight="1">
      <c r="A1473" s="33"/>
      <c r="B1473" s="144"/>
      <c r="C1473" s="145" t="s">
        <v>1550</v>
      </c>
      <c r="D1473" s="145" t="s">
        <v>163</v>
      </c>
      <c r="E1473" s="146" t="s">
        <v>1551</v>
      </c>
      <c r="F1473" s="147" t="s">
        <v>1552</v>
      </c>
      <c r="G1473" s="148" t="s">
        <v>1489</v>
      </c>
      <c r="H1473" s="149">
        <v>44.47</v>
      </c>
      <c r="I1473" s="150"/>
      <c r="J1473" s="151">
        <f>ROUND(I1473*H1473,2)</f>
        <v>0</v>
      </c>
      <c r="K1473" s="147" t="s">
        <v>167</v>
      </c>
      <c r="L1473" s="34"/>
      <c r="M1473" s="152" t="s">
        <v>1</v>
      </c>
      <c r="N1473" s="153" t="s">
        <v>38</v>
      </c>
      <c r="O1473" s="59"/>
      <c r="P1473" s="154">
        <f>O1473*H1473</f>
        <v>0</v>
      </c>
      <c r="Q1473" s="154">
        <v>5.12625E-05</v>
      </c>
      <c r="R1473" s="154">
        <f>Q1473*H1473</f>
        <v>0.002279643375</v>
      </c>
      <c r="S1473" s="154">
        <v>0</v>
      </c>
      <c r="T1473" s="155">
        <f>S1473*H1473</f>
        <v>0</v>
      </c>
      <c r="U1473" s="33"/>
      <c r="V1473" s="33"/>
      <c r="W1473" s="33"/>
      <c r="X1473" s="33"/>
      <c r="Y1473" s="33"/>
      <c r="Z1473" s="33"/>
      <c r="AA1473" s="33"/>
      <c r="AB1473" s="33"/>
      <c r="AC1473" s="33"/>
      <c r="AD1473" s="33"/>
      <c r="AE1473" s="33"/>
      <c r="AR1473" s="156" t="s">
        <v>251</v>
      </c>
      <c r="AT1473" s="156" t="s">
        <v>163</v>
      </c>
      <c r="AU1473" s="156" t="s">
        <v>161</v>
      </c>
      <c r="AY1473" s="18" t="s">
        <v>160</v>
      </c>
      <c r="BE1473" s="157">
        <f>IF(N1473="základní",J1473,0)</f>
        <v>0</v>
      </c>
      <c r="BF1473" s="157">
        <f>IF(N1473="snížená",J1473,0)</f>
        <v>0</v>
      </c>
      <c r="BG1473" s="157">
        <f>IF(N1473="zákl. přenesená",J1473,0)</f>
        <v>0</v>
      </c>
      <c r="BH1473" s="157">
        <f>IF(N1473="sníž. přenesená",J1473,0)</f>
        <v>0</v>
      </c>
      <c r="BI1473" s="157">
        <f>IF(N1473="nulová",J1473,0)</f>
        <v>0</v>
      </c>
      <c r="BJ1473" s="18" t="s">
        <v>81</v>
      </c>
      <c r="BK1473" s="157">
        <f>ROUND(I1473*H1473,2)</f>
        <v>0</v>
      </c>
      <c r="BL1473" s="18" t="s">
        <v>251</v>
      </c>
      <c r="BM1473" s="156" t="s">
        <v>1553</v>
      </c>
    </row>
    <row r="1474" spans="1:47" s="2" customFormat="1" ht="19.5">
      <c r="A1474" s="33"/>
      <c r="B1474" s="34"/>
      <c r="C1474" s="33"/>
      <c r="D1474" s="158" t="s">
        <v>170</v>
      </c>
      <c r="E1474" s="33"/>
      <c r="F1474" s="159" t="s">
        <v>1554</v>
      </c>
      <c r="G1474" s="33"/>
      <c r="H1474" s="33"/>
      <c r="I1474" s="160"/>
      <c r="J1474" s="33"/>
      <c r="K1474" s="33"/>
      <c r="L1474" s="34"/>
      <c r="M1474" s="161"/>
      <c r="N1474" s="162"/>
      <c r="O1474" s="59"/>
      <c r="P1474" s="59"/>
      <c r="Q1474" s="59"/>
      <c r="R1474" s="59"/>
      <c r="S1474" s="59"/>
      <c r="T1474" s="60"/>
      <c r="U1474" s="33"/>
      <c r="V1474" s="33"/>
      <c r="W1474" s="33"/>
      <c r="X1474" s="33"/>
      <c r="Y1474" s="33"/>
      <c r="Z1474" s="33"/>
      <c r="AA1474" s="33"/>
      <c r="AB1474" s="33"/>
      <c r="AC1474" s="33"/>
      <c r="AD1474" s="33"/>
      <c r="AE1474" s="33"/>
      <c r="AT1474" s="18" t="s">
        <v>170</v>
      </c>
      <c r="AU1474" s="18" t="s">
        <v>161</v>
      </c>
    </row>
    <row r="1475" spans="2:51" s="13" customFormat="1" ht="11.25">
      <c r="B1475" s="163"/>
      <c r="D1475" s="158" t="s">
        <v>172</v>
      </c>
      <c r="E1475" s="164" t="s">
        <v>1</v>
      </c>
      <c r="F1475" s="165" t="s">
        <v>1555</v>
      </c>
      <c r="H1475" s="164" t="s">
        <v>1</v>
      </c>
      <c r="I1475" s="166"/>
      <c r="L1475" s="163"/>
      <c r="M1475" s="167"/>
      <c r="N1475" s="168"/>
      <c r="O1475" s="168"/>
      <c r="P1475" s="168"/>
      <c r="Q1475" s="168"/>
      <c r="R1475" s="168"/>
      <c r="S1475" s="168"/>
      <c r="T1475" s="169"/>
      <c r="AT1475" s="164" t="s">
        <v>172</v>
      </c>
      <c r="AU1475" s="164" t="s">
        <v>161</v>
      </c>
      <c r="AV1475" s="13" t="s">
        <v>81</v>
      </c>
      <c r="AW1475" s="13" t="s">
        <v>30</v>
      </c>
      <c r="AX1475" s="13" t="s">
        <v>73</v>
      </c>
      <c r="AY1475" s="164" t="s">
        <v>160</v>
      </c>
    </row>
    <row r="1476" spans="2:51" s="14" customFormat="1" ht="11.25">
      <c r="B1476" s="170"/>
      <c r="D1476" s="158" t="s">
        <v>172</v>
      </c>
      <c r="E1476" s="171" t="s">
        <v>1</v>
      </c>
      <c r="F1476" s="172" t="s">
        <v>1556</v>
      </c>
      <c r="H1476" s="173">
        <v>44.47</v>
      </c>
      <c r="I1476" s="174"/>
      <c r="L1476" s="170"/>
      <c r="M1476" s="175"/>
      <c r="N1476" s="176"/>
      <c r="O1476" s="176"/>
      <c r="P1476" s="176"/>
      <c r="Q1476" s="176"/>
      <c r="R1476" s="176"/>
      <c r="S1476" s="176"/>
      <c r="T1476" s="177"/>
      <c r="AT1476" s="171" t="s">
        <v>172</v>
      </c>
      <c r="AU1476" s="171" t="s">
        <v>161</v>
      </c>
      <c r="AV1476" s="14" t="s">
        <v>83</v>
      </c>
      <c r="AW1476" s="14" t="s">
        <v>30</v>
      </c>
      <c r="AX1476" s="14" t="s">
        <v>81</v>
      </c>
      <c r="AY1476" s="171" t="s">
        <v>160</v>
      </c>
    </row>
    <row r="1477" spans="1:65" s="2" customFormat="1" ht="24.2" customHeight="1">
      <c r="A1477" s="33"/>
      <c r="B1477" s="144"/>
      <c r="C1477" s="145" t="s">
        <v>1557</v>
      </c>
      <c r="D1477" s="145" t="s">
        <v>163</v>
      </c>
      <c r="E1477" s="146" t="s">
        <v>1558</v>
      </c>
      <c r="F1477" s="147" t="s">
        <v>1559</v>
      </c>
      <c r="G1477" s="148" t="s">
        <v>1489</v>
      </c>
      <c r="H1477" s="149">
        <v>20.646</v>
      </c>
      <c r="I1477" s="150"/>
      <c r="J1477" s="151">
        <f>ROUND(I1477*H1477,2)</f>
        <v>0</v>
      </c>
      <c r="K1477" s="147" t="s">
        <v>167</v>
      </c>
      <c r="L1477" s="34"/>
      <c r="M1477" s="152" t="s">
        <v>1</v>
      </c>
      <c r="N1477" s="153" t="s">
        <v>38</v>
      </c>
      <c r="O1477" s="59"/>
      <c r="P1477" s="154">
        <f>O1477*H1477</f>
        <v>0</v>
      </c>
      <c r="Q1477" s="154">
        <v>5.8275E-05</v>
      </c>
      <c r="R1477" s="154">
        <f>Q1477*H1477</f>
        <v>0.00120314565</v>
      </c>
      <c r="S1477" s="154">
        <v>0</v>
      </c>
      <c r="T1477" s="155">
        <f>S1477*H1477</f>
        <v>0</v>
      </c>
      <c r="U1477" s="33"/>
      <c r="V1477" s="33"/>
      <c r="W1477" s="33"/>
      <c r="X1477" s="33"/>
      <c r="Y1477" s="33"/>
      <c r="Z1477" s="33"/>
      <c r="AA1477" s="33"/>
      <c r="AB1477" s="33"/>
      <c r="AC1477" s="33"/>
      <c r="AD1477" s="33"/>
      <c r="AE1477" s="33"/>
      <c r="AR1477" s="156" t="s">
        <v>251</v>
      </c>
      <c r="AT1477" s="156" t="s">
        <v>163</v>
      </c>
      <c r="AU1477" s="156" t="s">
        <v>161</v>
      </c>
      <c r="AY1477" s="18" t="s">
        <v>160</v>
      </c>
      <c r="BE1477" s="157">
        <f>IF(N1477="základní",J1477,0)</f>
        <v>0</v>
      </c>
      <c r="BF1477" s="157">
        <f>IF(N1477="snížená",J1477,0)</f>
        <v>0</v>
      </c>
      <c r="BG1477" s="157">
        <f>IF(N1477="zákl. přenesená",J1477,0)</f>
        <v>0</v>
      </c>
      <c r="BH1477" s="157">
        <f>IF(N1477="sníž. přenesená",J1477,0)</f>
        <v>0</v>
      </c>
      <c r="BI1477" s="157">
        <f>IF(N1477="nulová",J1477,0)</f>
        <v>0</v>
      </c>
      <c r="BJ1477" s="18" t="s">
        <v>81</v>
      </c>
      <c r="BK1477" s="157">
        <f>ROUND(I1477*H1477,2)</f>
        <v>0</v>
      </c>
      <c r="BL1477" s="18" t="s">
        <v>251</v>
      </c>
      <c r="BM1477" s="156" t="s">
        <v>1560</v>
      </c>
    </row>
    <row r="1478" spans="1:47" s="2" customFormat="1" ht="19.5">
      <c r="A1478" s="33"/>
      <c r="B1478" s="34"/>
      <c r="C1478" s="33"/>
      <c r="D1478" s="158" t="s">
        <v>170</v>
      </c>
      <c r="E1478" s="33"/>
      <c r="F1478" s="159" t="s">
        <v>1561</v>
      </c>
      <c r="G1478" s="33"/>
      <c r="H1478" s="33"/>
      <c r="I1478" s="160"/>
      <c r="J1478" s="33"/>
      <c r="K1478" s="33"/>
      <c r="L1478" s="34"/>
      <c r="M1478" s="161"/>
      <c r="N1478" s="162"/>
      <c r="O1478" s="59"/>
      <c r="P1478" s="59"/>
      <c r="Q1478" s="59"/>
      <c r="R1478" s="59"/>
      <c r="S1478" s="59"/>
      <c r="T1478" s="60"/>
      <c r="U1478" s="33"/>
      <c r="V1478" s="33"/>
      <c r="W1478" s="33"/>
      <c r="X1478" s="33"/>
      <c r="Y1478" s="33"/>
      <c r="Z1478" s="33"/>
      <c r="AA1478" s="33"/>
      <c r="AB1478" s="33"/>
      <c r="AC1478" s="33"/>
      <c r="AD1478" s="33"/>
      <c r="AE1478" s="33"/>
      <c r="AT1478" s="18" t="s">
        <v>170</v>
      </c>
      <c r="AU1478" s="18" t="s">
        <v>161</v>
      </c>
    </row>
    <row r="1479" spans="2:51" s="13" customFormat="1" ht="11.25">
      <c r="B1479" s="163"/>
      <c r="D1479" s="158" t="s">
        <v>172</v>
      </c>
      <c r="E1479" s="164" t="s">
        <v>1</v>
      </c>
      <c r="F1479" s="165" t="s">
        <v>1562</v>
      </c>
      <c r="H1479" s="164" t="s">
        <v>1</v>
      </c>
      <c r="I1479" s="166"/>
      <c r="L1479" s="163"/>
      <c r="M1479" s="167"/>
      <c r="N1479" s="168"/>
      <c r="O1479" s="168"/>
      <c r="P1479" s="168"/>
      <c r="Q1479" s="168"/>
      <c r="R1479" s="168"/>
      <c r="S1479" s="168"/>
      <c r="T1479" s="169"/>
      <c r="AT1479" s="164" t="s">
        <v>172</v>
      </c>
      <c r="AU1479" s="164" t="s">
        <v>161</v>
      </c>
      <c r="AV1479" s="13" t="s">
        <v>81</v>
      </c>
      <c r="AW1479" s="13" t="s">
        <v>30</v>
      </c>
      <c r="AX1479" s="13" t="s">
        <v>73</v>
      </c>
      <c r="AY1479" s="164" t="s">
        <v>160</v>
      </c>
    </row>
    <row r="1480" spans="2:51" s="14" customFormat="1" ht="11.25">
      <c r="B1480" s="170"/>
      <c r="D1480" s="158" t="s">
        <v>172</v>
      </c>
      <c r="E1480" s="171" t="s">
        <v>1</v>
      </c>
      <c r="F1480" s="172" t="s">
        <v>1563</v>
      </c>
      <c r="H1480" s="173">
        <v>20.646</v>
      </c>
      <c r="I1480" s="174"/>
      <c r="L1480" s="170"/>
      <c r="M1480" s="175"/>
      <c r="N1480" s="176"/>
      <c r="O1480" s="176"/>
      <c r="P1480" s="176"/>
      <c r="Q1480" s="176"/>
      <c r="R1480" s="176"/>
      <c r="S1480" s="176"/>
      <c r="T1480" s="177"/>
      <c r="AT1480" s="171" t="s">
        <v>172</v>
      </c>
      <c r="AU1480" s="171" t="s">
        <v>161</v>
      </c>
      <c r="AV1480" s="14" t="s">
        <v>83</v>
      </c>
      <c r="AW1480" s="14" t="s">
        <v>30</v>
      </c>
      <c r="AX1480" s="14" t="s">
        <v>81</v>
      </c>
      <c r="AY1480" s="171" t="s">
        <v>160</v>
      </c>
    </row>
    <row r="1481" spans="1:65" s="2" customFormat="1" ht="21.75" customHeight="1">
      <c r="A1481" s="33"/>
      <c r="B1481" s="144"/>
      <c r="C1481" s="195" t="s">
        <v>1564</v>
      </c>
      <c r="D1481" s="195" t="s">
        <v>834</v>
      </c>
      <c r="E1481" s="196" t="s">
        <v>1565</v>
      </c>
      <c r="F1481" s="197" t="s">
        <v>1566</v>
      </c>
      <c r="G1481" s="198" t="s">
        <v>227</v>
      </c>
      <c r="H1481" s="199">
        <v>0.068</v>
      </c>
      <c r="I1481" s="200"/>
      <c r="J1481" s="201">
        <f>ROUND(I1481*H1481,2)</f>
        <v>0</v>
      </c>
      <c r="K1481" s="197" t="s">
        <v>837</v>
      </c>
      <c r="L1481" s="202"/>
      <c r="M1481" s="203" t="s">
        <v>1</v>
      </c>
      <c r="N1481" s="204" t="s">
        <v>38</v>
      </c>
      <c r="O1481" s="59"/>
      <c r="P1481" s="154">
        <f>O1481*H1481</f>
        <v>0</v>
      </c>
      <c r="Q1481" s="154">
        <v>1</v>
      </c>
      <c r="R1481" s="154">
        <f>Q1481*H1481</f>
        <v>0.068</v>
      </c>
      <c r="S1481" s="154">
        <v>0</v>
      </c>
      <c r="T1481" s="155">
        <f>S1481*H1481</f>
        <v>0</v>
      </c>
      <c r="U1481" s="33"/>
      <c r="V1481" s="33"/>
      <c r="W1481" s="33"/>
      <c r="X1481" s="33"/>
      <c r="Y1481" s="33"/>
      <c r="Z1481" s="33"/>
      <c r="AA1481" s="33"/>
      <c r="AB1481" s="33"/>
      <c r="AC1481" s="33"/>
      <c r="AD1481" s="33"/>
      <c r="AE1481" s="33"/>
      <c r="AR1481" s="156" t="s">
        <v>399</v>
      </c>
      <c r="AT1481" s="156" t="s">
        <v>834</v>
      </c>
      <c r="AU1481" s="156" t="s">
        <v>161</v>
      </c>
      <c r="AY1481" s="18" t="s">
        <v>160</v>
      </c>
      <c r="BE1481" s="157">
        <f>IF(N1481="základní",J1481,0)</f>
        <v>0</v>
      </c>
      <c r="BF1481" s="157">
        <f>IF(N1481="snížená",J1481,0)</f>
        <v>0</v>
      </c>
      <c r="BG1481" s="157">
        <f>IF(N1481="zákl. přenesená",J1481,0)</f>
        <v>0</v>
      </c>
      <c r="BH1481" s="157">
        <f>IF(N1481="sníž. přenesená",J1481,0)</f>
        <v>0</v>
      </c>
      <c r="BI1481" s="157">
        <f>IF(N1481="nulová",J1481,0)</f>
        <v>0</v>
      </c>
      <c r="BJ1481" s="18" t="s">
        <v>81</v>
      </c>
      <c r="BK1481" s="157">
        <f>ROUND(I1481*H1481,2)</f>
        <v>0</v>
      </c>
      <c r="BL1481" s="18" t="s">
        <v>251</v>
      </c>
      <c r="BM1481" s="156" t="s">
        <v>1567</v>
      </c>
    </row>
    <row r="1482" spans="1:47" s="2" customFormat="1" ht="11.25">
      <c r="A1482" s="33"/>
      <c r="B1482" s="34"/>
      <c r="C1482" s="33"/>
      <c r="D1482" s="158" t="s">
        <v>170</v>
      </c>
      <c r="E1482" s="33"/>
      <c r="F1482" s="159" t="s">
        <v>1566</v>
      </c>
      <c r="G1482" s="33"/>
      <c r="H1482" s="33"/>
      <c r="I1482" s="160"/>
      <c r="J1482" s="33"/>
      <c r="K1482" s="33"/>
      <c r="L1482" s="34"/>
      <c r="M1482" s="161"/>
      <c r="N1482" s="162"/>
      <c r="O1482" s="59"/>
      <c r="P1482" s="59"/>
      <c r="Q1482" s="59"/>
      <c r="R1482" s="59"/>
      <c r="S1482" s="59"/>
      <c r="T1482" s="60"/>
      <c r="U1482" s="33"/>
      <c r="V1482" s="33"/>
      <c r="W1482" s="33"/>
      <c r="X1482" s="33"/>
      <c r="Y1482" s="33"/>
      <c r="Z1482" s="33"/>
      <c r="AA1482" s="33"/>
      <c r="AB1482" s="33"/>
      <c r="AC1482" s="33"/>
      <c r="AD1482" s="33"/>
      <c r="AE1482" s="33"/>
      <c r="AT1482" s="18" t="s">
        <v>170</v>
      </c>
      <c r="AU1482" s="18" t="s">
        <v>161</v>
      </c>
    </row>
    <row r="1483" spans="1:47" s="2" customFormat="1" ht="19.5">
      <c r="A1483" s="33"/>
      <c r="B1483" s="34"/>
      <c r="C1483" s="33"/>
      <c r="D1483" s="158" t="s">
        <v>292</v>
      </c>
      <c r="E1483" s="33"/>
      <c r="F1483" s="194" t="s">
        <v>1568</v>
      </c>
      <c r="G1483" s="33"/>
      <c r="H1483" s="33"/>
      <c r="I1483" s="160"/>
      <c r="J1483" s="33"/>
      <c r="K1483" s="33"/>
      <c r="L1483" s="34"/>
      <c r="M1483" s="161"/>
      <c r="N1483" s="162"/>
      <c r="O1483" s="59"/>
      <c r="P1483" s="59"/>
      <c r="Q1483" s="59"/>
      <c r="R1483" s="59"/>
      <c r="S1483" s="59"/>
      <c r="T1483" s="60"/>
      <c r="U1483" s="33"/>
      <c r="V1483" s="33"/>
      <c r="W1483" s="33"/>
      <c r="X1483" s="33"/>
      <c r="Y1483" s="33"/>
      <c r="Z1483" s="33"/>
      <c r="AA1483" s="33"/>
      <c r="AB1483" s="33"/>
      <c r="AC1483" s="33"/>
      <c r="AD1483" s="33"/>
      <c r="AE1483" s="33"/>
      <c r="AT1483" s="18" t="s">
        <v>292</v>
      </c>
      <c r="AU1483" s="18" t="s">
        <v>161</v>
      </c>
    </row>
    <row r="1484" spans="2:51" s="13" customFormat="1" ht="11.25">
      <c r="B1484" s="163"/>
      <c r="D1484" s="158" t="s">
        <v>172</v>
      </c>
      <c r="E1484" s="164" t="s">
        <v>1</v>
      </c>
      <c r="F1484" s="165" t="s">
        <v>1555</v>
      </c>
      <c r="H1484" s="164" t="s">
        <v>1</v>
      </c>
      <c r="I1484" s="166"/>
      <c r="L1484" s="163"/>
      <c r="M1484" s="167"/>
      <c r="N1484" s="168"/>
      <c r="O1484" s="168"/>
      <c r="P1484" s="168"/>
      <c r="Q1484" s="168"/>
      <c r="R1484" s="168"/>
      <c r="S1484" s="168"/>
      <c r="T1484" s="169"/>
      <c r="AT1484" s="164" t="s">
        <v>172</v>
      </c>
      <c r="AU1484" s="164" t="s">
        <v>161</v>
      </c>
      <c r="AV1484" s="13" t="s">
        <v>81</v>
      </c>
      <c r="AW1484" s="13" t="s">
        <v>30</v>
      </c>
      <c r="AX1484" s="13" t="s">
        <v>73</v>
      </c>
      <c r="AY1484" s="164" t="s">
        <v>160</v>
      </c>
    </row>
    <row r="1485" spans="2:51" s="14" customFormat="1" ht="11.25">
      <c r="B1485" s="170"/>
      <c r="D1485" s="158" t="s">
        <v>172</v>
      </c>
      <c r="E1485" s="171" t="s">
        <v>1</v>
      </c>
      <c r="F1485" s="172" t="s">
        <v>1569</v>
      </c>
      <c r="H1485" s="173">
        <v>0.044</v>
      </c>
      <c r="I1485" s="174"/>
      <c r="L1485" s="170"/>
      <c r="M1485" s="175"/>
      <c r="N1485" s="176"/>
      <c r="O1485" s="176"/>
      <c r="P1485" s="176"/>
      <c r="Q1485" s="176"/>
      <c r="R1485" s="176"/>
      <c r="S1485" s="176"/>
      <c r="T1485" s="177"/>
      <c r="AT1485" s="171" t="s">
        <v>172</v>
      </c>
      <c r="AU1485" s="171" t="s">
        <v>161</v>
      </c>
      <c r="AV1485" s="14" t="s">
        <v>83</v>
      </c>
      <c r="AW1485" s="14" t="s">
        <v>30</v>
      </c>
      <c r="AX1485" s="14" t="s">
        <v>73</v>
      </c>
      <c r="AY1485" s="171" t="s">
        <v>160</v>
      </c>
    </row>
    <row r="1486" spans="2:51" s="13" customFormat="1" ht="11.25">
      <c r="B1486" s="163"/>
      <c r="D1486" s="158" t="s">
        <v>172</v>
      </c>
      <c r="E1486" s="164" t="s">
        <v>1</v>
      </c>
      <c r="F1486" s="165" t="s">
        <v>1562</v>
      </c>
      <c r="H1486" s="164" t="s">
        <v>1</v>
      </c>
      <c r="I1486" s="166"/>
      <c r="L1486" s="163"/>
      <c r="M1486" s="167"/>
      <c r="N1486" s="168"/>
      <c r="O1486" s="168"/>
      <c r="P1486" s="168"/>
      <c r="Q1486" s="168"/>
      <c r="R1486" s="168"/>
      <c r="S1486" s="168"/>
      <c r="T1486" s="169"/>
      <c r="AT1486" s="164" t="s">
        <v>172</v>
      </c>
      <c r="AU1486" s="164" t="s">
        <v>161</v>
      </c>
      <c r="AV1486" s="13" t="s">
        <v>81</v>
      </c>
      <c r="AW1486" s="13" t="s">
        <v>30</v>
      </c>
      <c r="AX1486" s="13" t="s">
        <v>73</v>
      </c>
      <c r="AY1486" s="164" t="s">
        <v>160</v>
      </c>
    </row>
    <row r="1487" spans="2:51" s="14" customFormat="1" ht="11.25">
      <c r="B1487" s="170"/>
      <c r="D1487" s="158" t="s">
        <v>172</v>
      </c>
      <c r="E1487" s="171" t="s">
        <v>1</v>
      </c>
      <c r="F1487" s="172" t="s">
        <v>1570</v>
      </c>
      <c r="H1487" s="173">
        <v>0.021</v>
      </c>
      <c r="I1487" s="174"/>
      <c r="L1487" s="170"/>
      <c r="M1487" s="175"/>
      <c r="N1487" s="176"/>
      <c r="O1487" s="176"/>
      <c r="P1487" s="176"/>
      <c r="Q1487" s="176"/>
      <c r="R1487" s="176"/>
      <c r="S1487" s="176"/>
      <c r="T1487" s="177"/>
      <c r="AT1487" s="171" t="s">
        <v>172</v>
      </c>
      <c r="AU1487" s="171" t="s">
        <v>161</v>
      </c>
      <c r="AV1487" s="14" t="s">
        <v>83</v>
      </c>
      <c r="AW1487" s="14" t="s">
        <v>30</v>
      </c>
      <c r="AX1487" s="14" t="s">
        <v>73</v>
      </c>
      <c r="AY1487" s="171" t="s">
        <v>160</v>
      </c>
    </row>
    <row r="1488" spans="2:51" s="16" customFormat="1" ht="11.25">
      <c r="B1488" s="186"/>
      <c r="D1488" s="158" t="s">
        <v>172</v>
      </c>
      <c r="E1488" s="187" t="s">
        <v>1</v>
      </c>
      <c r="F1488" s="188" t="s">
        <v>182</v>
      </c>
      <c r="H1488" s="189">
        <v>0.065</v>
      </c>
      <c r="I1488" s="190"/>
      <c r="L1488" s="186"/>
      <c r="M1488" s="191"/>
      <c r="N1488" s="192"/>
      <c r="O1488" s="192"/>
      <c r="P1488" s="192"/>
      <c r="Q1488" s="192"/>
      <c r="R1488" s="192"/>
      <c r="S1488" s="192"/>
      <c r="T1488" s="193"/>
      <c r="AT1488" s="187" t="s">
        <v>172</v>
      </c>
      <c r="AU1488" s="187" t="s">
        <v>161</v>
      </c>
      <c r="AV1488" s="16" t="s">
        <v>168</v>
      </c>
      <c r="AW1488" s="16" t="s">
        <v>30</v>
      </c>
      <c r="AX1488" s="16" t="s">
        <v>81</v>
      </c>
      <c r="AY1488" s="187" t="s">
        <v>160</v>
      </c>
    </row>
    <row r="1489" spans="2:51" s="14" customFormat="1" ht="11.25">
      <c r="B1489" s="170"/>
      <c r="D1489" s="158" t="s">
        <v>172</v>
      </c>
      <c r="F1489" s="172" t="s">
        <v>1571</v>
      </c>
      <c r="H1489" s="173">
        <v>0.068</v>
      </c>
      <c r="I1489" s="174"/>
      <c r="L1489" s="170"/>
      <c r="M1489" s="175"/>
      <c r="N1489" s="176"/>
      <c r="O1489" s="176"/>
      <c r="P1489" s="176"/>
      <c r="Q1489" s="176"/>
      <c r="R1489" s="176"/>
      <c r="S1489" s="176"/>
      <c r="T1489" s="177"/>
      <c r="AT1489" s="171" t="s">
        <v>172</v>
      </c>
      <c r="AU1489" s="171" t="s">
        <v>161</v>
      </c>
      <c r="AV1489" s="14" t="s">
        <v>83</v>
      </c>
      <c r="AW1489" s="14" t="s">
        <v>3</v>
      </c>
      <c r="AX1489" s="14" t="s">
        <v>81</v>
      </c>
      <c r="AY1489" s="171" t="s">
        <v>160</v>
      </c>
    </row>
    <row r="1490" spans="1:65" s="2" customFormat="1" ht="24.2" customHeight="1">
      <c r="A1490" s="33"/>
      <c r="B1490" s="144"/>
      <c r="C1490" s="145" t="s">
        <v>1572</v>
      </c>
      <c r="D1490" s="145" t="s">
        <v>163</v>
      </c>
      <c r="E1490" s="146" t="s">
        <v>1505</v>
      </c>
      <c r="F1490" s="147" t="s">
        <v>1506</v>
      </c>
      <c r="G1490" s="148" t="s">
        <v>1489</v>
      </c>
      <c r="H1490" s="149">
        <v>156.625</v>
      </c>
      <c r="I1490" s="150"/>
      <c r="J1490" s="151">
        <f>ROUND(I1490*H1490,2)</f>
        <v>0</v>
      </c>
      <c r="K1490" s="147" t="s">
        <v>167</v>
      </c>
      <c r="L1490" s="34"/>
      <c r="M1490" s="152" t="s">
        <v>1</v>
      </c>
      <c r="N1490" s="153" t="s">
        <v>38</v>
      </c>
      <c r="O1490" s="59"/>
      <c r="P1490" s="154">
        <f>O1490*H1490</f>
        <v>0</v>
      </c>
      <c r="Q1490" s="154">
        <v>4.93375E-05</v>
      </c>
      <c r="R1490" s="154">
        <f>Q1490*H1490</f>
        <v>0.0077274859375</v>
      </c>
      <c r="S1490" s="154">
        <v>0</v>
      </c>
      <c r="T1490" s="155">
        <f>S1490*H1490</f>
        <v>0</v>
      </c>
      <c r="U1490" s="33"/>
      <c r="V1490" s="33"/>
      <c r="W1490" s="33"/>
      <c r="X1490" s="33"/>
      <c r="Y1490" s="33"/>
      <c r="Z1490" s="33"/>
      <c r="AA1490" s="33"/>
      <c r="AB1490" s="33"/>
      <c r="AC1490" s="33"/>
      <c r="AD1490" s="33"/>
      <c r="AE1490" s="33"/>
      <c r="AR1490" s="156" t="s">
        <v>251</v>
      </c>
      <c r="AT1490" s="156" t="s">
        <v>163</v>
      </c>
      <c r="AU1490" s="156" t="s">
        <v>161</v>
      </c>
      <c r="AY1490" s="18" t="s">
        <v>160</v>
      </c>
      <c r="BE1490" s="157">
        <f>IF(N1490="základní",J1490,0)</f>
        <v>0</v>
      </c>
      <c r="BF1490" s="157">
        <f>IF(N1490="snížená",J1490,0)</f>
        <v>0</v>
      </c>
      <c r="BG1490" s="157">
        <f>IF(N1490="zákl. přenesená",J1490,0)</f>
        <v>0</v>
      </c>
      <c r="BH1490" s="157">
        <f>IF(N1490="sníž. přenesená",J1490,0)</f>
        <v>0</v>
      </c>
      <c r="BI1490" s="157">
        <f>IF(N1490="nulová",J1490,0)</f>
        <v>0</v>
      </c>
      <c r="BJ1490" s="18" t="s">
        <v>81</v>
      </c>
      <c r="BK1490" s="157">
        <f>ROUND(I1490*H1490,2)</f>
        <v>0</v>
      </c>
      <c r="BL1490" s="18" t="s">
        <v>251</v>
      </c>
      <c r="BM1490" s="156" t="s">
        <v>1573</v>
      </c>
    </row>
    <row r="1491" spans="1:47" s="2" customFormat="1" ht="19.5">
      <c r="A1491" s="33"/>
      <c r="B1491" s="34"/>
      <c r="C1491" s="33"/>
      <c r="D1491" s="158" t="s">
        <v>170</v>
      </c>
      <c r="E1491" s="33"/>
      <c r="F1491" s="159" t="s">
        <v>1508</v>
      </c>
      <c r="G1491" s="33"/>
      <c r="H1491" s="33"/>
      <c r="I1491" s="160"/>
      <c r="J1491" s="33"/>
      <c r="K1491" s="33"/>
      <c r="L1491" s="34"/>
      <c r="M1491" s="161"/>
      <c r="N1491" s="162"/>
      <c r="O1491" s="59"/>
      <c r="P1491" s="59"/>
      <c r="Q1491" s="59"/>
      <c r="R1491" s="59"/>
      <c r="S1491" s="59"/>
      <c r="T1491" s="60"/>
      <c r="U1491" s="33"/>
      <c r="V1491" s="33"/>
      <c r="W1491" s="33"/>
      <c r="X1491" s="33"/>
      <c r="Y1491" s="33"/>
      <c r="Z1491" s="33"/>
      <c r="AA1491" s="33"/>
      <c r="AB1491" s="33"/>
      <c r="AC1491" s="33"/>
      <c r="AD1491" s="33"/>
      <c r="AE1491" s="33"/>
      <c r="AT1491" s="18" t="s">
        <v>170</v>
      </c>
      <c r="AU1491" s="18" t="s">
        <v>161</v>
      </c>
    </row>
    <row r="1492" spans="2:51" s="13" customFormat="1" ht="11.25">
      <c r="B1492" s="163"/>
      <c r="D1492" s="158" t="s">
        <v>172</v>
      </c>
      <c r="E1492" s="164" t="s">
        <v>1</v>
      </c>
      <c r="F1492" s="165" t="s">
        <v>689</v>
      </c>
      <c r="H1492" s="164" t="s">
        <v>1</v>
      </c>
      <c r="I1492" s="166"/>
      <c r="L1492" s="163"/>
      <c r="M1492" s="167"/>
      <c r="N1492" s="168"/>
      <c r="O1492" s="168"/>
      <c r="P1492" s="168"/>
      <c r="Q1492" s="168"/>
      <c r="R1492" s="168"/>
      <c r="S1492" s="168"/>
      <c r="T1492" s="169"/>
      <c r="AT1492" s="164" t="s">
        <v>172</v>
      </c>
      <c r="AU1492" s="164" t="s">
        <v>161</v>
      </c>
      <c r="AV1492" s="13" t="s">
        <v>81</v>
      </c>
      <c r="AW1492" s="13" t="s">
        <v>30</v>
      </c>
      <c r="AX1492" s="13" t="s">
        <v>73</v>
      </c>
      <c r="AY1492" s="164" t="s">
        <v>160</v>
      </c>
    </row>
    <row r="1493" spans="2:51" s="13" customFormat="1" ht="11.25">
      <c r="B1493" s="163"/>
      <c r="D1493" s="158" t="s">
        <v>172</v>
      </c>
      <c r="E1493" s="164" t="s">
        <v>1</v>
      </c>
      <c r="F1493" s="165" t="s">
        <v>1574</v>
      </c>
      <c r="H1493" s="164" t="s">
        <v>1</v>
      </c>
      <c r="I1493" s="166"/>
      <c r="L1493" s="163"/>
      <c r="M1493" s="167"/>
      <c r="N1493" s="168"/>
      <c r="O1493" s="168"/>
      <c r="P1493" s="168"/>
      <c r="Q1493" s="168"/>
      <c r="R1493" s="168"/>
      <c r="S1493" s="168"/>
      <c r="T1493" s="169"/>
      <c r="AT1493" s="164" t="s">
        <v>172</v>
      </c>
      <c r="AU1493" s="164" t="s">
        <v>161</v>
      </c>
      <c r="AV1493" s="13" t="s">
        <v>81</v>
      </c>
      <c r="AW1493" s="13" t="s">
        <v>30</v>
      </c>
      <c r="AX1493" s="13" t="s">
        <v>73</v>
      </c>
      <c r="AY1493" s="164" t="s">
        <v>160</v>
      </c>
    </row>
    <row r="1494" spans="2:51" s="14" customFormat="1" ht="11.25">
      <c r="B1494" s="170"/>
      <c r="D1494" s="158" t="s">
        <v>172</v>
      </c>
      <c r="E1494" s="171" t="s">
        <v>1</v>
      </c>
      <c r="F1494" s="172" t="s">
        <v>1575</v>
      </c>
      <c r="H1494" s="173">
        <v>156.625</v>
      </c>
      <c r="I1494" s="174"/>
      <c r="L1494" s="170"/>
      <c r="M1494" s="175"/>
      <c r="N1494" s="176"/>
      <c r="O1494" s="176"/>
      <c r="P1494" s="176"/>
      <c r="Q1494" s="176"/>
      <c r="R1494" s="176"/>
      <c r="S1494" s="176"/>
      <c r="T1494" s="177"/>
      <c r="AT1494" s="171" t="s">
        <v>172</v>
      </c>
      <c r="AU1494" s="171" t="s">
        <v>161</v>
      </c>
      <c r="AV1494" s="14" t="s">
        <v>83</v>
      </c>
      <c r="AW1494" s="14" t="s">
        <v>30</v>
      </c>
      <c r="AX1494" s="14" t="s">
        <v>81</v>
      </c>
      <c r="AY1494" s="171" t="s">
        <v>160</v>
      </c>
    </row>
    <row r="1495" spans="1:65" s="2" customFormat="1" ht="21.75" customHeight="1">
      <c r="A1495" s="33"/>
      <c r="B1495" s="144"/>
      <c r="C1495" s="195" t="s">
        <v>1576</v>
      </c>
      <c r="D1495" s="195" t="s">
        <v>834</v>
      </c>
      <c r="E1495" s="196" t="s">
        <v>1577</v>
      </c>
      <c r="F1495" s="197" t="s">
        <v>1578</v>
      </c>
      <c r="G1495" s="198" t="s">
        <v>227</v>
      </c>
      <c r="H1495" s="199">
        <v>0.165</v>
      </c>
      <c r="I1495" s="200"/>
      <c r="J1495" s="201">
        <f>ROUND(I1495*H1495,2)</f>
        <v>0</v>
      </c>
      <c r="K1495" s="197" t="s">
        <v>837</v>
      </c>
      <c r="L1495" s="202"/>
      <c r="M1495" s="203" t="s">
        <v>1</v>
      </c>
      <c r="N1495" s="204" t="s">
        <v>38</v>
      </c>
      <c r="O1495" s="59"/>
      <c r="P1495" s="154">
        <f>O1495*H1495</f>
        <v>0</v>
      </c>
      <c r="Q1495" s="154">
        <v>1</v>
      </c>
      <c r="R1495" s="154">
        <f>Q1495*H1495</f>
        <v>0.165</v>
      </c>
      <c r="S1495" s="154">
        <v>0</v>
      </c>
      <c r="T1495" s="155">
        <f>S1495*H1495</f>
        <v>0</v>
      </c>
      <c r="U1495" s="33"/>
      <c r="V1495" s="33"/>
      <c r="W1495" s="33"/>
      <c r="X1495" s="33"/>
      <c r="Y1495" s="33"/>
      <c r="Z1495" s="33"/>
      <c r="AA1495" s="33"/>
      <c r="AB1495" s="33"/>
      <c r="AC1495" s="33"/>
      <c r="AD1495" s="33"/>
      <c r="AE1495" s="33"/>
      <c r="AR1495" s="156" t="s">
        <v>399</v>
      </c>
      <c r="AT1495" s="156" t="s">
        <v>834</v>
      </c>
      <c r="AU1495" s="156" t="s">
        <v>161</v>
      </c>
      <c r="AY1495" s="18" t="s">
        <v>160</v>
      </c>
      <c r="BE1495" s="157">
        <f>IF(N1495="základní",J1495,0)</f>
        <v>0</v>
      </c>
      <c r="BF1495" s="157">
        <f>IF(N1495="snížená",J1495,0)</f>
        <v>0</v>
      </c>
      <c r="BG1495" s="157">
        <f>IF(N1495="zákl. přenesená",J1495,0)</f>
        <v>0</v>
      </c>
      <c r="BH1495" s="157">
        <f>IF(N1495="sníž. přenesená",J1495,0)</f>
        <v>0</v>
      </c>
      <c r="BI1495" s="157">
        <f>IF(N1495="nulová",J1495,0)</f>
        <v>0</v>
      </c>
      <c r="BJ1495" s="18" t="s">
        <v>81</v>
      </c>
      <c r="BK1495" s="157">
        <f>ROUND(I1495*H1495,2)</f>
        <v>0</v>
      </c>
      <c r="BL1495" s="18" t="s">
        <v>251</v>
      </c>
      <c r="BM1495" s="156" t="s">
        <v>1579</v>
      </c>
    </row>
    <row r="1496" spans="1:47" s="2" customFormat="1" ht="11.25">
      <c r="A1496" s="33"/>
      <c r="B1496" s="34"/>
      <c r="C1496" s="33"/>
      <c r="D1496" s="158" t="s">
        <v>170</v>
      </c>
      <c r="E1496" s="33"/>
      <c r="F1496" s="159" t="s">
        <v>1578</v>
      </c>
      <c r="G1496" s="33"/>
      <c r="H1496" s="33"/>
      <c r="I1496" s="160"/>
      <c r="J1496" s="33"/>
      <c r="K1496" s="33"/>
      <c r="L1496" s="34"/>
      <c r="M1496" s="161"/>
      <c r="N1496" s="162"/>
      <c r="O1496" s="59"/>
      <c r="P1496" s="59"/>
      <c r="Q1496" s="59"/>
      <c r="R1496" s="59"/>
      <c r="S1496" s="59"/>
      <c r="T1496" s="60"/>
      <c r="U1496" s="33"/>
      <c r="V1496" s="33"/>
      <c r="W1496" s="33"/>
      <c r="X1496" s="33"/>
      <c r="Y1496" s="33"/>
      <c r="Z1496" s="33"/>
      <c r="AA1496" s="33"/>
      <c r="AB1496" s="33"/>
      <c r="AC1496" s="33"/>
      <c r="AD1496" s="33"/>
      <c r="AE1496" s="33"/>
      <c r="AT1496" s="18" t="s">
        <v>170</v>
      </c>
      <c r="AU1496" s="18" t="s">
        <v>161</v>
      </c>
    </row>
    <row r="1497" spans="1:47" s="2" customFormat="1" ht="19.5">
      <c r="A1497" s="33"/>
      <c r="B1497" s="34"/>
      <c r="C1497" s="33"/>
      <c r="D1497" s="158" t="s">
        <v>292</v>
      </c>
      <c r="E1497" s="33"/>
      <c r="F1497" s="194" t="s">
        <v>1580</v>
      </c>
      <c r="G1497" s="33"/>
      <c r="H1497" s="33"/>
      <c r="I1497" s="160"/>
      <c r="J1497" s="33"/>
      <c r="K1497" s="33"/>
      <c r="L1497" s="34"/>
      <c r="M1497" s="161"/>
      <c r="N1497" s="162"/>
      <c r="O1497" s="59"/>
      <c r="P1497" s="59"/>
      <c r="Q1497" s="59"/>
      <c r="R1497" s="59"/>
      <c r="S1497" s="59"/>
      <c r="T1497" s="60"/>
      <c r="U1497" s="33"/>
      <c r="V1497" s="33"/>
      <c r="W1497" s="33"/>
      <c r="X1497" s="33"/>
      <c r="Y1497" s="33"/>
      <c r="Z1497" s="33"/>
      <c r="AA1497" s="33"/>
      <c r="AB1497" s="33"/>
      <c r="AC1497" s="33"/>
      <c r="AD1497" s="33"/>
      <c r="AE1497" s="33"/>
      <c r="AT1497" s="18" t="s">
        <v>292</v>
      </c>
      <c r="AU1497" s="18" t="s">
        <v>161</v>
      </c>
    </row>
    <row r="1498" spans="2:51" s="13" customFormat="1" ht="11.25">
      <c r="B1498" s="163"/>
      <c r="D1498" s="158" t="s">
        <v>172</v>
      </c>
      <c r="E1498" s="164" t="s">
        <v>1</v>
      </c>
      <c r="F1498" s="165" t="s">
        <v>689</v>
      </c>
      <c r="H1498" s="164" t="s">
        <v>1</v>
      </c>
      <c r="I1498" s="166"/>
      <c r="L1498" s="163"/>
      <c r="M1498" s="167"/>
      <c r="N1498" s="168"/>
      <c r="O1498" s="168"/>
      <c r="P1498" s="168"/>
      <c r="Q1498" s="168"/>
      <c r="R1498" s="168"/>
      <c r="S1498" s="168"/>
      <c r="T1498" s="169"/>
      <c r="AT1498" s="164" t="s">
        <v>172</v>
      </c>
      <c r="AU1498" s="164" t="s">
        <v>161</v>
      </c>
      <c r="AV1498" s="13" t="s">
        <v>81</v>
      </c>
      <c r="AW1498" s="13" t="s">
        <v>30</v>
      </c>
      <c r="AX1498" s="13" t="s">
        <v>73</v>
      </c>
      <c r="AY1498" s="164" t="s">
        <v>160</v>
      </c>
    </row>
    <row r="1499" spans="2:51" s="13" customFormat="1" ht="11.25">
      <c r="B1499" s="163"/>
      <c r="D1499" s="158" t="s">
        <v>172</v>
      </c>
      <c r="E1499" s="164" t="s">
        <v>1</v>
      </c>
      <c r="F1499" s="165" t="s">
        <v>1574</v>
      </c>
      <c r="H1499" s="164" t="s">
        <v>1</v>
      </c>
      <c r="I1499" s="166"/>
      <c r="L1499" s="163"/>
      <c r="M1499" s="167"/>
      <c r="N1499" s="168"/>
      <c r="O1499" s="168"/>
      <c r="P1499" s="168"/>
      <c r="Q1499" s="168"/>
      <c r="R1499" s="168"/>
      <c r="S1499" s="168"/>
      <c r="T1499" s="169"/>
      <c r="AT1499" s="164" t="s">
        <v>172</v>
      </c>
      <c r="AU1499" s="164" t="s">
        <v>161</v>
      </c>
      <c r="AV1499" s="13" t="s">
        <v>81</v>
      </c>
      <c r="AW1499" s="13" t="s">
        <v>30</v>
      </c>
      <c r="AX1499" s="13" t="s">
        <v>73</v>
      </c>
      <c r="AY1499" s="164" t="s">
        <v>160</v>
      </c>
    </row>
    <row r="1500" spans="2:51" s="14" customFormat="1" ht="11.25">
      <c r="B1500" s="170"/>
      <c r="D1500" s="158" t="s">
        <v>172</v>
      </c>
      <c r="E1500" s="171" t="s">
        <v>1</v>
      </c>
      <c r="F1500" s="172" t="s">
        <v>1581</v>
      </c>
      <c r="H1500" s="173">
        <v>0.157</v>
      </c>
      <c r="I1500" s="174"/>
      <c r="L1500" s="170"/>
      <c r="M1500" s="175"/>
      <c r="N1500" s="176"/>
      <c r="O1500" s="176"/>
      <c r="P1500" s="176"/>
      <c r="Q1500" s="176"/>
      <c r="R1500" s="176"/>
      <c r="S1500" s="176"/>
      <c r="T1500" s="177"/>
      <c r="AT1500" s="171" t="s">
        <v>172</v>
      </c>
      <c r="AU1500" s="171" t="s">
        <v>161</v>
      </c>
      <c r="AV1500" s="14" t="s">
        <v>83</v>
      </c>
      <c r="AW1500" s="14" t="s">
        <v>30</v>
      </c>
      <c r="AX1500" s="14" t="s">
        <v>81</v>
      </c>
      <c r="AY1500" s="171" t="s">
        <v>160</v>
      </c>
    </row>
    <row r="1501" spans="2:51" s="14" customFormat="1" ht="11.25">
      <c r="B1501" s="170"/>
      <c r="D1501" s="158" t="s">
        <v>172</v>
      </c>
      <c r="F1501" s="172" t="s">
        <v>1582</v>
      </c>
      <c r="H1501" s="173">
        <v>0.165</v>
      </c>
      <c r="I1501" s="174"/>
      <c r="L1501" s="170"/>
      <c r="M1501" s="175"/>
      <c r="N1501" s="176"/>
      <c r="O1501" s="176"/>
      <c r="P1501" s="176"/>
      <c r="Q1501" s="176"/>
      <c r="R1501" s="176"/>
      <c r="S1501" s="176"/>
      <c r="T1501" s="177"/>
      <c r="AT1501" s="171" t="s">
        <v>172</v>
      </c>
      <c r="AU1501" s="171" t="s">
        <v>161</v>
      </c>
      <c r="AV1501" s="14" t="s">
        <v>83</v>
      </c>
      <c r="AW1501" s="14" t="s">
        <v>3</v>
      </c>
      <c r="AX1501" s="14" t="s">
        <v>81</v>
      </c>
      <c r="AY1501" s="171" t="s">
        <v>160</v>
      </c>
    </row>
    <row r="1502" spans="1:65" s="2" customFormat="1" ht="24.2" customHeight="1">
      <c r="A1502" s="33"/>
      <c r="B1502" s="144"/>
      <c r="C1502" s="145" t="s">
        <v>1583</v>
      </c>
      <c r="D1502" s="145" t="s">
        <v>163</v>
      </c>
      <c r="E1502" s="146" t="s">
        <v>1520</v>
      </c>
      <c r="F1502" s="147" t="s">
        <v>1521</v>
      </c>
      <c r="G1502" s="148" t="s">
        <v>1489</v>
      </c>
      <c r="H1502" s="149">
        <v>663.951</v>
      </c>
      <c r="I1502" s="150"/>
      <c r="J1502" s="151">
        <f>ROUND(I1502*H1502,2)</f>
        <v>0</v>
      </c>
      <c r="K1502" s="147" t="s">
        <v>167</v>
      </c>
      <c r="L1502" s="34"/>
      <c r="M1502" s="152" t="s">
        <v>1</v>
      </c>
      <c r="N1502" s="153" t="s">
        <v>38</v>
      </c>
      <c r="O1502" s="59"/>
      <c r="P1502" s="154">
        <f>O1502*H1502</f>
        <v>0</v>
      </c>
      <c r="Q1502" s="154">
        <v>4.7E-05</v>
      </c>
      <c r="R1502" s="154">
        <f>Q1502*H1502</f>
        <v>0.031205696999999998</v>
      </c>
      <c r="S1502" s="154">
        <v>0</v>
      </c>
      <c r="T1502" s="155">
        <f>S1502*H1502</f>
        <v>0</v>
      </c>
      <c r="U1502" s="33"/>
      <c r="V1502" s="33"/>
      <c r="W1502" s="33"/>
      <c r="X1502" s="33"/>
      <c r="Y1502" s="33"/>
      <c r="Z1502" s="33"/>
      <c r="AA1502" s="33"/>
      <c r="AB1502" s="33"/>
      <c r="AC1502" s="33"/>
      <c r="AD1502" s="33"/>
      <c r="AE1502" s="33"/>
      <c r="AR1502" s="156" t="s">
        <v>251</v>
      </c>
      <c r="AT1502" s="156" t="s">
        <v>163</v>
      </c>
      <c r="AU1502" s="156" t="s">
        <v>161</v>
      </c>
      <c r="AY1502" s="18" t="s">
        <v>160</v>
      </c>
      <c r="BE1502" s="157">
        <f>IF(N1502="základní",J1502,0)</f>
        <v>0</v>
      </c>
      <c r="BF1502" s="157">
        <f>IF(N1502="snížená",J1502,0)</f>
        <v>0</v>
      </c>
      <c r="BG1502" s="157">
        <f>IF(N1502="zákl. přenesená",J1502,0)</f>
        <v>0</v>
      </c>
      <c r="BH1502" s="157">
        <f>IF(N1502="sníž. přenesená",J1502,0)</f>
        <v>0</v>
      </c>
      <c r="BI1502" s="157">
        <f>IF(N1502="nulová",J1502,0)</f>
        <v>0</v>
      </c>
      <c r="BJ1502" s="18" t="s">
        <v>81</v>
      </c>
      <c r="BK1502" s="157">
        <f>ROUND(I1502*H1502,2)</f>
        <v>0</v>
      </c>
      <c r="BL1502" s="18" t="s">
        <v>251</v>
      </c>
      <c r="BM1502" s="156" t="s">
        <v>1584</v>
      </c>
    </row>
    <row r="1503" spans="1:47" s="2" customFormat="1" ht="19.5">
      <c r="A1503" s="33"/>
      <c r="B1503" s="34"/>
      <c r="C1503" s="33"/>
      <c r="D1503" s="158" t="s">
        <v>170</v>
      </c>
      <c r="E1503" s="33"/>
      <c r="F1503" s="159" t="s">
        <v>1523</v>
      </c>
      <c r="G1503" s="33"/>
      <c r="H1503" s="33"/>
      <c r="I1503" s="160"/>
      <c r="J1503" s="33"/>
      <c r="K1503" s="33"/>
      <c r="L1503" s="34"/>
      <c r="M1503" s="161"/>
      <c r="N1503" s="162"/>
      <c r="O1503" s="59"/>
      <c r="P1503" s="59"/>
      <c r="Q1503" s="59"/>
      <c r="R1503" s="59"/>
      <c r="S1503" s="59"/>
      <c r="T1503" s="60"/>
      <c r="U1503" s="33"/>
      <c r="V1503" s="33"/>
      <c r="W1503" s="33"/>
      <c r="X1503" s="33"/>
      <c r="Y1503" s="33"/>
      <c r="Z1503" s="33"/>
      <c r="AA1503" s="33"/>
      <c r="AB1503" s="33"/>
      <c r="AC1503" s="33"/>
      <c r="AD1503" s="33"/>
      <c r="AE1503" s="33"/>
      <c r="AT1503" s="18" t="s">
        <v>170</v>
      </c>
      <c r="AU1503" s="18" t="s">
        <v>161</v>
      </c>
    </row>
    <row r="1504" spans="2:51" s="13" customFormat="1" ht="11.25">
      <c r="B1504" s="163"/>
      <c r="D1504" s="158" t="s">
        <v>172</v>
      </c>
      <c r="E1504" s="164" t="s">
        <v>1</v>
      </c>
      <c r="F1504" s="165" t="s">
        <v>1585</v>
      </c>
      <c r="H1504" s="164" t="s">
        <v>1</v>
      </c>
      <c r="I1504" s="166"/>
      <c r="L1504" s="163"/>
      <c r="M1504" s="167"/>
      <c r="N1504" s="168"/>
      <c r="O1504" s="168"/>
      <c r="P1504" s="168"/>
      <c r="Q1504" s="168"/>
      <c r="R1504" s="168"/>
      <c r="S1504" s="168"/>
      <c r="T1504" s="169"/>
      <c r="AT1504" s="164" t="s">
        <v>172</v>
      </c>
      <c r="AU1504" s="164" t="s">
        <v>161</v>
      </c>
      <c r="AV1504" s="13" t="s">
        <v>81</v>
      </c>
      <c r="AW1504" s="13" t="s">
        <v>30</v>
      </c>
      <c r="AX1504" s="13" t="s">
        <v>73</v>
      </c>
      <c r="AY1504" s="164" t="s">
        <v>160</v>
      </c>
    </row>
    <row r="1505" spans="2:51" s="13" customFormat="1" ht="11.25">
      <c r="B1505" s="163"/>
      <c r="D1505" s="158" t="s">
        <v>172</v>
      </c>
      <c r="E1505" s="164" t="s">
        <v>1</v>
      </c>
      <c r="F1505" s="165" t="s">
        <v>1586</v>
      </c>
      <c r="H1505" s="164" t="s">
        <v>1</v>
      </c>
      <c r="I1505" s="166"/>
      <c r="L1505" s="163"/>
      <c r="M1505" s="167"/>
      <c r="N1505" s="168"/>
      <c r="O1505" s="168"/>
      <c r="P1505" s="168"/>
      <c r="Q1505" s="168"/>
      <c r="R1505" s="168"/>
      <c r="S1505" s="168"/>
      <c r="T1505" s="169"/>
      <c r="AT1505" s="164" t="s">
        <v>172</v>
      </c>
      <c r="AU1505" s="164" t="s">
        <v>161</v>
      </c>
      <c r="AV1505" s="13" t="s">
        <v>81</v>
      </c>
      <c r="AW1505" s="13" t="s">
        <v>30</v>
      </c>
      <c r="AX1505" s="13" t="s">
        <v>73</v>
      </c>
      <c r="AY1505" s="164" t="s">
        <v>160</v>
      </c>
    </row>
    <row r="1506" spans="2:51" s="14" customFormat="1" ht="11.25">
      <c r="B1506" s="170"/>
      <c r="D1506" s="158" t="s">
        <v>172</v>
      </c>
      <c r="E1506" s="171" t="s">
        <v>1</v>
      </c>
      <c r="F1506" s="172" t="s">
        <v>1587</v>
      </c>
      <c r="H1506" s="173">
        <v>357</v>
      </c>
      <c r="I1506" s="174"/>
      <c r="L1506" s="170"/>
      <c r="M1506" s="175"/>
      <c r="N1506" s="176"/>
      <c r="O1506" s="176"/>
      <c r="P1506" s="176"/>
      <c r="Q1506" s="176"/>
      <c r="R1506" s="176"/>
      <c r="S1506" s="176"/>
      <c r="T1506" s="177"/>
      <c r="AT1506" s="171" t="s">
        <v>172</v>
      </c>
      <c r="AU1506" s="171" t="s">
        <v>161</v>
      </c>
      <c r="AV1506" s="14" t="s">
        <v>83</v>
      </c>
      <c r="AW1506" s="14" t="s">
        <v>30</v>
      </c>
      <c r="AX1506" s="14" t="s">
        <v>73</v>
      </c>
      <c r="AY1506" s="171" t="s">
        <v>160</v>
      </c>
    </row>
    <row r="1507" spans="2:51" s="13" customFormat="1" ht="11.25">
      <c r="B1507" s="163"/>
      <c r="D1507" s="158" t="s">
        <v>172</v>
      </c>
      <c r="E1507" s="164" t="s">
        <v>1</v>
      </c>
      <c r="F1507" s="165" t="s">
        <v>1588</v>
      </c>
      <c r="H1507" s="164" t="s">
        <v>1</v>
      </c>
      <c r="I1507" s="166"/>
      <c r="L1507" s="163"/>
      <c r="M1507" s="167"/>
      <c r="N1507" s="168"/>
      <c r="O1507" s="168"/>
      <c r="P1507" s="168"/>
      <c r="Q1507" s="168"/>
      <c r="R1507" s="168"/>
      <c r="S1507" s="168"/>
      <c r="T1507" s="169"/>
      <c r="AT1507" s="164" t="s">
        <v>172</v>
      </c>
      <c r="AU1507" s="164" t="s">
        <v>161</v>
      </c>
      <c r="AV1507" s="13" t="s">
        <v>81</v>
      </c>
      <c r="AW1507" s="13" t="s">
        <v>30</v>
      </c>
      <c r="AX1507" s="13" t="s">
        <v>73</v>
      </c>
      <c r="AY1507" s="164" t="s">
        <v>160</v>
      </c>
    </row>
    <row r="1508" spans="2:51" s="13" customFormat="1" ht="11.25">
      <c r="B1508" s="163"/>
      <c r="D1508" s="158" t="s">
        <v>172</v>
      </c>
      <c r="E1508" s="164" t="s">
        <v>1</v>
      </c>
      <c r="F1508" s="165" t="s">
        <v>1589</v>
      </c>
      <c r="H1508" s="164" t="s">
        <v>1</v>
      </c>
      <c r="I1508" s="166"/>
      <c r="L1508" s="163"/>
      <c r="M1508" s="167"/>
      <c r="N1508" s="168"/>
      <c r="O1508" s="168"/>
      <c r="P1508" s="168"/>
      <c r="Q1508" s="168"/>
      <c r="R1508" s="168"/>
      <c r="S1508" s="168"/>
      <c r="T1508" s="169"/>
      <c r="AT1508" s="164" t="s">
        <v>172</v>
      </c>
      <c r="AU1508" s="164" t="s">
        <v>161</v>
      </c>
      <c r="AV1508" s="13" t="s">
        <v>81</v>
      </c>
      <c r="AW1508" s="13" t="s">
        <v>30</v>
      </c>
      <c r="AX1508" s="13" t="s">
        <v>73</v>
      </c>
      <c r="AY1508" s="164" t="s">
        <v>160</v>
      </c>
    </row>
    <row r="1509" spans="2:51" s="14" customFormat="1" ht="11.25">
      <c r="B1509" s="170"/>
      <c r="D1509" s="158" t="s">
        <v>172</v>
      </c>
      <c r="E1509" s="171" t="s">
        <v>1</v>
      </c>
      <c r="F1509" s="172" t="s">
        <v>1590</v>
      </c>
      <c r="H1509" s="173">
        <v>306.951</v>
      </c>
      <c r="I1509" s="174"/>
      <c r="L1509" s="170"/>
      <c r="M1509" s="175"/>
      <c r="N1509" s="176"/>
      <c r="O1509" s="176"/>
      <c r="P1509" s="176"/>
      <c r="Q1509" s="176"/>
      <c r="R1509" s="176"/>
      <c r="S1509" s="176"/>
      <c r="T1509" s="177"/>
      <c r="AT1509" s="171" t="s">
        <v>172</v>
      </c>
      <c r="AU1509" s="171" t="s">
        <v>161</v>
      </c>
      <c r="AV1509" s="14" t="s">
        <v>83</v>
      </c>
      <c r="AW1509" s="14" t="s">
        <v>30</v>
      </c>
      <c r="AX1509" s="14" t="s">
        <v>73</v>
      </c>
      <c r="AY1509" s="171" t="s">
        <v>160</v>
      </c>
    </row>
    <row r="1510" spans="2:51" s="16" customFormat="1" ht="11.25">
      <c r="B1510" s="186"/>
      <c r="D1510" s="158" t="s">
        <v>172</v>
      </c>
      <c r="E1510" s="187" t="s">
        <v>1</v>
      </c>
      <c r="F1510" s="188" t="s">
        <v>182</v>
      </c>
      <c r="H1510" s="189">
        <v>663.951</v>
      </c>
      <c r="I1510" s="190"/>
      <c r="L1510" s="186"/>
      <c r="M1510" s="191"/>
      <c r="N1510" s="192"/>
      <c r="O1510" s="192"/>
      <c r="P1510" s="192"/>
      <c r="Q1510" s="192"/>
      <c r="R1510" s="192"/>
      <c r="S1510" s="192"/>
      <c r="T1510" s="193"/>
      <c r="AT1510" s="187" t="s">
        <v>172</v>
      </c>
      <c r="AU1510" s="187" t="s">
        <v>161</v>
      </c>
      <c r="AV1510" s="16" t="s">
        <v>168</v>
      </c>
      <c r="AW1510" s="16" t="s">
        <v>30</v>
      </c>
      <c r="AX1510" s="16" t="s">
        <v>81</v>
      </c>
      <c r="AY1510" s="187" t="s">
        <v>160</v>
      </c>
    </row>
    <row r="1511" spans="1:65" s="2" customFormat="1" ht="24.2" customHeight="1">
      <c r="A1511" s="33"/>
      <c r="B1511" s="144"/>
      <c r="C1511" s="195" t="s">
        <v>1591</v>
      </c>
      <c r="D1511" s="195" t="s">
        <v>834</v>
      </c>
      <c r="E1511" s="196" t="s">
        <v>1592</v>
      </c>
      <c r="F1511" s="197" t="s">
        <v>1593</v>
      </c>
      <c r="G1511" s="198" t="s">
        <v>227</v>
      </c>
      <c r="H1511" s="199">
        <v>0.375</v>
      </c>
      <c r="I1511" s="200"/>
      <c r="J1511" s="201">
        <f>ROUND(I1511*H1511,2)</f>
        <v>0</v>
      </c>
      <c r="K1511" s="197" t="s">
        <v>1</v>
      </c>
      <c r="L1511" s="202"/>
      <c r="M1511" s="203" t="s">
        <v>1</v>
      </c>
      <c r="N1511" s="204" t="s">
        <v>38</v>
      </c>
      <c r="O1511" s="59"/>
      <c r="P1511" s="154">
        <f>O1511*H1511</f>
        <v>0</v>
      </c>
      <c r="Q1511" s="154">
        <v>1</v>
      </c>
      <c r="R1511" s="154">
        <f>Q1511*H1511</f>
        <v>0.375</v>
      </c>
      <c r="S1511" s="154">
        <v>0</v>
      </c>
      <c r="T1511" s="155">
        <f>S1511*H1511</f>
        <v>0</v>
      </c>
      <c r="U1511" s="33"/>
      <c r="V1511" s="33"/>
      <c r="W1511" s="33"/>
      <c r="X1511" s="33"/>
      <c r="Y1511" s="33"/>
      <c r="Z1511" s="33"/>
      <c r="AA1511" s="33"/>
      <c r="AB1511" s="33"/>
      <c r="AC1511" s="33"/>
      <c r="AD1511" s="33"/>
      <c r="AE1511" s="33"/>
      <c r="AR1511" s="156" t="s">
        <v>399</v>
      </c>
      <c r="AT1511" s="156" t="s">
        <v>834</v>
      </c>
      <c r="AU1511" s="156" t="s">
        <v>161</v>
      </c>
      <c r="AY1511" s="18" t="s">
        <v>160</v>
      </c>
      <c r="BE1511" s="157">
        <f>IF(N1511="základní",J1511,0)</f>
        <v>0</v>
      </c>
      <c r="BF1511" s="157">
        <f>IF(N1511="snížená",J1511,0)</f>
        <v>0</v>
      </c>
      <c r="BG1511" s="157">
        <f>IF(N1511="zákl. přenesená",J1511,0)</f>
        <v>0</v>
      </c>
      <c r="BH1511" s="157">
        <f>IF(N1511="sníž. přenesená",J1511,0)</f>
        <v>0</v>
      </c>
      <c r="BI1511" s="157">
        <f>IF(N1511="nulová",J1511,0)</f>
        <v>0</v>
      </c>
      <c r="BJ1511" s="18" t="s">
        <v>81</v>
      </c>
      <c r="BK1511" s="157">
        <f>ROUND(I1511*H1511,2)</f>
        <v>0</v>
      </c>
      <c r="BL1511" s="18" t="s">
        <v>251</v>
      </c>
      <c r="BM1511" s="156" t="s">
        <v>1594</v>
      </c>
    </row>
    <row r="1512" spans="1:47" s="2" customFormat="1" ht="11.25">
      <c r="A1512" s="33"/>
      <c r="B1512" s="34"/>
      <c r="C1512" s="33"/>
      <c r="D1512" s="158" t="s">
        <v>170</v>
      </c>
      <c r="E1512" s="33"/>
      <c r="F1512" s="159" t="s">
        <v>1593</v>
      </c>
      <c r="G1512" s="33"/>
      <c r="H1512" s="33"/>
      <c r="I1512" s="160"/>
      <c r="J1512" s="33"/>
      <c r="K1512" s="33"/>
      <c r="L1512" s="34"/>
      <c r="M1512" s="161"/>
      <c r="N1512" s="162"/>
      <c r="O1512" s="59"/>
      <c r="P1512" s="59"/>
      <c r="Q1512" s="59"/>
      <c r="R1512" s="59"/>
      <c r="S1512" s="59"/>
      <c r="T1512" s="60"/>
      <c r="U1512" s="33"/>
      <c r="V1512" s="33"/>
      <c r="W1512" s="33"/>
      <c r="X1512" s="33"/>
      <c r="Y1512" s="33"/>
      <c r="Z1512" s="33"/>
      <c r="AA1512" s="33"/>
      <c r="AB1512" s="33"/>
      <c r="AC1512" s="33"/>
      <c r="AD1512" s="33"/>
      <c r="AE1512" s="33"/>
      <c r="AT1512" s="18" t="s">
        <v>170</v>
      </c>
      <c r="AU1512" s="18" t="s">
        <v>161</v>
      </c>
    </row>
    <row r="1513" spans="2:51" s="13" customFormat="1" ht="11.25">
      <c r="B1513" s="163"/>
      <c r="D1513" s="158" t="s">
        <v>172</v>
      </c>
      <c r="E1513" s="164" t="s">
        <v>1</v>
      </c>
      <c r="F1513" s="165" t="s">
        <v>1585</v>
      </c>
      <c r="H1513" s="164" t="s">
        <v>1</v>
      </c>
      <c r="I1513" s="166"/>
      <c r="L1513" s="163"/>
      <c r="M1513" s="167"/>
      <c r="N1513" s="168"/>
      <c r="O1513" s="168"/>
      <c r="P1513" s="168"/>
      <c r="Q1513" s="168"/>
      <c r="R1513" s="168"/>
      <c r="S1513" s="168"/>
      <c r="T1513" s="169"/>
      <c r="AT1513" s="164" t="s">
        <v>172</v>
      </c>
      <c r="AU1513" s="164" t="s">
        <v>161</v>
      </c>
      <c r="AV1513" s="13" t="s">
        <v>81</v>
      </c>
      <c r="AW1513" s="13" t="s">
        <v>30</v>
      </c>
      <c r="AX1513" s="13" t="s">
        <v>73</v>
      </c>
      <c r="AY1513" s="164" t="s">
        <v>160</v>
      </c>
    </row>
    <row r="1514" spans="2:51" s="13" customFormat="1" ht="11.25">
      <c r="B1514" s="163"/>
      <c r="D1514" s="158" t="s">
        <v>172</v>
      </c>
      <c r="E1514" s="164" t="s">
        <v>1</v>
      </c>
      <c r="F1514" s="165" t="s">
        <v>1586</v>
      </c>
      <c r="H1514" s="164" t="s">
        <v>1</v>
      </c>
      <c r="I1514" s="166"/>
      <c r="L1514" s="163"/>
      <c r="M1514" s="167"/>
      <c r="N1514" s="168"/>
      <c r="O1514" s="168"/>
      <c r="P1514" s="168"/>
      <c r="Q1514" s="168"/>
      <c r="R1514" s="168"/>
      <c r="S1514" s="168"/>
      <c r="T1514" s="169"/>
      <c r="AT1514" s="164" t="s">
        <v>172</v>
      </c>
      <c r="AU1514" s="164" t="s">
        <v>161</v>
      </c>
      <c r="AV1514" s="13" t="s">
        <v>81</v>
      </c>
      <c r="AW1514" s="13" t="s">
        <v>30</v>
      </c>
      <c r="AX1514" s="13" t="s">
        <v>73</v>
      </c>
      <c r="AY1514" s="164" t="s">
        <v>160</v>
      </c>
    </row>
    <row r="1515" spans="2:51" s="14" customFormat="1" ht="11.25">
      <c r="B1515" s="170"/>
      <c r="D1515" s="158" t="s">
        <v>172</v>
      </c>
      <c r="E1515" s="171" t="s">
        <v>1</v>
      </c>
      <c r="F1515" s="172" t="s">
        <v>1595</v>
      </c>
      <c r="H1515" s="173">
        <v>0.357</v>
      </c>
      <c r="I1515" s="174"/>
      <c r="L1515" s="170"/>
      <c r="M1515" s="175"/>
      <c r="N1515" s="176"/>
      <c r="O1515" s="176"/>
      <c r="P1515" s="176"/>
      <c r="Q1515" s="176"/>
      <c r="R1515" s="176"/>
      <c r="S1515" s="176"/>
      <c r="T1515" s="177"/>
      <c r="AT1515" s="171" t="s">
        <v>172</v>
      </c>
      <c r="AU1515" s="171" t="s">
        <v>161</v>
      </c>
      <c r="AV1515" s="14" t="s">
        <v>83</v>
      </c>
      <c r="AW1515" s="14" t="s">
        <v>30</v>
      </c>
      <c r="AX1515" s="14" t="s">
        <v>81</v>
      </c>
      <c r="AY1515" s="171" t="s">
        <v>160</v>
      </c>
    </row>
    <row r="1516" spans="2:51" s="14" customFormat="1" ht="11.25">
      <c r="B1516" s="170"/>
      <c r="D1516" s="158" t="s">
        <v>172</v>
      </c>
      <c r="F1516" s="172" t="s">
        <v>1596</v>
      </c>
      <c r="H1516" s="173">
        <v>0.375</v>
      </c>
      <c r="I1516" s="174"/>
      <c r="L1516" s="170"/>
      <c r="M1516" s="175"/>
      <c r="N1516" s="176"/>
      <c r="O1516" s="176"/>
      <c r="P1516" s="176"/>
      <c r="Q1516" s="176"/>
      <c r="R1516" s="176"/>
      <c r="S1516" s="176"/>
      <c r="T1516" s="177"/>
      <c r="AT1516" s="171" t="s">
        <v>172</v>
      </c>
      <c r="AU1516" s="171" t="s">
        <v>161</v>
      </c>
      <c r="AV1516" s="14" t="s">
        <v>83</v>
      </c>
      <c r="AW1516" s="14" t="s">
        <v>3</v>
      </c>
      <c r="AX1516" s="14" t="s">
        <v>81</v>
      </c>
      <c r="AY1516" s="171" t="s">
        <v>160</v>
      </c>
    </row>
    <row r="1517" spans="1:65" s="2" customFormat="1" ht="24.2" customHeight="1">
      <c r="A1517" s="33"/>
      <c r="B1517" s="144"/>
      <c r="C1517" s="195" t="s">
        <v>1597</v>
      </c>
      <c r="D1517" s="195" t="s">
        <v>834</v>
      </c>
      <c r="E1517" s="196" t="s">
        <v>1598</v>
      </c>
      <c r="F1517" s="197" t="s">
        <v>1599</v>
      </c>
      <c r="G1517" s="198" t="s">
        <v>227</v>
      </c>
      <c r="H1517" s="199">
        <v>0.322</v>
      </c>
      <c r="I1517" s="200"/>
      <c r="J1517" s="201">
        <f>ROUND(I1517*H1517,2)</f>
        <v>0</v>
      </c>
      <c r="K1517" s="197" t="s">
        <v>837</v>
      </c>
      <c r="L1517" s="202"/>
      <c r="M1517" s="203" t="s">
        <v>1</v>
      </c>
      <c r="N1517" s="204" t="s">
        <v>38</v>
      </c>
      <c r="O1517" s="59"/>
      <c r="P1517" s="154">
        <f>O1517*H1517</f>
        <v>0</v>
      </c>
      <c r="Q1517" s="154">
        <v>1</v>
      </c>
      <c r="R1517" s="154">
        <f>Q1517*H1517</f>
        <v>0.322</v>
      </c>
      <c r="S1517" s="154">
        <v>0</v>
      </c>
      <c r="T1517" s="155">
        <f>S1517*H1517</f>
        <v>0</v>
      </c>
      <c r="U1517" s="33"/>
      <c r="V1517" s="33"/>
      <c r="W1517" s="33"/>
      <c r="X1517" s="33"/>
      <c r="Y1517" s="33"/>
      <c r="Z1517" s="33"/>
      <c r="AA1517" s="33"/>
      <c r="AB1517" s="33"/>
      <c r="AC1517" s="33"/>
      <c r="AD1517" s="33"/>
      <c r="AE1517" s="33"/>
      <c r="AR1517" s="156" t="s">
        <v>399</v>
      </c>
      <c r="AT1517" s="156" t="s">
        <v>834</v>
      </c>
      <c r="AU1517" s="156" t="s">
        <v>161</v>
      </c>
      <c r="AY1517" s="18" t="s">
        <v>160</v>
      </c>
      <c r="BE1517" s="157">
        <f>IF(N1517="základní",J1517,0)</f>
        <v>0</v>
      </c>
      <c r="BF1517" s="157">
        <f>IF(N1517="snížená",J1517,0)</f>
        <v>0</v>
      </c>
      <c r="BG1517" s="157">
        <f>IF(N1517="zákl. přenesená",J1517,0)</f>
        <v>0</v>
      </c>
      <c r="BH1517" s="157">
        <f>IF(N1517="sníž. přenesená",J1517,0)</f>
        <v>0</v>
      </c>
      <c r="BI1517" s="157">
        <f>IF(N1517="nulová",J1517,0)</f>
        <v>0</v>
      </c>
      <c r="BJ1517" s="18" t="s">
        <v>81</v>
      </c>
      <c r="BK1517" s="157">
        <f>ROUND(I1517*H1517,2)</f>
        <v>0</v>
      </c>
      <c r="BL1517" s="18" t="s">
        <v>251</v>
      </c>
      <c r="BM1517" s="156" t="s">
        <v>1600</v>
      </c>
    </row>
    <row r="1518" spans="1:47" s="2" customFormat="1" ht="11.25">
      <c r="A1518" s="33"/>
      <c r="B1518" s="34"/>
      <c r="C1518" s="33"/>
      <c r="D1518" s="158" t="s">
        <v>170</v>
      </c>
      <c r="E1518" s="33"/>
      <c r="F1518" s="159" t="s">
        <v>1599</v>
      </c>
      <c r="G1518" s="33"/>
      <c r="H1518" s="33"/>
      <c r="I1518" s="160"/>
      <c r="J1518" s="33"/>
      <c r="K1518" s="33"/>
      <c r="L1518" s="34"/>
      <c r="M1518" s="161"/>
      <c r="N1518" s="162"/>
      <c r="O1518" s="59"/>
      <c r="P1518" s="59"/>
      <c r="Q1518" s="59"/>
      <c r="R1518" s="59"/>
      <c r="S1518" s="59"/>
      <c r="T1518" s="60"/>
      <c r="U1518" s="33"/>
      <c r="V1518" s="33"/>
      <c r="W1518" s="33"/>
      <c r="X1518" s="33"/>
      <c r="Y1518" s="33"/>
      <c r="Z1518" s="33"/>
      <c r="AA1518" s="33"/>
      <c r="AB1518" s="33"/>
      <c r="AC1518" s="33"/>
      <c r="AD1518" s="33"/>
      <c r="AE1518" s="33"/>
      <c r="AT1518" s="18" t="s">
        <v>170</v>
      </c>
      <c r="AU1518" s="18" t="s">
        <v>161</v>
      </c>
    </row>
    <row r="1519" spans="1:47" s="2" customFormat="1" ht="19.5">
      <c r="A1519" s="33"/>
      <c r="B1519" s="34"/>
      <c r="C1519" s="33"/>
      <c r="D1519" s="158" t="s">
        <v>292</v>
      </c>
      <c r="E1519" s="33"/>
      <c r="F1519" s="194" t="s">
        <v>1601</v>
      </c>
      <c r="G1519" s="33"/>
      <c r="H1519" s="33"/>
      <c r="I1519" s="160"/>
      <c r="J1519" s="33"/>
      <c r="K1519" s="33"/>
      <c r="L1519" s="34"/>
      <c r="M1519" s="161"/>
      <c r="N1519" s="162"/>
      <c r="O1519" s="59"/>
      <c r="P1519" s="59"/>
      <c r="Q1519" s="59"/>
      <c r="R1519" s="59"/>
      <c r="S1519" s="59"/>
      <c r="T1519" s="60"/>
      <c r="U1519" s="33"/>
      <c r="V1519" s="33"/>
      <c r="W1519" s="33"/>
      <c r="X1519" s="33"/>
      <c r="Y1519" s="33"/>
      <c r="Z1519" s="33"/>
      <c r="AA1519" s="33"/>
      <c r="AB1519" s="33"/>
      <c r="AC1519" s="33"/>
      <c r="AD1519" s="33"/>
      <c r="AE1519" s="33"/>
      <c r="AT1519" s="18" t="s">
        <v>292</v>
      </c>
      <c r="AU1519" s="18" t="s">
        <v>161</v>
      </c>
    </row>
    <row r="1520" spans="2:51" s="13" customFormat="1" ht="11.25">
      <c r="B1520" s="163"/>
      <c r="D1520" s="158" t="s">
        <v>172</v>
      </c>
      <c r="E1520" s="164" t="s">
        <v>1</v>
      </c>
      <c r="F1520" s="165" t="s">
        <v>1588</v>
      </c>
      <c r="H1520" s="164" t="s">
        <v>1</v>
      </c>
      <c r="I1520" s="166"/>
      <c r="L1520" s="163"/>
      <c r="M1520" s="167"/>
      <c r="N1520" s="168"/>
      <c r="O1520" s="168"/>
      <c r="P1520" s="168"/>
      <c r="Q1520" s="168"/>
      <c r="R1520" s="168"/>
      <c r="S1520" s="168"/>
      <c r="T1520" s="169"/>
      <c r="AT1520" s="164" t="s">
        <v>172</v>
      </c>
      <c r="AU1520" s="164" t="s">
        <v>161</v>
      </c>
      <c r="AV1520" s="13" t="s">
        <v>81</v>
      </c>
      <c r="AW1520" s="13" t="s">
        <v>30</v>
      </c>
      <c r="AX1520" s="13" t="s">
        <v>73</v>
      </c>
      <c r="AY1520" s="164" t="s">
        <v>160</v>
      </c>
    </row>
    <row r="1521" spans="2:51" s="13" customFormat="1" ht="11.25">
      <c r="B1521" s="163"/>
      <c r="D1521" s="158" t="s">
        <v>172</v>
      </c>
      <c r="E1521" s="164" t="s">
        <v>1</v>
      </c>
      <c r="F1521" s="165" t="s">
        <v>1589</v>
      </c>
      <c r="H1521" s="164" t="s">
        <v>1</v>
      </c>
      <c r="I1521" s="166"/>
      <c r="L1521" s="163"/>
      <c r="M1521" s="167"/>
      <c r="N1521" s="168"/>
      <c r="O1521" s="168"/>
      <c r="P1521" s="168"/>
      <c r="Q1521" s="168"/>
      <c r="R1521" s="168"/>
      <c r="S1521" s="168"/>
      <c r="T1521" s="169"/>
      <c r="AT1521" s="164" t="s">
        <v>172</v>
      </c>
      <c r="AU1521" s="164" t="s">
        <v>161</v>
      </c>
      <c r="AV1521" s="13" t="s">
        <v>81</v>
      </c>
      <c r="AW1521" s="13" t="s">
        <v>30</v>
      </c>
      <c r="AX1521" s="13" t="s">
        <v>73</v>
      </c>
      <c r="AY1521" s="164" t="s">
        <v>160</v>
      </c>
    </row>
    <row r="1522" spans="2:51" s="14" customFormat="1" ht="11.25">
      <c r="B1522" s="170"/>
      <c r="D1522" s="158" t="s">
        <v>172</v>
      </c>
      <c r="E1522" s="171" t="s">
        <v>1</v>
      </c>
      <c r="F1522" s="172" t="s">
        <v>1602</v>
      </c>
      <c r="H1522" s="173">
        <v>0.307</v>
      </c>
      <c r="I1522" s="174"/>
      <c r="L1522" s="170"/>
      <c r="M1522" s="175"/>
      <c r="N1522" s="176"/>
      <c r="O1522" s="176"/>
      <c r="P1522" s="176"/>
      <c r="Q1522" s="176"/>
      <c r="R1522" s="176"/>
      <c r="S1522" s="176"/>
      <c r="T1522" s="177"/>
      <c r="AT1522" s="171" t="s">
        <v>172</v>
      </c>
      <c r="AU1522" s="171" t="s">
        <v>161</v>
      </c>
      <c r="AV1522" s="14" t="s">
        <v>83</v>
      </c>
      <c r="AW1522" s="14" t="s">
        <v>30</v>
      </c>
      <c r="AX1522" s="14" t="s">
        <v>81</v>
      </c>
      <c r="AY1522" s="171" t="s">
        <v>160</v>
      </c>
    </row>
    <row r="1523" spans="2:51" s="14" customFormat="1" ht="11.25">
      <c r="B1523" s="170"/>
      <c r="D1523" s="158" t="s">
        <v>172</v>
      </c>
      <c r="F1523" s="172" t="s">
        <v>1603</v>
      </c>
      <c r="H1523" s="173">
        <v>0.322</v>
      </c>
      <c r="I1523" s="174"/>
      <c r="L1523" s="170"/>
      <c r="M1523" s="175"/>
      <c r="N1523" s="176"/>
      <c r="O1523" s="176"/>
      <c r="P1523" s="176"/>
      <c r="Q1523" s="176"/>
      <c r="R1523" s="176"/>
      <c r="S1523" s="176"/>
      <c r="T1523" s="177"/>
      <c r="AT1523" s="171" t="s">
        <v>172</v>
      </c>
      <c r="AU1523" s="171" t="s">
        <v>161</v>
      </c>
      <c r="AV1523" s="14" t="s">
        <v>83</v>
      </c>
      <c r="AW1523" s="14" t="s">
        <v>3</v>
      </c>
      <c r="AX1523" s="14" t="s">
        <v>81</v>
      </c>
      <c r="AY1523" s="171" t="s">
        <v>160</v>
      </c>
    </row>
    <row r="1524" spans="1:65" s="2" customFormat="1" ht="21.75" customHeight="1">
      <c r="A1524" s="33"/>
      <c r="B1524" s="144"/>
      <c r="C1524" s="145" t="s">
        <v>1604</v>
      </c>
      <c r="D1524" s="145" t="s">
        <v>163</v>
      </c>
      <c r="E1524" s="146" t="s">
        <v>1605</v>
      </c>
      <c r="F1524" s="147" t="s">
        <v>1606</v>
      </c>
      <c r="G1524" s="148" t="s">
        <v>1489</v>
      </c>
      <c r="H1524" s="149">
        <v>885.692</v>
      </c>
      <c r="I1524" s="150"/>
      <c r="J1524" s="151">
        <f>ROUND(I1524*H1524,2)</f>
        <v>0</v>
      </c>
      <c r="K1524" s="147" t="s">
        <v>1</v>
      </c>
      <c r="L1524" s="34"/>
      <c r="M1524" s="152" t="s">
        <v>1</v>
      </c>
      <c r="N1524" s="153" t="s">
        <v>38</v>
      </c>
      <c r="O1524" s="59"/>
      <c r="P1524" s="154">
        <f>O1524*H1524</f>
        <v>0</v>
      </c>
      <c r="Q1524" s="154">
        <v>0</v>
      </c>
      <c r="R1524" s="154">
        <f>Q1524*H1524</f>
        <v>0</v>
      </c>
      <c r="S1524" s="154">
        <v>0</v>
      </c>
      <c r="T1524" s="155">
        <f>S1524*H1524</f>
        <v>0</v>
      </c>
      <c r="U1524" s="33"/>
      <c r="V1524" s="33"/>
      <c r="W1524" s="33"/>
      <c r="X1524" s="33"/>
      <c r="Y1524" s="33"/>
      <c r="Z1524" s="33"/>
      <c r="AA1524" s="33"/>
      <c r="AB1524" s="33"/>
      <c r="AC1524" s="33"/>
      <c r="AD1524" s="33"/>
      <c r="AE1524" s="33"/>
      <c r="AR1524" s="156" t="s">
        <v>251</v>
      </c>
      <c r="AT1524" s="156" t="s">
        <v>163</v>
      </c>
      <c r="AU1524" s="156" t="s">
        <v>161</v>
      </c>
      <c r="AY1524" s="18" t="s">
        <v>160</v>
      </c>
      <c r="BE1524" s="157">
        <f>IF(N1524="základní",J1524,0)</f>
        <v>0</v>
      </c>
      <c r="BF1524" s="157">
        <f>IF(N1524="snížená",J1524,0)</f>
        <v>0</v>
      </c>
      <c r="BG1524" s="157">
        <f>IF(N1524="zákl. přenesená",J1524,0)</f>
        <v>0</v>
      </c>
      <c r="BH1524" s="157">
        <f>IF(N1524="sníž. přenesená",J1524,0)</f>
        <v>0</v>
      </c>
      <c r="BI1524" s="157">
        <f>IF(N1524="nulová",J1524,0)</f>
        <v>0</v>
      </c>
      <c r="BJ1524" s="18" t="s">
        <v>81</v>
      </c>
      <c r="BK1524" s="157">
        <f>ROUND(I1524*H1524,2)</f>
        <v>0</v>
      </c>
      <c r="BL1524" s="18" t="s">
        <v>251</v>
      </c>
      <c r="BM1524" s="156" t="s">
        <v>1607</v>
      </c>
    </row>
    <row r="1525" spans="1:47" s="2" customFormat="1" ht="19.5">
      <c r="A1525" s="33"/>
      <c r="B1525" s="34"/>
      <c r="C1525" s="33"/>
      <c r="D1525" s="158" t="s">
        <v>170</v>
      </c>
      <c r="E1525" s="33"/>
      <c r="F1525" s="159" t="s">
        <v>1541</v>
      </c>
      <c r="G1525" s="33"/>
      <c r="H1525" s="33"/>
      <c r="I1525" s="160"/>
      <c r="J1525" s="33"/>
      <c r="K1525" s="33"/>
      <c r="L1525" s="34"/>
      <c r="M1525" s="161"/>
      <c r="N1525" s="162"/>
      <c r="O1525" s="59"/>
      <c r="P1525" s="59"/>
      <c r="Q1525" s="59"/>
      <c r="R1525" s="59"/>
      <c r="S1525" s="59"/>
      <c r="T1525" s="60"/>
      <c r="U1525" s="33"/>
      <c r="V1525" s="33"/>
      <c r="W1525" s="33"/>
      <c r="X1525" s="33"/>
      <c r="Y1525" s="33"/>
      <c r="Z1525" s="33"/>
      <c r="AA1525" s="33"/>
      <c r="AB1525" s="33"/>
      <c r="AC1525" s="33"/>
      <c r="AD1525" s="33"/>
      <c r="AE1525" s="33"/>
      <c r="AT1525" s="18" t="s">
        <v>170</v>
      </c>
      <c r="AU1525" s="18" t="s">
        <v>161</v>
      </c>
    </row>
    <row r="1526" spans="2:51" s="14" customFormat="1" ht="11.25">
      <c r="B1526" s="170"/>
      <c r="D1526" s="158" t="s">
        <v>172</v>
      </c>
      <c r="E1526" s="171" t="s">
        <v>1</v>
      </c>
      <c r="F1526" s="172" t="s">
        <v>1608</v>
      </c>
      <c r="H1526" s="173">
        <v>885.692</v>
      </c>
      <c r="I1526" s="174"/>
      <c r="L1526" s="170"/>
      <c r="M1526" s="175"/>
      <c r="N1526" s="176"/>
      <c r="O1526" s="176"/>
      <c r="P1526" s="176"/>
      <c r="Q1526" s="176"/>
      <c r="R1526" s="176"/>
      <c r="S1526" s="176"/>
      <c r="T1526" s="177"/>
      <c r="AT1526" s="171" t="s">
        <v>172</v>
      </c>
      <c r="AU1526" s="171" t="s">
        <v>161</v>
      </c>
      <c r="AV1526" s="14" t="s">
        <v>83</v>
      </c>
      <c r="AW1526" s="14" t="s">
        <v>30</v>
      </c>
      <c r="AX1526" s="14" t="s">
        <v>81</v>
      </c>
      <c r="AY1526" s="171" t="s">
        <v>160</v>
      </c>
    </row>
    <row r="1527" spans="2:63" s="12" customFormat="1" ht="20.85" customHeight="1">
      <c r="B1527" s="131"/>
      <c r="D1527" s="132" t="s">
        <v>72</v>
      </c>
      <c r="E1527" s="142" t="s">
        <v>1609</v>
      </c>
      <c r="F1527" s="142" t="s">
        <v>1610</v>
      </c>
      <c r="I1527" s="134"/>
      <c r="J1527" s="143">
        <f>BK1527</f>
        <v>0</v>
      </c>
      <c r="L1527" s="131"/>
      <c r="M1527" s="136"/>
      <c r="N1527" s="137"/>
      <c r="O1527" s="137"/>
      <c r="P1527" s="138">
        <f>SUM(P1528:P1566)</f>
        <v>0</v>
      </c>
      <c r="Q1527" s="137"/>
      <c r="R1527" s="138">
        <f>SUM(R1528:R1566)</f>
        <v>1.7911189136874999</v>
      </c>
      <c r="S1527" s="137"/>
      <c r="T1527" s="139">
        <f>SUM(T1528:T1566)</f>
        <v>0</v>
      </c>
      <c r="AR1527" s="132" t="s">
        <v>83</v>
      </c>
      <c r="AT1527" s="140" t="s">
        <v>72</v>
      </c>
      <c r="AU1527" s="140" t="s">
        <v>83</v>
      </c>
      <c r="AY1527" s="132" t="s">
        <v>160</v>
      </c>
      <c r="BK1527" s="141">
        <f>SUM(BK1528:BK1566)</f>
        <v>0</v>
      </c>
    </row>
    <row r="1528" spans="1:65" s="2" customFormat="1" ht="24.2" customHeight="1">
      <c r="A1528" s="33"/>
      <c r="B1528" s="144"/>
      <c r="C1528" s="145" t="s">
        <v>1611</v>
      </c>
      <c r="D1528" s="145" t="s">
        <v>163</v>
      </c>
      <c r="E1528" s="146" t="s">
        <v>1612</v>
      </c>
      <c r="F1528" s="147" t="s">
        <v>1613</v>
      </c>
      <c r="G1528" s="148" t="s">
        <v>1489</v>
      </c>
      <c r="H1528" s="149">
        <v>30.615</v>
      </c>
      <c r="I1528" s="150"/>
      <c r="J1528" s="151">
        <f>ROUND(I1528*H1528,2)</f>
        <v>0</v>
      </c>
      <c r="K1528" s="147" t="s">
        <v>167</v>
      </c>
      <c r="L1528" s="34"/>
      <c r="M1528" s="152" t="s">
        <v>1</v>
      </c>
      <c r="N1528" s="153" t="s">
        <v>38</v>
      </c>
      <c r="O1528" s="59"/>
      <c r="P1528" s="154">
        <f>O1528*H1528</f>
        <v>0</v>
      </c>
      <c r="Q1528" s="154">
        <v>6.06125E-05</v>
      </c>
      <c r="R1528" s="154">
        <f>Q1528*H1528</f>
        <v>0.0018556516875</v>
      </c>
      <c r="S1528" s="154">
        <v>0</v>
      </c>
      <c r="T1528" s="155">
        <f>S1528*H1528</f>
        <v>0</v>
      </c>
      <c r="U1528" s="33"/>
      <c r="V1528" s="33"/>
      <c r="W1528" s="33"/>
      <c r="X1528" s="33"/>
      <c r="Y1528" s="33"/>
      <c r="Z1528" s="33"/>
      <c r="AA1528" s="33"/>
      <c r="AB1528" s="33"/>
      <c r="AC1528" s="33"/>
      <c r="AD1528" s="33"/>
      <c r="AE1528" s="33"/>
      <c r="AR1528" s="156" t="s">
        <v>251</v>
      </c>
      <c r="AT1528" s="156" t="s">
        <v>163</v>
      </c>
      <c r="AU1528" s="156" t="s">
        <v>161</v>
      </c>
      <c r="AY1528" s="18" t="s">
        <v>160</v>
      </c>
      <c r="BE1528" s="157">
        <f>IF(N1528="základní",J1528,0)</f>
        <v>0</v>
      </c>
      <c r="BF1528" s="157">
        <f>IF(N1528="snížená",J1528,0)</f>
        <v>0</v>
      </c>
      <c r="BG1528" s="157">
        <f>IF(N1528="zákl. přenesená",J1528,0)</f>
        <v>0</v>
      </c>
      <c r="BH1528" s="157">
        <f>IF(N1528="sníž. přenesená",J1528,0)</f>
        <v>0</v>
      </c>
      <c r="BI1528" s="157">
        <f>IF(N1528="nulová",J1528,0)</f>
        <v>0</v>
      </c>
      <c r="BJ1528" s="18" t="s">
        <v>81</v>
      </c>
      <c r="BK1528" s="157">
        <f>ROUND(I1528*H1528,2)</f>
        <v>0</v>
      </c>
      <c r="BL1528" s="18" t="s">
        <v>251</v>
      </c>
      <c r="BM1528" s="156" t="s">
        <v>1614</v>
      </c>
    </row>
    <row r="1529" spans="1:47" s="2" customFormat="1" ht="19.5">
      <c r="A1529" s="33"/>
      <c r="B1529" s="34"/>
      <c r="C1529" s="33"/>
      <c r="D1529" s="158" t="s">
        <v>170</v>
      </c>
      <c r="E1529" s="33"/>
      <c r="F1529" s="159" t="s">
        <v>1615</v>
      </c>
      <c r="G1529" s="33"/>
      <c r="H1529" s="33"/>
      <c r="I1529" s="160"/>
      <c r="J1529" s="33"/>
      <c r="K1529" s="33"/>
      <c r="L1529" s="34"/>
      <c r="M1529" s="161"/>
      <c r="N1529" s="162"/>
      <c r="O1529" s="59"/>
      <c r="P1529" s="59"/>
      <c r="Q1529" s="59"/>
      <c r="R1529" s="59"/>
      <c r="S1529" s="59"/>
      <c r="T1529" s="60"/>
      <c r="U1529" s="33"/>
      <c r="V1529" s="33"/>
      <c r="W1529" s="33"/>
      <c r="X1529" s="33"/>
      <c r="Y1529" s="33"/>
      <c r="Z1529" s="33"/>
      <c r="AA1529" s="33"/>
      <c r="AB1529" s="33"/>
      <c r="AC1529" s="33"/>
      <c r="AD1529" s="33"/>
      <c r="AE1529" s="33"/>
      <c r="AT1529" s="18" t="s">
        <v>170</v>
      </c>
      <c r="AU1529" s="18" t="s">
        <v>161</v>
      </c>
    </row>
    <row r="1530" spans="2:51" s="13" customFormat="1" ht="11.25">
      <c r="B1530" s="163"/>
      <c r="D1530" s="158" t="s">
        <v>172</v>
      </c>
      <c r="E1530" s="164" t="s">
        <v>1</v>
      </c>
      <c r="F1530" s="165" t="s">
        <v>1616</v>
      </c>
      <c r="H1530" s="164" t="s">
        <v>1</v>
      </c>
      <c r="I1530" s="166"/>
      <c r="L1530" s="163"/>
      <c r="M1530" s="167"/>
      <c r="N1530" s="168"/>
      <c r="O1530" s="168"/>
      <c r="P1530" s="168"/>
      <c r="Q1530" s="168"/>
      <c r="R1530" s="168"/>
      <c r="S1530" s="168"/>
      <c r="T1530" s="169"/>
      <c r="AT1530" s="164" t="s">
        <v>172</v>
      </c>
      <c r="AU1530" s="164" t="s">
        <v>161</v>
      </c>
      <c r="AV1530" s="13" t="s">
        <v>81</v>
      </c>
      <c r="AW1530" s="13" t="s">
        <v>30</v>
      </c>
      <c r="AX1530" s="13" t="s">
        <v>73</v>
      </c>
      <c r="AY1530" s="164" t="s">
        <v>160</v>
      </c>
    </row>
    <row r="1531" spans="2:51" s="13" customFormat="1" ht="11.25">
      <c r="B1531" s="163"/>
      <c r="D1531" s="158" t="s">
        <v>172</v>
      </c>
      <c r="E1531" s="164" t="s">
        <v>1</v>
      </c>
      <c r="F1531" s="165" t="s">
        <v>1617</v>
      </c>
      <c r="H1531" s="164" t="s">
        <v>1</v>
      </c>
      <c r="I1531" s="166"/>
      <c r="L1531" s="163"/>
      <c r="M1531" s="167"/>
      <c r="N1531" s="168"/>
      <c r="O1531" s="168"/>
      <c r="P1531" s="168"/>
      <c r="Q1531" s="168"/>
      <c r="R1531" s="168"/>
      <c r="S1531" s="168"/>
      <c r="T1531" s="169"/>
      <c r="AT1531" s="164" t="s">
        <v>172</v>
      </c>
      <c r="AU1531" s="164" t="s">
        <v>161</v>
      </c>
      <c r="AV1531" s="13" t="s">
        <v>81</v>
      </c>
      <c r="AW1531" s="13" t="s">
        <v>30</v>
      </c>
      <c r="AX1531" s="13" t="s">
        <v>73</v>
      </c>
      <c r="AY1531" s="164" t="s">
        <v>160</v>
      </c>
    </row>
    <row r="1532" spans="2:51" s="14" customFormat="1" ht="11.25">
      <c r="B1532" s="170"/>
      <c r="D1532" s="158" t="s">
        <v>172</v>
      </c>
      <c r="E1532" s="171" t="s">
        <v>1</v>
      </c>
      <c r="F1532" s="172" t="s">
        <v>1618</v>
      </c>
      <c r="H1532" s="173">
        <v>30.615</v>
      </c>
      <c r="I1532" s="174"/>
      <c r="L1532" s="170"/>
      <c r="M1532" s="175"/>
      <c r="N1532" s="176"/>
      <c r="O1532" s="176"/>
      <c r="P1532" s="176"/>
      <c r="Q1532" s="176"/>
      <c r="R1532" s="176"/>
      <c r="S1532" s="176"/>
      <c r="T1532" s="177"/>
      <c r="AT1532" s="171" t="s">
        <v>172</v>
      </c>
      <c r="AU1532" s="171" t="s">
        <v>161</v>
      </c>
      <c r="AV1532" s="14" t="s">
        <v>83</v>
      </c>
      <c r="AW1532" s="14" t="s">
        <v>30</v>
      </c>
      <c r="AX1532" s="14" t="s">
        <v>81</v>
      </c>
      <c r="AY1532" s="171" t="s">
        <v>160</v>
      </c>
    </row>
    <row r="1533" spans="1:65" s="2" customFormat="1" ht="21.75" customHeight="1">
      <c r="A1533" s="33"/>
      <c r="B1533" s="144"/>
      <c r="C1533" s="195" t="s">
        <v>1619</v>
      </c>
      <c r="D1533" s="195" t="s">
        <v>834</v>
      </c>
      <c r="E1533" s="196" t="s">
        <v>1620</v>
      </c>
      <c r="F1533" s="197" t="s">
        <v>1621</v>
      </c>
      <c r="G1533" s="198" t="s">
        <v>227</v>
      </c>
      <c r="H1533" s="199">
        <v>0.033</v>
      </c>
      <c r="I1533" s="200"/>
      <c r="J1533" s="201">
        <f>ROUND(I1533*H1533,2)</f>
        <v>0</v>
      </c>
      <c r="K1533" s="197" t="s">
        <v>837</v>
      </c>
      <c r="L1533" s="202"/>
      <c r="M1533" s="203" t="s">
        <v>1</v>
      </c>
      <c r="N1533" s="204" t="s">
        <v>38</v>
      </c>
      <c r="O1533" s="59"/>
      <c r="P1533" s="154">
        <f>O1533*H1533</f>
        <v>0</v>
      </c>
      <c r="Q1533" s="154">
        <v>1</v>
      </c>
      <c r="R1533" s="154">
        <f>Q1533*H1533</f>
        <v>0.033</v>
      </c>
      <c r="S1533" s="154">
        <v>0</v>
      </c>
      <c r="T1533" s="155">
        <f>S1533*H1533</f>
        <v>0</v>
      </c>
      <c r="U1533" s="33"/>
      <c r="V1533" s="33"/>
      <c r="W1533" s="33"/>
      <c r="X1533" s="33"/>
      <c r="Y1533" s="33"/>
      <c r="Z1533" s="33"/>
      <c r="AA1533" s="33"/>
      <c r="AB1533" s="33"/>
      <c r="AC1533" s="33"/>
      <c r="AD1533" s="33"/>
      <c r="AE1533" s="33"/>
      <c r="AR1533" s="156" t="s">
        <v>399</v>
      </c>
      <c r="AT1533" s="156" t="s">
        <v>834</v>
      </c>
      <c r="AU1533" s="156" t="s">
        <v>161</v>
      </c>
      <c r="AY1533" s="18" t="s">
        <v>160</v>
      </c>
      <c r="BE1533" s="157">
        <f>IF(N1533="základní",J1533,0)</f>
        <v>0</v>
      </c>
      <c r="BF1533" s="157">
        <f>IF(N1533="snížená",J1533,0)</f>
        <v>0</v>
      </c>
      <c r="BG1533" s="157">
        <f>IF(N1533="zákl. přenesená",J1533,0)</f>
        <v>0</v>
      </c>
      <c r="BH1533" s="157">
        <f>IF(N1533="sníž. přenesená",J1533,0)</f>
        <v>0</v>
      </c>
      <c r="BI1533" s="157">
        <f>IF(N1533="nulová",J1533,0)</f>
        <v>0</v>
      </c>
      <c r="BJ1533" s="18" t="s">
        <v>81</v>
      </c>
      <c r="BK1533" s="157">
        <f>ROUND(I1533*H1533,2)</f>
        <v>0</v>
      </c>
      <c r="BL1533" s="18" t="s">
        <v>251</v>
      </c>
      <c r="BM1533" s="156" t="s">
        <v>1622</v>
      </c>
    </row>
    <row r="1534" spans="1:47" s="2" customFormat="1" ht="11.25">
      <c r="A1534" s="33"/>
      <c r="B1534" s="34"/>
      <c r="C1534" s="33"/>
      <c r="D1534" s="158" t="s">
        <v>170</v>
      </c>
      <c r="E1534" s="33"/>
      <c r="F1534" s="159" t="s">
        <v>1621</v>
      </c>
      <c r="G1534" s="33"/>
      <c r="H1534" s="33"/>
      <c r="I1534" s="160"/>
      <c r="J1534" s="33"/>
      <c r="K1534" s="33"/>
      <c r="L1534" s="34"/>
      <c r="M1534" s="161"/>
      <c r="N1534" s="162"/>
      <c r="O1534" s="59"/>
      <c r="P1534" s="59"/>
      <c r="Q1534" s="59"/>
      <c r="R1534" s="59"/>
      <c r="S1534" s="59"/>
      <c r="T1534" s="60"/>
      <c r="U1534" s="33"/>
      <c r="V1534" s="33"/>
      <c r="W1534" s="33"/>
      <c r="X1534" s="33"/>
      <c r="Y1534" s="33"/>
      <c r="Z1534" s="33"/>
      <c r="AA1534" s="33"/>
      <c r="AB1534" s="33"/>
      <c r="AC1534" s="33"/>
      <c r="AD1534" s="33"/>
      <c r="AE1534" s="33"/>
      <c r="AT1534" s="18" t="s">
        <v>170</v>
      </c>
      <c r="AU1534" s="18" t="s">
        <v>161</v>
      </c>
    </row>
    <row r="1535" spans="1:47" s="2" customFormat="1" ht="19.5">
      <c r="A1535" s="33"/>
      <c r="B1535" s="34"/>
      <c r="C1535" s="33"/>
      <c r="D1535" s="158" t="s">
        <v>292</v>
      </c>
      <c r="E1535" s="33"/>
      <c r="F1535" s="194" t="s">
        <v>1623</v>
      </c>
      <c r="G1535" s="33"/>
      <c r="H1535" s="33"/>
      <c r="I1535" s="160"/>
      <c r="J1535" s="33"/>
      <c r="K1535" s="33"/>
      <c r="L1535" s="34"/>
      <c r="M1535" s="161"/>
      <c r="N1535" s="162"/>
      <c r="O1535" s="59"/>
      <c r="P1535" s="59"/>
      <c r="Q1535" s="59"/>
      <c r="R1535" s="59"/>
      <c r="S1535" s="59"/>
      <c r="T1535" s="60"/>
      <c r="U1535" s="33"/>
      <c r="V1535" s="33"/>
      <c r="W1535" s="33"/>
      <c r="X1535" s="33"/>
      <c r="Y1535" s="33"/>
      <c r="Z1535" s="33"/>
      <c r="AA1535" s="33"/>
      <c r="AB1535" s="33"/>
      <c r="AC1535" s="33"/>
      <c r="AD1535" s="33"/>
      <c r="AE1535" s="33"/>
      <c r="AT1535" s="18" t="s">
        <v>292</v>
      </c>
      <c r="AU1535" s="18" t="s">
        <v>161</v>
      </c>
    </row>
    <row r="1536" spans="2:51" s="13" customFormat="1" ht="11.25">
      <c r="B1536" s="163"/>
      <c r="D1536" s="158" t="s">
        <v>172</v>
      </c>
      <c r="E1536" s="164" t="s">
        <v>1</v>
      </c>
      <c r="F1536" s="165" t="s">
        <v>1616</v>
      </c>
      <c r="H1536" s="164" t="s">
        <v>1</v>
      </c>
      <c r="I1536" s="166"/>
      <c r="L1536" s="163"/>
      <c r="M1536" s="167"/>
      <c r="N1536" s="168"/>
      <c r="O1536" s="168"/>
      <c r="P1536" s="168"/>
      <c r="Q1536" s="168"/>
      <c r="R1536" s="168"/>
      <c r="S1536" s="168"/>
      <c r="T1536" s="169"/>
      <c r="AT1536" s="164" t="s">
        <v>172</v>
      </c>
      <c r="AU1536" s="164" t="s">
        <v>161</v>
      </c>
      <c r="AV1536" s="13" t="s">
        <v>81</v>
      </c>
      <c r="AW1536" s="13" t="s">
        <v>30</v>
      </c>
      <c r="AX1536" s="13" t="s">
        <v>73</v>
      </c>
      <c r="AY1536" s="164" t="s">
        <v>160</v>
      </c>
    </row>
    <row r="1537" spans="2:51" s="13" customFormat="1" ht="11.25">
      <c r="B1537" s="163"/>
      <c r="D1537" s="158" t="s">
        <v>172</v>
      </c>
      <c r="E1537" s="164" t="s">
        <v>1</v>
      </c>
      <c r="F1537" s="165" t="s">
        <v>1617</v>
      </c>
      <c r="H1537" s="164" t="s">
        <v>1</v>
      </c>
      <c r="I1537" s="166"/>
      <c r="L1537" s="163"/>
      <c r="M1537" s="167"/>
      <c r="N1537" s="168"/>
      <c r="O1537" s="168"/>
      <c r="P1537" s="168"/>
      <c r="Q1537" s="168"/>
      <c r="R1537" s="168"/>
      <c r="S1537" s="168"/>
      <c r="T1537" s="169"/>
      <c r="AT1537" s="164" t="s">
        <v>172</v>
      </c>
      <c r="AU1537" s="164" t="s">
        <v>161</v>
      </c>
      <c r="AV1537" s="13" t="s">
        <v>81</v>
      </c>
      <c r="AW1537" s="13" t="s">
        <v>30</v>
      </c>
      <c r="AX1537" s="13" t="s">
        <v>73</v>
      </c>
      <c r="AY1537" s="164" t="s">
        <v>160</v>
      </c>
    </row>
    <row r="1538" spans="2:51" s="14" customFormat="1" ht="11.25">
      <c r="B1538" s="170"/>
      <c r="D1538" s="158" t="s">
        <v>172</v>
      </c>
      <c r="E1538" s="171" t="s">
        <v>1</v>
      </c>
      <c r="F1538" s="172" t="s">
        <v>1624</v>
      </c>
      <c r="H1538" s="173">
        <v>0.031</v>
      </c>
      <c r="I1538" s="174"/>
      <c r="L1538" s="170"/>
      <c r="M1538" s="175"/>
      <c r="N1538" s="176"/>
      <c r="O1538" s="176"/>
      <c r="P1538" s="176"/>
      <c r="Q1538" s="176"/>
      <c r="R1538" s="176"/>
      <c r="S1538" s="176"/>
      <c r="T1538" s="177"/>
      <c r="AT1538" s="171" t="s">
        <v>172</v>
      </c>
      <c r="AU1538" s="171" t="s">
        <v>161</v>
      </c>
      <c r="AV1538" s="14" t="s">
        <v>83</v>
      </c>
      <c r="AW1538" s="14" t="s">
        <v>30</v>
      </c>
      <c r="AX1538" s="14" t="s">
        <v>81</v>
      </c>
      <c r="AY1538" s="171" t="s">
        <v>160</v>
      </c>
    </row>
    <row r="1539" spans="2:51" s="14" customFormat="1" ht="11.25">
      <c r="B1539" s="170"/>
      <c r="D1539" s="158" t="s">
        <v>172</v>
      </c>
      <c r="F1539" s="172" t="s">
        <v>1625</v>
      </c>
      <c r="H1539" s="173">
        <v>0.033</v>
      </c>
      <c r="I1539" s="174"/>
      <c r="L1539" s="170"/>
      <c r="M1539" s="175"/>
      <c r="N1539" s="176"/>
      <c r="O1539" s="176"/>
      <c r="P1539" s="176"/>
      <c r="Q1539" s="176"/>
      <c r="R1539" s="176"/>
      <c r="S1539" s="176"/>
      <c r="T1539" s="177"/>
      <c r="AT1539" s="171" t="s">
        <v>172</v>
      </c>
      <c r="AU1539" s="171" t="s">
        <v>161</v>
      </c>
      <c r="AV1539" s="14" t="s">
        <v>83</v>
      </c>
      <c r="AW1539" s="14" t="s">
        <v>3</v>
      </c>
      <c r="AX1539" s="14" t="s">
        <v>81</v>
      </c>
      <c r="AY1539" s="171" t="s">
        <v>160</v>
      </c>
    </row>
    <row r="1540" spans="1:65" s="2" customFormat="1" ht="24.2" customHeight="1">
      <c r="A1540" s="33"/>
      <c r="B1540" s="144"/>
      <c r="C1540" s="145" t="s">
        <v>1626</v>
      </c>
      <c r="D1540" s="145" t="s">
        <v>163</v>
      </c>
      <c r="E1540" s="146" t="s">
        <v>1627</v>
      </c>
      <c r="F1540" s="147" t="s">
        <v>1628</v>
      </c>
      <c r="G1540" s="148" t="s">
        <v>1489</v>
      </c>
      <c r="H1540" s="149">
        <v>123.897</v>
      </c>
      <c r="I1540" s="150"/>
      <c r="J1540" s="151">
        <f>ROUND(I1540*H1540,2)</f>
        <v>0</v>
      </c>
      <c r="K1540" s="147" t="s">
        <v>167</v>
      </c>
      <c r="L1540" s="34"/>
      <c r="M1540" s="152" t="s">
        <v>1</v>
      </c>
      <c r="N1540" s="153" t="s">
        <v>38</v>
      </c>
      <c r="O1540" s="59"/>
      <c r="P1540" s="154">
        <f>O1540*H1540</f>
        <v>0</v>
      </c>
      <c r="Q1540" s="154">
        <v>4.7E-05</v>
      </c>
      <c r="R1540" s="154">
        <f>Q1540*H1540</f>
        <v>0.005823159</v>
      </c>
      <c r="S1540" s="154">
        <v>0</v>
      </c>
      <c r="T1540" s="155">
        <f>S1540*H1540</f>
        <v>0</v>
      </c>
      <c r="U1540" s="33"/>
      <c r="V1540" s="33"/>
      <c r="W1540" s="33"/>
      <c r="X1540" s="33"/>
      <c r="Y1540" s="33"/>
      <c r="Z1540" s="33"/>
      <c r="AA1540" s="33"/>
      <c r="AB1540" s="33"/>
      <c r="AC1540" s="33"/>
      <c r="AD1540" s="33"/>
      <c r="AE1540" s="33"/>
      <c r="AR1540" s="156" t="s">
        <v>251</v>
      </c>
      <c r="AT1540" s="156" t="s">
        <v>163</v>
      </c>
      <c r="AU1540" s="156" t="s">
        <v>161</v>
      </c>
      <c r="AY1540" s="18" t="s">
        <v>160</v>
      </c>
      <c r="BE1540" s="157">
        <f>IF(N1540="základní",J1540,0)</f>
        <v>0</v>
      </c>
      <c r="BF1540" s="157">
        <f>IF(N1540="snížená",J1540,0)</f>
        <v>0</v>
      </c>
      <c r="BG1540" s="157">
        <f>IF(N1540="zákl. přenesená",J1540,0)</f>
        <v>0</v>
      </c>
      <c r="BH1540" s="157">
        <f>IF(N1540="sníž. přenesená",J1540,0)</f>
        <v>0</v>
      </c>
      <c r="BI1540" s="157">
        <f>IF(N1540="nulová",J1540,0)</f>
        <v>0</v>
      </c>
      <c r="BJ1540" s="18" t="s">
        <v>81</v>
      </c>
      <c r="BK1540" s="157">
        <f>ROUND(I1540*H1540,2)</f>
        <v>0</v>
      </c>
      <c r="BL1540" s="18" t="s">
        <v>251</v>
      </c>
      <c r="BM1540" s="156" t="s">
        <v>1629</v>
      </c>
    </row>
    <row r="1541" spans="1:47" s="2" customFormat="1" ht="19.5">
      <c r="A1541" s="33"/>
      <c r="B1541" s="34"/>
      <c r="C1541" s="33"/>
      <c r="D1541" s="158" t="s">
        <v>170</v>
      </c>
      <c r="E1541" s="33"/>
      <c r="F1541" s="159" t="s">
        <v>1630</v>
      </c>
      <c r="G1541" s="33"/>
      <c r="H1541" s="33"/>
      <c r="I1541" s="160"/>
      <c r="J1541" s="33"/>
      <c r="K1541" s="33"/>
      <c r="L1541" s="34"/>
      <c r="M1541" s="161"/>
      <c r="N1541" s="162"/>
      <c r="O1541" s="59"/>
      <c r="P1541" s="59"/>
      <c r="Q1541" s="59"/>
      <c r="R1541" s="59"/>
      <c r="S1541" s="59"/>
      <c r="T1541" s="60"/>
      <c r="U1541" s="33"/>
      <c r="V1541" s="33"/>
      <c r="W1541" s="33"/>
      <c r="X1541" s="33"/>
      <c r="Y1541" s="33"/>
      <c r="Z1541" s="33"/>
      <c r="AA1541" s="33"/>
      <c r="AB1541" s="33"/>
      <c r="AC1541" s="33"/>
      <c r="AD1541" s="33"/>
      <c r="AE1541" s="33"/>
      <c r="AT1541" s="18" t="s">
        <v>170</v>
      </c>
      <c r="AU1541" s="18" t="s">
        <v>161</v>
      </c>
    </row>
    <row r="1542" spans="2:51" s="13" customFormat="1" ht="11.25">
      <c r="B1542" s="163"/>
      <c r="D1542" s="158" t="s">
        <v>172</v>
      </c>
      <c r="E1542" s="164" t="s">
        <v>1</v>
      </c>
      <c r="F1542" s="165" t="s">
        <v>1631</v>
      </c>
      <c r="H1542" s="164" t="s">
        <v>1</v>
      </c>
      <c r="I1542" s="166"/>
      <c r="L1542" s="163"/>
      <c r="M1542" s="167"/>
      <c r="N1542" s="168"/>
      <c r="O1542" s="168"/>
      <c r="P1542" s="168"/>
      <c r="Q1542" s="168"/>
      <c r="R1542" s="168"/>
      <c r="S1542" s="168"/>
      <c r="T1542" s="169"/>
      <c r="AT1542" s="164" t="s">
        <v>172</v>
      </c>
      <c r="AU1542" s="164" t="s">
        <v>161</v>
      </c>
      <c r="AV1542" s="13" t="s">
        <v>81</v>
      </c>
      <c r="AW1542" s="13" t="s">
        <v>30</v>
      </c>
      <c r="AX1542" s="13" t="s">
        <v>73</v>
      </c>
      <c r="AY1542" s="164" t="s">
        <v>160</v>
      </c>
    </row>
    <row r="1543" spans="2:51" s="13" customFormat="1" ht="11.25">
      <c r="B1543" s="163"/>
      <c r="D1543" s="158" t="s">
        <v>172</v>
      </c>
      <c r="E1543" s="164" t="s">
        <v>1</v>
      </c>
      <c r="F1543" s="165" t="s">
        <v>1632</v>
      </c>
      <c r="H1543" s="164" t="s">
        <v>1</v>
      </c>
      <c r="I1543" s="166"/>
      <c r="L1543" s="163"/>
      <c r="M1543" s="167"/>
      <c r="N1543" s="168"/>
      <c r="O1543" s="168"/>
      <c r="P1543" s="168"/>
      <c r="Q1543" s="168"/>
      <c r="R1543" s="168"/>
      <c r="S1543" s="168"/>
      <c r="T1543" s="169"/>
      <c r="AT1543" s="164" t="s">
        <v>172</v>
      </c>
      <c r="AU1543" s="164" t="s">
        <v>161</v>
      </c>
      <c r="AV1543" s="13" t="s">
        <v>81</v>
      </c>
      <c r="AW1543" s="13" t="s">
        <v>30</v>
      </c>
      <c r="AX1543" s="13" t="s">
        <v>73</v>
      </c>
      <c r="AY1543" s="164" t="s">
        <v>160</v>
      </c>
    </row>
    <row r="1544" spans="2:51" s="14" customFormat="1" ht="11.25">
      <c r="B1544" s="170"/>
      <c r="D1544" s="158" t="s">
        <v>172</v>
      </c>
      <c r="E1544" s="171" t="s">
        <v>1</v>
      </c>
      <c r="F1544" s="172" t="s">
        <v>1633</v>
      </c>
      <c r="H1544" s="173">
        <v>123.897</v>
      </c>
      <c r="I1544" s="174"/>
      <c r="L1544" s="170"/>
      <c r="M1544" s="175"/>
      <c r="N1544" s="176"/>
      <c r="O1544" s="176"/>
      <c r="P1544" s="176"/>
      <c r="Q1544" s="176"/>
      <c r="R1544" s="176"/>
      <c r="S1544" s="176"/>
      <c r="T1544" s="177"/>
      <c r="AT1544" s="171" t="s">
        <v>172</v>
      </c>
      <c r="AU1544" s="171" t="s">
        <v>161</v>
      </c>
      <c r="AV1544" s="14" t="s">
        <v>83</v>
      </c>
      <c r="AW1544" s="14" t="s">
        <v>30</v>
      </c>
      <c r="AX1544" s="14" t="s">
        <v>81</v>
      </c>
      <c r="AY1544" s="171" t="s">
        <v>160</v>
      </c>
    </row>
    <row r="1545" spans="1:65" s="2" customFormat="1" ht="24.2" customHeight="1">
      <c r="A1545" s="33"/>
      <c r="B1545" s="144"/>
      <c r="C1545" s="195" t="s">
        <v>1634</v>
      </c>
      <c r="D1545" s="195" t="s">
        <v>834</v>
      </c>
      <c r="E1545" s="196" t="s">
        <v>1635</v>
      </c>
      <c r="F1545" s="197" t="s">
        <v>1636</v>
      </c>
      <c r="G1545" s="198" t="s">
        <v>227</v>
      </c>
      <c r="H1545" s="199">
        <v>0.13</v>
      </c>
      <c r="I1545" s="200"/>
      <c r="J1545" s="201">
        <f>ROUND(I1545*H1545,2)</f>
        <v>0</v>
      </c>
      <c r="K1545" s="197" t="s">
        <v>837</v>
      </c>
      <c r="L1545" s="202"/>
      <c r="M1545" s="203" t="s">
        <v>1</v>
      </c>
      <c r="N1545" s="204" t="s">
        <v>38</v>
      </c>
      <c r="O1545" s="59"/>
      <c r="P1545" s="154">
        <f>O1545*H1545</f>
        <v>0</v>
      </c>
      <c r="Q1545" s="154">
        <v>1</v>
      </c>
      <c r="R1545" s="154">
        <f>Q1545*H1545</f>
        <v>0.13</v>
      </c>
      <c r="S1545" s="154">
        <v>0</v>
      </c>
      <c r="T1545" s="155">
        <f>S1545*H1545</f>
        <v>0</v>
      </c>
      <c r="U1545" s="33"/>
      <c r="V1545" s="33"/>
      <c r="W1545" s="33"/>
      <c r="X1545" s="33"/>
      <c r="Y1545" s="33"/>
      <c r="Z1545" s="33"/>
      <c r="AA1545" s="33"/>
      <c r="AB1545" s="33"/>
      <c r="AC1545" s="33"/>
      <c r="AD1545" s="33"/>
      <c r="AE1545" s="33"/>
      <c r="AR1545" s="156" t="s">
        <v>399</v>
      </c>
      <c r="AT1545" s="156" t="s">
        <v>834</v>
      </c>
      <c r="AU1545" s="156" t="s">
        <v>161</v>
      </c>
      <c r="AY1545" s="18" t="s">
        <v>160</v>
      </c>
      <c r="BE1545" s="157">
        <f>IF(N1545="základní",J1545,0)</f>
        <v>0</v>
      </c>
      <c r="BF1545" s="157">
        <f>IF(N1545="snížená",J1545,0)</f>
        <v>0</v>
      </c>
      <c r="BG1545" s="157">
        <f>IF(N1545="zákl. přenesená",J1545,0)</f>
        <v>0</v>
      </c>
      <c r="BH1545" s="157">
        <f>IF(N1545="sníž. přenesená",J1545,0)</f>
        <v>0</v>
      </c>
      <c r="BI1545" s="157">
        <f>IF(N1545="nulová",J1545,0)</f>
        <v>0</v>
      </c>
      <c r="BJ1545" s="18" t="s">
        <v>81</v>
      </c>
      <c r="BK1545" s="157">
        <f>ROUND(I1545*H1545,2)</f>
        <v>0</v>
      </c>
      <c r="BL1545" s="18" t="s">
        <v>251</v>
      </c>
      <c r="BM1545" s="156" t="s">
        <v>1637</v>
      </c>
    </row>
    <row r="1546" spans="1:47" s="2" customFormat="1" ht="19.5">
      <c r="A1546" s="33"/>
      <c r="B1546" s="34"/>
      <c r="C1546" s="33"/>
      <c r="D1546" s="158" t="s">
        <v>170</v>
      </c>
      <c r="E1546" s="33"/>
      <c r="F1546" s="159" t="s">
        <v>1636</v>
      </c>
      <c r="G1546" s="33"/>
      <c r="H1546" s="33"/>
      <c r="I1546" s="160"/>
      <c r="J1546" s="33"/>
      <c r="K1546" s="33"/>
      <c r="L1546" s="34"/>
      <c r="M1546" s="161"/>
      <c r="N1546" s="162"/>
      <c r="O1546" s="59"/>
      <c r="P1546" s="59"/>
      <c r="Q1546" s="59"/>
      <c r="R1546" s="59"/>
      <c r="S1546" s="59"/>
      <c r="T1546" s="60"/>
      <c r="U1546" s="33"/>
      <c r="V1546" s="33"/>
      <c r="W1546" s="33"/>
      <c r="X1546" s="33"/>
      <c r="Y1546" s="33"/>
      <c r="Z1546" s="33"/>
      <c r="AA1546" s="33"/>
      <c r="AB1546" s="33"/>
      <c r="AC1546" s="33"/>
      <c r="AD1546" s="33"/>
      <c r="AE1546" s="33"/>
      <c r="AT1546" s="18" t="s">
        <v>170</v>
      </c>
      <c r="AU1546" s="18" t="s">
        <v>161</v>
      </c>
    </row>
    <row r="1547" spans="1:47" s="2" customFormat="1" ht="19.5">
      <c r="A1547" s="33"/>
      <c r="B1547" s="34"/>
      <c r="C1547" s="33"/>
      <c r="D1547" s="158" t="s">
        <v>292</v>
      </c>
      <c r="E1547" s="33"/>
      <c r="F1547" s="194" t="s">
        <v>1638</v>
      </c>
      <c r="G1547" s="33"/>
      <c r="H1547" s="33"/>
      <c r="I1547" s="160"/>
      <c r="J1547" s="33"/>
      <c r="K1547" s="33"/>
      <c r="L1547" s="34"/>
      <c r="M1547" s="161"/>
      <c r="N1547" s="162"/>
      <c r="O1547" s="59"/>
      <c r="P1547" s="59"/>
      <c r="Q1547" s="59"/>
      <c r="R1547" s="59"/>
      <c r="S1547" s="59"/>
      <c r="T1547" s="60"/>
      <c r="U1547" s="33"/>
      <c r="V1547" s="33"/>
      <c r="W1547" s="33"/>
      <c r="X1547" s="33"/>
      <c r="Y1547" s="33"/>
      <c r="Z1547" s="33"/>
      <c r="AA1547" s="33"/>
      <c r="AB1547" s="33"/>
      <c r="AC1547" s="33"/>
      <c r="AD1547" s="33"/>
      <c r="AE1547" s="33"/>
      <c r="AT1547" s="18" t="s">
        <v>292</v>
      </c>
      <c r="AU1547" s="18" t="s">
        <v>161</v>
      </c>
    </row>
    <row r="1548" spans="2:51" s="13" customFormat="1" ht="11.25">
      <c r="B1548" s="163"/>
      <c r="D1548" s="158" t="s">
        <v>172</v>
      </c>
      <c r="E1548" s="164" t="s">
        <v>1</v>
      </c>
      <c r="F1548" s="165" t="s">
        <v>1631</v>
      </c>
      <c r="H1548" s="164" t="s">
        <v>1</v>
      </c>
      <c r="I1548" s="166"/>
      <c r="L1548" s="163"/>
      <c r="M1548" s="167"/>
      <c r="N1548" s="168"/>
      <c r="O1548" s="168"/>
      <c r="P1548" s="168"/>
      <c r="Q1548" s="168"/>
      <c r="R1548" s="168"/>
      <c r="S1548" s="168"/>
      <c r="T1548" s="169"/>
      <c r="AT1548" s="164" t="s">
        <v>172</v>
      </c>
      <c r="AU1548" s="164" t="s">
        <v>161</v>
      </c>
      <c r="AV1548" s="13" t="s">
        <v>81</v>
      </c>
      <c r="AW1548" s="13" t="s">
        <v>30</v>
      </c>
      <c r="AX1548" s="13" t="s">
        <v>73</v>
      </c>
      <c r="AY1548" s="164" t="s">
        <v>160</v>
      </c>
    </row>
    <row r="1549" spans="2:51" s="13" customFormat="1" ht="11.25">
      <c r="B1549" s="163"/>
      <c r="D1549" s="158" t="s">
        <v>172</v>
      </c>
      <c r="E1549" s="164" t="s">
        <v>1</v>
      </c>
      <c r="F1549" s="165" t="s">
        <v>1632</v>
      </c>
      <c r="H1549" s="164" t="s">
        <v>1</v>
      </c>
      <c r="I1549" s="166"/>
      <c r="L1549" s="163"/>
      <c r="M1549" s="167"/>
      <c r="N1549" s="168"/>
      <c r="O1549" s="168"/>
      <c r="P1549" s="168"/>
      <c r="Q1549" s="168"/>
      <c r="R1549" s="168"/>
      <c r="S1549" s="168"/>
      <c r="T1549" s="169"/>
      <c r="AT1549" s="164" t="s">
        <v>172</v>
      </c>
      <c r="AU1549" s="164" t="s">
        <v>161</v>
      </c>
      <c r="AV1549" s="13" t="s">
        <v>81</v>
      </c>
      <c r="AW1549" s="13" t="s">
        <v>30</v>
      </c>
      <c r="AX1549" s="13" t="s">
        <v>73</v>
      </c>
      <c r="AY1549" s="164" t="s">
        <v>160</v>
      </c>
    </row>
    <row r="1550" spans="2:51" s="14" customFormat="1" ht="11.25">
      <c r="B1550" s="170"/>
      <c r="D1550" s="158" t="s">
        <v>172</v>
      </c>
      <c r="E1550" s="171" t="s">
        <v>1</v>
      </c>
      <c r="F1550" s="172" t="s">
        <v>1639</v>
      </c>
      <c r="H1550" s="173">
        <v>0.124</v>
      </c>
      <c r="I1550" s="174"/>
      <c r="L1550" s="170"/>
      <c r="M1550" s="175"/>
      <c r="N1550" s="176"/>
      <c r="O1550" s="176"/>
      <c r="P1550" s="176"/>
      <c r="Q1550" s="176"/>
      <c r="R1550" s="176"/>
      <c r="S1550" s="176"/>
      <c r="T1550" s="177"/>
      <c r="AT1550" s="171" t="s">
        <v>172</v>
      </c>
      <c r="AU1550" s="171" t="s">
        <v>161</v>
      </c>
      <c r="AV1550" s="14" t="s">
        <v>83</v>
      </c>
      <c r="AW1550" s="14" t="s">
        <v>30</v>
      </c>
      <c r="AX1550" s="14" t="s">
        <v>81</v>
      </c>
      <c r="AY1550" s="171" t="s">
        <v>160</v>
      </c>
    </row>
    <row r="1551" spans="2:51" s="14" customFormat="1" ht="11.25">
      <c r="B1551" s="170"/>
      <c r="D1551" s="158" t="s">
        <v>172</v>
      </c>
      <c r="F1551" s="172" t="s">
        <v>1640</v>
      </c>
      <c r="H1551" s="173">
        <v>0.13</v>
      </c>
      <c r="I1551" s="174"/>
      <c r="L1551" s="170"/>
      <c r="M1551" s="175"/>
      <c r="N1551" s="176"/>
      <c r="O1551" s="176"/>
      <c r="P1551" s="176"/>
      <c r="Q1551" s="176"/>
      <c r="R1551" s="176"/>
      <c r="S1551" s="176"/>
      <c r="T1551" s="177"/>
      <c r="AT1551" s="171" t="s">
        <v>172</v>
      </c>
      <c r="AU1551" s="171" t="s">
        <v>161</v>
      </c>
      <c r="AV1551" s="14" t="s">
        <v>83</v>
      </c>
      <c r="AW1551" s="14" t="s">
        <v>3</v>
      </c>
      <c r="AX1551" s="14" t="s">
        <v>81</v>
      </c>
      <c r="AY1551" s="171" t="s">
        <v>160</v>
      </c>
    </row>
    <row r="1552" spans="1:65" s="2" customFormat="1" ht="24.2" customHeight="1">
      <c r="A1552" s="33"/>
      <c r="B1552" s="144"/>
      <c r="C1552" s="145" t="s">
        <v>1641</v>
      </c>
      <c r="D1552" s="145" t="s">
        <v>163</v>
      </c>
      <c r="E1552" s="146" t="s">
        <v>1520</v>
      </c>
      <c r="F1552" s="147" t="s">
        <v>1521</v>
      </c>
      <c r="G1552" s="148" t="s">
        <v>1489</v>
      </c>
      <c r="H1552" s="149">
        <v>1477.449</v>
      </c>
      <c r="I1552" s="150"/>
      <c r="J1552" s="151">
        <f>ROUND(I1552*H1552,2)</f>
        <v>0</v>
      </c>
      <c r="K1552" s="147" t="s">
        <v>167</v>
      </c>
      <c r="L1552" s="34"/>
      <c r="M1552" s="152" t="s">
        <v>1</v>
      </c>
      <c r="N1552" s="153" t="s">
        <v>38</v>
      </c>
      <c r="O1552" s="59"/>
      <c r="P1552" s="154">
        <f>O1552*H1552</f>
        <v>0</v>
      </c>
      <c r="Q1552" s="154">
        <v>4.7E-05</v>
      </c>
      <c r="R1552" s="154">
        <f>Q1552*H1552</f>
        <v>0.069440103</v>
      </c>
      <c r="S1552" s="154">
        <v>0</v>
      </c>
      <c r="T1552" s="155">
        <f>S1552*H1552</f>
        <v>0</v>
      </c>
      <c r="U1552" s="33"/>
      <c r="V1552" s="33"/>
      <c r="W1552" s="33"/>
      <c r="X1552" s="33"/>
      <c r="Y1552" s="33"/>
      <c r="Z1552" s="33"/>
      <c r="AA1552" s="33"/>
      <c r="AB1552" s="33"/>
      <c r="AC1552" s="33"/>
      <c r="AD1552" s="33"/>
      <c r="AE1552" s="33"/>
      <c r="AR1552" s="156" t="s">
        <v>251</v>
      </c>
      <c r="AT1552" s="156" t="s">
        <v>163</v>
      </c>
      <c r="AU1552" s="156" t="s">
        <v>161</v>
      </c>
      <c r="AY1552" s="18" t="s">
        <v>160</v>
      </c>
      <c r="BE1552" s="157">
        <f>IF(N1552="základní",J1552,0)</f>
        <v>0</v>
      </c>
      <c r="BF1552" s="157">
        <f>IF(N1552="snížená",J1552,0)</f>
        <v>0</v>
      </c>
      <c r="BG1552" s="157">
        <f>IF(N1552="zákl. přenesená",J1552,0)</f>
        <v>0</v>
      </c>
      <c r="BH1552" s="157">
        <f>IF(N1552="sníž. přenesená",J1552,0)</f>
        <v>0</v>
      </c>
      <c r="BI1552" s="157">
        <f>IF(N1552="nulová",J1552,0)</f>
        <v>0</v>
      </c>
      <c r="BJ1552" s="18" t="s">
        <v>81</v>
      </c>
      <c r="BK1552" s="157">
        <f>ROUND(I1552*H1552,2)</f>
        <v>0</v>
      </c>
      <c r="BL1552" s="18" t="s">
        <v>251</v>
      </c>
      <c r="BM1552" s="156" t="s">
        <v>1642</v>
      </c>
    </row>
    <row r="1553" spans="1:47" s="2" customFormat="1" ht="19.5">
      <c r="A1553" s="33"/>
      <c r="B1553" s="34"/>
      <c r="C1553" s="33"/>
      <c r="D1553" s="158" t="s">
        <v>170</v>
      </c>
      <c r="E1553" s="33"/>
      <c r="F1553" s="159" t="s">
        <v>1523</v>
      </c>
      <c r="G1553" s="33"/>
      <c r="H1553" s="33"/>
      <c r="I1553" s="160"/>
      <c r="J1553" s="33"/>
      <c r="K1553" s="33"/>
      <c r="L1553" s="34"/>
      <c r="M1553" s="161"/>
      <c r="N1553" s="162"/>
      <c r="O1553" s="59"/>
      <c r="P1553" s="59"/>
      <c r="Q1553" s="59"/>
      <c r="R1553" s="59"/>
      <c r="S1553" s="59"/>
      <c r="T1553" s="60"/>
      <c r="U1553" s="33"/>
      <c r="V1553" s="33"/>
      <c r="W1553" s="33"/>
      <c r="X1553" s="33"/>
      <c r="Y1553" s="33"/>
      <c r="Z1553" s="33"/>
      <c r="AA1553" s="33"/>
      <c r="AB1553" s="33"/>
      <c r="AC1553" s="33"/>
      <c r="AD1553" s="33"/>
      <c r="AE1553" s="33"/>
      <c r="AT1553" s="18" t="s">
        <v>170</v>
      </c>
      <c r="AU1553" s="18" t="s">
        <v>161</v>
      </c>
    </row>
    <row r="1554" spans="2:51" s="13" customFormat="1" ht="11.25">
      <c r="B1554" s="163"/>
      <c r="D1554" s="158" t="s">
        <v>172</v>
      </c>
      <c r="E1554" s="164" t="s">
        <v>1</v>
      </c>
      <c r="F1554" s="165" t="s">
        <v>1643</v>
      </c>
      <c r="H1554" s="164" t="s">
        <v>1</v>
      </c>
      <c r="I1554" s="166"/>
      <c r="L1554" s="163"/>
      <c r="M1554" s="167"/>
      <c r="N1554" s="168"/>
      <c r="O1554" s="168"/>
      <c r="P1554" s="168"/>
      <c r="Q1554" s="168"/>
      <c r="R1554" s="168"/>
      <c r="S1554" s="168"/>
      <c r="T1554" s="169"/>
      <c r="AT1554" s="164" t="s">
        <v>172</v>
      </c>
      <c r="AU1554" s="164" t="s">
        <v>161</v>
      </c>
      <c r="AV1554" s="13" t="s">
        <v>81</v>
      </c>
      <c r="AW1554" s="13" t="s">
        <v>30</v>
      </c>
      <c r="AX1554" s="13" t="s">
        <v>73</v>
      </c>
      <c r="AY1554" s="164" t="s">
        <v>160</v>
      </c>
    </row>
    <row r="1555" spans="2:51" s="13" customFormat="1" ht="11.25">
      <c r="B1555" s="163"/>
      <c r="D1555" s="158" t="s">
        <v>172</v>
      </c>
      <c r="E1555" s="164" t="s">
        <v>1</v>
      </c>
      <c r="F1555" s="165" t="s">
        <v>1644</v>
      </c>
      <c r="H1555" s="164" t="s">
        <v>1</v>
      </c>
      <c r="I1555" s="166"/>
      <c r="L1555" s="163"/>
      <c r="M1555" s="167"/>
      <c r="N1555" s="168"/>
      <c r="O1555" s="168"/>
      <c r="P1555" s="168"/>
      <c r="Q1555" s="168"/>
      <c r="R1555" s="168"/>
      <c r="S1555" s="168"/>
      <c r="T1555" s="169"/>
      <c r="AT1555" s="164" t="s">
        <v>172</v>
      </c>
      <c r="AU1555" s="164" t="s">
        <v>161</v>
      </c>
      <c r="AV1555" s="13" t="s">
        <v>81</v>
      </c>
      <c r="AW1555" s="13" t="s">
        <v>30</v>
      </c>
      <c r="AX1555" s="13" t="s">
        <v>73</v>
      </c>
      <c r="AY1555" s="164" t="s">
        <v>160</v>
      </c>
    </row>
    <row r="1556" spans="2:51" s="14" customFormat="1" ht="11.25">
      <c r="B1556" s="170"/>
      <c r="D1556" s="158" t="s">
        <v>172</v>
      </c>
      <c r="E1556" s="171" t="s">
        <v>1</v>
      </c>
      <c r="F1556" s="172" t="s">
        <v>1645</v>
      </c>
      <c r="H1556" s="173">
        <v>1477.449</v>
      </c>
      <c r="I1556" s="174"/>
      <c r="L1556" s="170"/>
      <c r="M1556" s="175"/>
      <c r="N1556" s="176"/>
      <c r="O1556" s="176"/>
      <c r="P1556" s="176"/>
      <c r="Q1556" s="176"/>
      <c r="R1556" s="176"/>
      <c r="S1556" s="176"/>
      <c r="T1556" s="177"/>
      <c r="AT1556" s="171" t="s">
        <v>172</v>
      </c>
      <c r="AU1556" s="171" t="s">
        <v>161</v>
      </c>
      <c r="AV1556" s="14" t="s">
        <v>83</v>
      </c>
      <c r="AW1556" s="14" t="s">
        <v>30</v>
      </c>
      <c r="AX1556" s="14" t="s">
        <v>81</v>
      </c>
      <c r="AY1556" s="171" t="s">
        <v>160</v>
      </c>
    </row>
    <row r="1557" spans="1:65" s="2" customFormat="1" ht="21.75" customHeight="1">
      <c r="A1557" s="33"/>
      <c r="B1557" s="144"/>
      <c r="C1557" s="195" t="s">
        <v>1646</v>
      </c>
      <c r="D1557" s="195" t="s">
        <v>834</v>
      </c>
      <c r="E1557" s="196" t="s">
        <v>1647</v>
      </c>
      <c r="F1557" s="197" t="s">
        <v>1648</v>
      </c>
      <c r="G1557" s="198" t="s">
        <v>227</v>
      </c>
      <c r="H1557" s="199">
        <v>1.551</v>
      </c>
      <c r="I1557" s="200"/>
      <c r="J1557" s="201">
        <f>ROUND(I1557*H1557,2)</f>
        <v>0</v>
      </c>
      <c r="K1557" s="197" t="s">
        <v>837</v>
      </c>
      <c r="L1557" s="202"/>
      <c r="M1557" s="203" t="s">
        <v>1</v>
      </c>
      <c r="N1557" s="204" t="s">
        <v>38</v>
      </c>
      <c r="O1557" s="59"/>
      <c r="P1557" s="154">
        <f>O1557*H1557</f>
        <v>0</v>
      </c>
      <c r="Q1557" s="154">
        <v>1</v>
      </c>
      <c r="R1557" s="154">
        <f>Q1557*H1557</f>
        <v>1.551</v>
      </c>
      <c r="S1557" s="154">
        <v>0</v>
      </c>
      <c r="T1557" s="155">
        <f>S1557*H1557</f>
        <v>0</v>
      </c>
      <c r="U1557" s="33"/>
      <c r="V1557" s="33"/>
      <c r="W1557" s="33"/>
      <c r="X1557" s="33"/>
      <c r="Y1557" s="33"/>
      <c r="Z1557" s="33"/>
      <c r="AA1557" s="33"/>
      <c r="AB1557" s="33"/>
      <c r="AC1557" s="33"/>
      <c r="AD1557" s="33"/>
      <c r="AE1557" s="33"/>
      <c r="AR1557" s="156" t="s">
        <v>399</v>
      </c>
      <c r="AT1557" s="156" t="s">
        <v>834</v>
      </c>
      <c r="AU1557" s="156" t="s">
        <v>161</v>
      </c>
      <c r="AY1557" s="18" t="s">
        <v>160</v>
      </c>
      <c r="BE1557" s="157">
        <f>IF(N1557="základní",J1557,0)</f>
        <v>0</v>
      </c>
      <c r="BF1557" s="157">
        <f>IF(N1557="snížená",J1557,0)</f>
        <v>0</v>
      </c>
      <c r="BG1557" s="157">
        <f>IF(N1557="zákl. přenesená",J1557,0)</f>
        <v>0</v>
      </c>
      <c r="BH1557" s="157">
        <f>IF(N1557="sníž. přenesená",J1557,0)</f>
        <v>0</v>
      </c>
      <c r="BI1557" s="157">
        <f>IF(N1557="nulová",J1557,0)</f>
        <v>0</v>
      </c>
      <c r="BJ1557" s="18" t="s">
        <v>81</v>
      </c>
      <c r="BK1557" s="157">
        <f>ROUND(I1557*H1557,2)</f>
        <v>0</v>
      </c>
      <c r="BL1557" s="18" t="s">
        <v>251</v>
      </c>
      <c r="BM1557" s="156" t="s">
        <v>1649</v>
      </c>
    </row>
    <row r="1558" spans="1:47" s="2" customFormat="1" ht="11.25">
      <c r="A1558" s="33"/>
      <c r="B1558" s="34"/>
      <c r="C1558" s="33"/>
      <c r="D1558" s="158" t="s">
        <v>170</v>
      </c>
      <c r="E1558" s="33"/>
      <c r="F1558" s="159" t="s">
        <v>1648</v>
      </c>
      <c r="G1558" s="33"/>
      <c r="H1558" s="33"/>
      <c r="I1558" s="160"/>
      <c r="J1558" s="33"/>
      <c r="K1558" s="33"/>
      <c r="L1558" s="34"/>
      <c r="M1558" s="161"/>
      <c r="N1558" s="162"/>
      <c r="O1558" s="59"/>
      <c r="P1558" s="59"/>
      <c r="Q1558" s="59"/>
      <c r="R1558" s="59"/>
      <c r="S1558" s="59"/>
      <c r="T1558" s="60"/>
      <c r="U1558" s="33"/>
      <c r="V1558" s="33"/>
      <c r="W1558" s="33"/>
      <c r="X1558" s="33"/>
      <c r="Y1558" s="33"/>
      <c r="Z1558" s="33"/>
      <c r="AA1558" s="33"/>
      <c r="AB1558" s="33"/>
      <c r="AC1558" s="33"/>
      <c r="AD1558" s="33"/>
      <c r="AE1558" s="33"/>
      <c r="AT1558" s="18" t="s">
        <v>170</v>
      </c>
      <c r="AU1558" s="18" t="s">
        <v>161</v>
      </c>
    </row>
    <row r="1559" spans="1:47" s="2" customFormat="1" ht="19.5">
      <c r="A1559" s="33"/>
      <c r="B1559" s="34"/>
      <c r="C1559" s="33"/>
      <c r="D1559" s="158" t="s">
        <v>292</v>
      </c>
      <c r="E1559" s="33"/>
      <c r="F1559" s="194" t="s">
        <v>1650</v>
      </c>
      <c r="G1559" s="33"/>
      <c r="H1559" s="33"/>
      <c r="I1559" s="160"/>
      <c r="J1559" s="33"/>
      <c r="K1559" s="33"/>
      <c r="L1559" s="34"/>
      <c r="M1559" s="161"/>
      <c r="N1559" s="162"/>
      <c r="O1559" s="59"/>
      <c r="P1559" s="59"/>
      <c r="Q1559" s="59"/>
      <c r="R1559" s="59"/>
      <c r="S1559" s="59"/>
      <c r="T1559" s="60"/>
      <c r="U1559" s="33"/>
      <c r="V1559" s="33"/>
      <c r="W1559" s="33"/>
      <c r="X1559" s="33"/>
      <c r="Y1559" s="33"/>
      <c r="Z1559" s="33"/>
      <c r="AA1559" s="33"/>
      <c r="AB1559" s="33"/>
      <c r="AC1559" s="33"/>
      <c r="AD1559" s="33"/>
      <c r="AE1559" s="33"/>
      <c r="AT1559" s="18" t="s">
        <v>292</v>
      </c>
      <c r="AU1559" s="18" t="s">
        <v>161</v>
      </c>
    </row>
    <row r="1560" spans="2:51" s="13" customFormat="1" ht="11.25">
      <c r="B1560" s="163"/>
      <c r="D1560" s="158" t="s">
        <v>172</v>
      </c>
      <c r="E1560" s="164" t="s">
        <v>1</v>
      </c>
      <c r="F1560" s="165" t="s">
        <v>1643</v>
      </c>
      <c r="H1560" s="164" t="s">
        <v>1</v>
      </c>
      <c r="I1560" s="166"/>
      <c r="L1560" s="163"/>
      <c r="M1560" s="167"/>
      <c r="N1560" s="168"/>
      <c r="O1560" s="168"/>
      <c r="P1560" s="168"/>
      <c r="Q1560" s="168"/>
      <c r="R1560" s="168"/>
      <c r="S1560" s="168"/>
      <c r="T1560" s="169"/>
      <c r="AT1560" s="164" t="s">
        <v>172</v>
      </c>
      <c r="AU1560" s="164" t="s">
        <v>161</v>
      </c>
      <c r="AV1560" s="13" t="s">
        <v>81</v>
      </c>
      <c r="AW1560" s="13" t="s">
        <v>30</v>
      </c>
      <c r="AX1560" s="13" t="s">
        <v>73</v>
      </c>
      <c r="AY1560" s="164" t="s">
        <v>160</v>
      </c>
    </row>
    <row r="1561" spans="2:51" s="13" customFormat="1" ht="11.25">
      <c r="B1561" s="163"/>
      <c r="D1561" s="158" t="s">
        <v>172</v>
      </c>
      <c r="E1561" s="164" t="s">
        <v>1</v>
      </c>
      <c r="F1561" s="165" t="s">
        <v>1644</v>
      </c>
      <c r="H1561" s="164" t="s">
        <v>1</v>
      </c>
      <c r="I1561" s="166"/>
      <c r="L1561" s="163"/>
      <c r="M1561" s="167"/>
      <c r="N1561" s="168"/>
      <c r="O1561" s="168"/>
      <c r="P1561" s="168"/>
      <c r="Q1561" s="168"/>
      <c r="R1561" s="168"/>
      <c r="S1561" s="168"/>
      <c r="T1561" s="169"/>
      <c r="AT1561" s="164" t="s">
        <v>172</v>
      </c>
      <c r="AU1561" s="164" t="s">
        <v>161</v>
      </c>
      <c r="AV1561" s="13" t="s">
        <v>81</v>
      </c>
      <c r="AW1561" s="13" t="s">
        <v>30</v>
      </c>
      <c r="AX1561" s="13" t="s">
        <v>73</v>
      </c>
      <c r="AY1561" s="164" t="s">
        <v>160</v>
      </c>
    </row>
    <row r="1562" spans="2:51" s="14" customFormat="1" ht="11.25">
      <c r="B1562" s="170"/>
      <c r="D1562" s="158" t="s">
        <v>172</v>
      </c>
      <c r="E1562" s="171" t="s">
        <v>1</v>
      </c>
      <c r="F1562" s="172" t="s">
        <v>1651</v>
      </c>
      <c r="H1562" s="173">
        <v>1.477</v>
      </c>
      <c r="I1562" s="174"/>
      <c r="L1562" s="170"/>
      <c r="M1562" s="175"/>
      <c r="N1562" s="176"/>
      <c r="O1562" s="176"/>
      <c r="P1562" s="176"/>
      <c r="Q1562" s="176"/>
      <c r="R1562" s="176"/>
      <c r="S1562" s="176"/>
      <c r="T1562" s="177"/>
      <c r="AT1562" s="171" t="s">
        <v>172</v>
      </c>
      <c r="AU1562" s="171" t="s">
        <v>161</v>
      </c>
      <c r="AV1562" s="14" t="s">
        <v>83</v>
      </c>
      <c r="AW1562" s="14" t="s">
        <v>30</v>
      </c>
      <c r="AX1562" s="14" t="s">
        <v>81</v>
      </c>
      <c r="AY1562" s="171" t="s">
        <v>160</v>
      </c>
    </row>
    <row r="1563" spans="2:51" s="14" customFormat="1" ht="11.25">
      <c r="B1563" s="170"/>
      <c r="D1563" s="158" t="s">
        <v>172</v>
      </c>
      <c r="F1563" s="172" t="s">
        <v>1652</v>
      </c>
      <c r="H1563" s="173">
        <v>1.551</v>
      </c>
      <c r="I1563" s="174"/>
      <c r="L1563" s="170"/>
      <c r="M1563" s="175"/>
      <c r="N1563" s="176"/>
      <c r="O1563" s="176"/>
      <c r="P1563" s="176"/>
      <c r="Q1563" s="176"/>
      <c r="R1563" s="176"/>
      <c r="S1563" s="176"/>
      <c r="T1563" s="177"/>
      <c r="AT1563" s="171" t="s">
        <v>172</v>
      </c>
      <c r="AU1563" s="171" t="s">
        <v>161</v>
      </c>
      <c r="AV1563" s="14" t="s">
        <v>83</v>
      </c>
      <c r="AW1563" s="14" t="s">
        <v>3</v>
      </c>
      <c r="AX1563" s="14" t="s">
        <v>81</v>
      </c>
      <c r="AY1563" s="171" t="s">
        <v>160</v>
      </c>
    </row>
    <row r="1564" spans="1:65" s="2" customFormat="1" ht="16.5" customHeight="1">
      <c r="A1564" s="33"/>
      <c r="B1564" s="144"/>
      <c r="C1564" s="145" t="s">
        <v>1653</v>
      </c>
      <c r="D1564" s="145" t="s">
        <v>163</v>
      </c>
      <c r="E1564" s="146" t="s">
        <v>1654</v>
      </c>
      <c r="F1564" s="147" t="s">
        <v>1655</v>
      </c>
      <c r="G1564" s="148" t="s">
        <v>1489</v>
      </c>
      <c r="H1564" s="149">
        <v>1631.961</v>
      </c>
      <c r="I1564" s="150"/>
      <c r="J1564" s="151">
        <f>ROUND(I1564*H1564,2)</f>
        <v>0</v>
      </c>
      <c r="K1564" s="147" t="s">
        <v>1</v>
      </c>
      <c r="L1564" s="34"/>
      <c r="M1564" s="152" t="s">
        <v>1</v>
      </c>
      <c r="N1564" s="153" t="s">
        <v>38</v>
      </c>
      <c r="O1564" s="59"/>
      <c r="P1564" s="154">
        <f>O1564*H1564</f>
        <v>0</v>
      </c>
      <c r="Q1564" s="154">
        <v>0</v>
      </c>
      <c r="R1564" s="154">
        <f>Q1564*H1564</f>
        <v>0</v>
      </c>
      <c r="S1564" s="154">
        <v>0</v>
      </c>
      <c r="T1564" s="155">
        <f>S1564*H1564</f>
        <v>0</v>
      </c>
      <c r="U1564" s="33"/>
      <c r="V1564" s="33"/>
      <c r="W1564" s="33"/>
      <c r="X1564" s="33"/>
      <c r="Y1564" s="33"/>
      <c r="Z1564" s="33"/>
      <c r="AA1564" s="33"/>
      <c r="AB1564" s="33"/>
      <c r="AC1564" s="33"/>
      <c r="AD1564" s="33"/>
      <c r="AE1564" s="33"/>
      <c r="AR1564" s="156" t="s">
        <v>251</v>
      </c>
      <c r="AT1564" s="156" t="s">
        <v>163</v>
      </c>
      <c r="AU1564" s="156" t="s">
        <v>161</v>
      </c>
      <c r="AY1564" s="18" t="s">
        <v>160</v>
      </c>
      <c r="BE1564" s="157">
        <f>IF(N1564="základní",J1564,0)</f>
        <v>0</v>
      </c>
      <c r="BF1564" s="157">
        <f>IF(N1564="snížená",J1564,0)</f>
        <v>0</v>
      </c>
      <c r="BG1564" s="157">
        <f>IF(N1564="zákl. přenesená",J1564,0)</f>
        <v>0</v>
      </c>
      <c r="BH1564" s="157">
        <f>IF(N1564="sníž. přenesená",J1564,0)</f>
        <v>0</v>
      </c>
      <c r="BI1564" s="157">
        <f>IF(N1564="nulová",J1564,0)</f>
        <v>0</v>
      </c>
      <c r="BJ1564" s="18" t="s">
        <v>81</v>
      </c>
      <c r="BK1564" s="157">
        <f>ROUND(I1564*H1564,2)</f>
        <v>0</v>
      </c>
      <c r="BL1564" s="18" t="s">
        <v>251</v>
      </c>
      <c r="BM1564" s="156" t="s">
        <v>1656</v>
      </c>
    </row>
    <row r="1565" spans="1:47" s="2" customFormat="1" ht="11.25">
      <c r="A1565" s="33"/>
      <c r="B1565" s="34"/>
      <c r="C1565" s="33"/>
      <c r="D1565" s="158" t="s">
        <v>170</v>
      </c>
      <c r="E1565" s="33"/>
      <c r="F1565" s="159" t="s">
        <v>1655</v>
      </c>
      <c r="G1565" s="33"/>
      <c r="H1565" s="33"/>
      <c r="I1565" s="160"/>
      <c r="J1565" s="33"/>
      <c r="K1565" s="33"/>
      <c r="L1565" s="34"/>
      <c r="M1565" s="161"/>
      <c r="N1565" s="162"/>
      <c r="O1565" s="59"/>
      <c r="P1565" s="59"/>
      <c r="Q1565" s="59"/>
      <c r="R1565" s="59"/>
      <c r="S1565" s="59"/>
      <c r="T1565" s="60"/>
      <c r="U1565" s="33"/>
      <c r="V1565" s="33"/>
      <c r="W1565" s="33"/>
      <c r="X1565" s="33"/>
      <c r="Y1565" s="33"/>
      <c r="Z1565" s="33"/>
      <c r="AA1565" s="33"/>
      <c r="AB1565" s="33"/>
      <c r="AC1565" s="33"/>
      <c r="AD1565" s="33"/>
      <c r="AE1565" s="33"/>
      <c r="AT1565" s="18" t="s">
        <v>170</v>
      </c>
      <c r="AU1565" s="18" t="s">
        <v>161</v>
      </c>
    </row>
    <row r="1566" spans="2:51" s="14" customFormat="1" ht="11.25">
      <c r="B1566" s="170"/>
      <c r="D1566" s="158" t="s">
        <v>172</v>
      </c>
      <c r="E1566" s="171" t="s">
        <v>1</v>
      </c>
      <c r="F1566" s="172" t="s">
        <v>1657</v>
      </c>
      <c r="H1566" s="173">
        <v>1631.961</v>
      </c>
      <c r="I1566" s="174"/>
      <c r="L1566" s="170"/>
      <c r="M1566" s="175"/>
      <c r="N1566" s="176"/>
      <c r="O1566" s="176"/>
      <c r="P1566" s="176"/>
      <c r="Q1566" s="176"/>
      <c r="R1566" s="176"/>
      <c r="S1566" s="176"/>
      <c r="T1566" s="177"/>
      <c r="AT1566" s="171" t="s">
        <v>172</v>
      </c>
      <c r="AU1566" s="171" t="s">
        <v>161</v>
      </c>
      <c r="AV1566" s="14" t="s">
        <v>83</v>
      </c>
      <c r="AW1566" s="14" t="s">
        <v>30</v>
      </c>
      <c r="AX1566" s="14" t="s">
        <v>81</v>
      </c>
      <c r="AY1566" s="171" t="s">
        <v>160</v>
      </c>
    </row>
    <row r="1567" spans="2:63" s="12" customFormat="1" ht="22.9" customHeight="1">
      <c r="B1567" s="131"/>
      <c r="D1567" s="132" t="s">
        <v>72</v>
      </c>
      <c r="E1567" s="142" t="s">
        <v>1658</v>
      </c>
      <c r="F1567" s="142" t="s">
        <v>1659</v>
      </c>
      <c r="I1567" s="134"/>
      <c r="J1567" s="143">
        <f>BK1567</f>
        <v>0</v>
      </c>
      <c r="L1567" s="131"/>
      <c r="M1567" s="136"/>
      <c r="N1567" s="137"/>
      <c r="O1567" s="137"/>
      <c r="P1567" s="138">
        <f>SUM(P1568:P1680)</f>
        <v>0</v>
      </c>
      <c r="Q1567" s="137"/>
      <c r="R1567" s="138">
        <f>SUM(R1568:R1680)</f>
        <v>2.2452171199999995</v>
      </c>
      <c r="S1567" s="137"/>
      <c r="T1567" s="139">
        <f>SUM(T1568:T1680)</f>
        <v>0</v>
      </c>
      <c r="AR1567" s="132" t="s">
        <v>83</v>
      </c>
      <c r="AT1567" s="140" t="s">
        <v>72</v>
      </c>
      <c r="AU1567" s="140" t="s">
        <v>81</v>
      </c>
      <c r="AY1567" s="132" t="s">
        <v>160</v>
      </c>
      <c r="BK1567" s="141">
        <f>SUM(BK1568:BK1680)</f>
        <v>0</v>
      </c>
    </row>
    <row r="1568" spans="1:65" s="2" customFormat="1" ht="16.5" customHeight="1">
      <c r="A1568" s="33"/>
      <c r="B1568" s="144"/>
      <c r="C1568" s="145" t="s">
        <v>1660</v>
      </c>
      <c r="D1568" s="145" t="s">
        <v>163</v>
      </c>
      <c r="E1568" s="146" t="s">
        <v>1661</v>
      </c>
      <c r="F1568" s="147" t="s">
        <v>1662</v>
      </c>
      <c r="G1568" s="148" t="s">
        <v>166</v>
      </c>
      <c r="H1568" s="149">
        <v>45.36</v>
      </c>
      <c r="I1568" s="150"/>
      <c r="J1568" s="151">
        <f>ROUND(I1568*H1568,2)</f>
        <v>0</v>
      </c>
      <c r="K1568" s="147" t="s">
        <v>167</v>
      </c>
      <c r="L1568" s="34"/>
      <c r="M1568" s="152" t="s">
        <v>1</v>
      </c>
      <c r="N1568" s="153" t="s">
        <v>38</v>
      </c>
      <c r="O1568" s="59"/>
      <c r="P1568" s="154">
        <f>O1568*H1568</f>
        <v>0</v>
      </c>
      <c r="Q1568" s="154">
        <v>0</v>
      </c>
      <c r="R1568" s="154">
        <f>Q1568*H1568</f>
        <v>0</v>
      </c>
      <c r="S1568" s="154">
        <v>0</v>
      </c>
      <c r="T1568" s="155">
        <f>S1568*H1568</f>
        <v>0</v>
      </c>
      <c r="U1568" s="33"/>
      <c r="V1568" s="33"/>
      <c r="W1568" s="33"/>
      <c r="X1568" s="33"/>
      <c r="Y1568" s="33"/>
      <c r="Z1568" s="33"/>
      <c r="AA1568" s="33"/>
      <c r="AB1568" s="33"/>
      <c r="AC1568" s="33"/>
      <c r="AD1568" s="33"/>
      <c r="AE1568" s="33"/>
      <c r="AR1568" s="156" t="s">
        <v>251</v>
      </c>
      <c r="AT1568" s="156" t="s">
        <v>163</v>
      </c>
      <c r="AU1568" s="156" t="s">
        <v>83</v>
      </c>
      <c r="AY1568" s="18" t="s">
        <v>160</v>
      </c>
      <c r="BE1568" s="157">
        <f>IF(N1568="základní",J1568,0)</f>
        <v>0</v>
      </c>
      <c r="BF1568" s="157">
        <f>IF(N1568="snížená",J1568,0)</f>
        <v>0</v>
      </c>
      <c r="BG1568" s="157">
        <f>IF(N1568="zákl. přenesená",J1568,0)</f>
        <v>0</v>
      </c>
      <c r="BH1568" s="157">
        <f>IF(N1568="sníž. přenesená",J1568,0)</f>
        <v>0</v>
      </c>
      <c r="BI1568" s="157">
        <f>IF(N1568="nulová",J1568,0)</f>
        <v>0</v>
      </c>
      <c r="BJ1568" s="18" t="s">
        <v>81</v>
      </c>
      <c r="BK1568" s="157">
        <f>ROUND(I1568*H1568,2)</f>
        <v>0</v>
      </c>
      <c r="BL1568" s="18" t="s">
        <v>251</v>
      </c>
      <c r="BM1568" s="156" t="s">
        <v>1663</v>
      </c>
    </row>
    <row r="1569" spans="1:47" s="2" customFormat="1" ht="11.25">
      <c r="A1569" s="33"/>
      <c r="B1569" s="34"/>
      <c r="C1569" s="33"/>
      <c r="D1569" s="158" t="s">
        <v>170</v>
      </c>
      <c r="E1569" s="33"/>
      <c r="F1569" s="159" t="s">
        <v>1664</v>
      </c>
      <c r="G1569" s="33"/>
      <c r="H1569" s="33"/>
      <c r="I1569" s="160"/>
      <c r="J1569" s="33"/>
      <c r="K1569" s="33"/>
      <c r="L1569" s="34"/>
      <c r="M1569" s="161"/>
      <c r="N1569" s="162"/>
      <c r="O1569" s="59"/>
      <c r="P1569" s="59"/>
      <c r="Q1569" s="59"/>
      <c r="R1569" s="59"/>
      <c r="S1569" s="59"/>
      <c r="T1569" s="60"/>
      <c r="U1569" s="33"/>
      <c r="V1569" s="33"/>
      <c r="W1569" s="33"/>
      <c r="X1569" s="33"/>
      <c r="Y1569" s="33"/>
      <c r="Z1569" s="33"/>
      <c r="AA1569" s="33"/>
      <c r="AB1569" s="33"/>
      <c r="AC1569" s="33"/>
      <c r="AD1569" s="33"/>
      <c r="AE1569" s="33"/>
      <c r="AT1569" s="18" t="s">
        <v>170</v>
      </c>
      <c r="AU1569" s="18" t="s">
        <v>83</v>
      </c>
    </row>
    <row r="1570" spans="2:51" s="13" customFormat="1" ht="11.25">
      <c r="B1570" s="163"/>
      <c r="D1570" s="158" t="s">
        <v>172</v>
      </c>
      <c r="E1570" s="164" t="s">
        <v>1</v>
      </c>
      <c r="F1570" s="165" t="s">
        <v>173</v>
      </c>
      <c r="H1570" s="164" t="s">
        <v>1</v>
      </c>
      <c r="I1570" s="166"/>
      <c r="L1570" s="163"/>
      <c r="M1570" s="167"/>
      <c r="N1570" s="168"/>
      <c r="O1570" s="168"/>
      <c r="P1570" s="168"/>
      <c r="Q1570" s="168"/>
      <c r="R1570" s="168"/>
      <c r="S1570" s="168"/>
      <c r="T1570" s="169"/>
      <c r="AT1570" s="164" t="s">
        <v>172</v>
      </c>
      <c r="AU1570" s="164" t="s">
        <v>83</v>
      </c>
      <c r="AV1570" s="13" t="s">
        <v>81</v>
      </c>
      <c r="AW1570" s="13" t="s">
        <v>30</v>
      </c>
      <c r="AX1570" s="13" t="s">
        <v>73</v>
      </c>
      <c r="AY1570" s="164" t="s">
        <v>160</v>
      </c>
    </row>
    <row r="1571" spans="2:51" s="14" customFormat="1" ht="11.25">
      <c r="B1571" s="170"/>
      <c r="D1571" s="158" t="s">
        <v>172</v>
      </c>
      <c r="E1571" s="171" t="s">
        <v>1</v>
      </c>
      <c r="F1571" s="172" t="s">
        <v>1665</v>
      </c>
      <c r="H1571" s="173">
        <v>3.14</v>
      </c>
      <c r="I1571" s="174"/>
      <c r="L1571" s="170"/>
      <c r="M1571" s="175"/>
      <c r="N1571" s="176"/>
      <c r="O1571" s="176"/>
      <c r="P1571" s="176"/>
      <c r="Q1571" s="176"/>
      <c r="R1571" s="176"/>
      <c r="S1571" s="176"/>
      <c r="T1571" s="177"/>
      <c r="AT1571" s="171" t="s">
        <v>172</v>
      </c>
      <c r="AU1571" s="171" t="s">
        <v>83</v>
      </c>
      <c r="AV1571" s="14" t="s">
        <v>83</v>
      </c>
      <c r="AW1571" s="14" t="s">
        <v>30</v>
      </c>
      <c r="AX1571" s="14" t="s">
        <v>73</v>
      </c>
      <c r="AY1571" s="171" t="s">
        <v>160</v>
      </c>
    </row>
    <row r="1572" spans="2:51" s="14" customFormat="1" ht="11.25">
      <c r="B1572" s="170"/>
      <c r="D1572" s="158" t="s">
        <v>172</v>
      </c>
      <c r="E1572" s="171" t="s">
        <v>1</v>
      </c>
      <c r="F1572" s="172" t="s">
        <v>1666</v>
      </c>
      <c r="H1572" s="173">
        <v>1.8</v>
      </c>
      <c r="I1572" s="174"/>
      <c r="L1572" s="170"/>
      <c r="M1572" s="175"/>
      <c r="N1572" s="176"/>
      <c r="O1572" s="176"/>
      <c r="P1572" s="176"/>
      <c r="Q1572" s="176"/>
      <c r="R1572" s="176"/>
      <c r="S1572" s="176"/>
      <c r="T1572" s="177"/>
      <c r="AT1572" s="171" t="s">
        <v>172</v>
      </c>
      <c r="AU1572" s="171" t="s">
        <v>83</v>
      </c>
      <c r="AV1572" s="14" t="s">
        <v>83</v>
      </c>
      <c r="AW1572" s="14" t="s">
        <v>30</v>
      </c>
      <c r="AX1572" s="14" t="s">
        <v>73</v>
      </c>
      <c r="AY1572" s="171" t="s">
        <v>160</v>
      </c>
    </row>
    <row r="1573" spans="2:51" s="14" customFormat="1" ht="11.25">
      <c r="B1573" s="170"/>
      <c r="D1573" s="158" t="s">
        <v>172</v>
      </c>
      <c r="E1573" s="171" t="s">
        <v>1</v>
      </c>
      <c r="F1573" s="172" t="s">
        <v>1667</v>
      </c>
      <c r="H1573" s="173">
        <v>1.2</v>
      </c>
      <c r="I1573" s="174"/>
      <c r="L1573" s="170"/>
      <c r="M1573" s="175"/>
      <c r="N1573" s="176"/>
      <c r="O1573" s="176"/>
      <c r="P1573" s="176"/>
      <c r="Q1573" s="176"/>
      <c r="R1573" s="176"/>
      <c r="S1573" s="176"/>
      <c r="T1573" s="177"/>
      <c r="AT1573" s="171" t="s">
        <v>172</v>
      </c>
      <c r="AU1573" s="171" t="s">
        <v>83</v>
      </c>
      <c r="AV1573" s="14" t="s">
        <v>83</v>
      </c>
      <c r="AW1573" s="14" t="s">
        <v>30</v>
      </c>
      <c r="AX1573" s="14" t="s">
        <v>73</v>
      </c>
      <c r="AY1573" s="171" t="s">
        <v>160</v>
      </c>
    </row>
    <row r="1574" spans="2:51" s="14" customFormat="1" ht="11.25">
      <c r="B1574" s="170"/>
      <c r="D1574" s="158" t="s">
        <v>172</v>
      </c>
      <c r="E1574" s="171" t="s">
        <v>1</v>
      </c>
      <c r="F1574" s="172" t="s">
        <v>1668</v>
      </c>
      <c r="H1574" s="173">
        <v>2</v>
      </c>
      <c r="I1574" s="174"/>
      <c r="L1574" s="170"/>
      <c r="M1574" s="175"/>
      <c r="N1574" s="176"/>
      <c r="O1574" s="176"/>
      <c r="P1574" s="176"/>
      <c r="Q1574" s="176"/>
      <c r="R1574" s="176"/>
      <c r="S1574" s="176"/>
      <c r="T1574" s="177"/>
      <c r="AT1574" s="171" t="s">
        <v>172</v>
      </c>
      <c r="AU1574" s="171" t="s">
        <v>83</v>
      </c>
      <c r="AV1574" s="14" t="s">
        <v>83</v>
      </c>
      <c r="AW1574" s="14" t="s">
        <v>30</v>
      </c>
      <c r="AX1574" s="14" t="s">
        <v>73</v>
      </c>
      <c r="AY1574" s="171" t="s">
        <v>160</v>
      </c>
    </row>
    <row r="1575" spans="2:51" s="14" customFormat="1" ht="11.25">
      <c r="B1575" s="170"/>
      <c r="D1575" s="158" t="s">
        <v>172</v>
      </c>
      <c r="E1575" s="171" t="s">
        <v>1</v>
      </c>
      <c r="F1575" s="172" t="s">
        <v>1669</v>
      </c>
      <c r="H1575" s="173">
        <v>1.2</v>
      </c>
      <c r="I1575" s="174"/>
      <c r="L1575" s="170"/>
      <c r="M1575" s="175"/>
      <c r="N1575" s="176"/>
      <c r="O1575" s="176"/>
      <c r="P1575" s="176"/>
      <c r="Q1575" s="176"/>
      <c r="R1575" s="176"/>
      <c r="S1575" s="176"/>
      <c r="T1575" s="177"/>
      <c r="AT1575" s="171" t="s">
        <v>172</v>
      </c>
      <c r="AU1575" s="171" t="s">
        <v>83</v>
      </c>
      <c r="AV1575" s="14" t="s">
        <v>83</v>
      </c>
      <c r="AW1575" s="14" t="s">
        <v>30</v>
      </c>
      <c r="AX1575" s="14" t="s">
        <v>73</v>
      </c>
      <c r="AY1575" s="171" t="s">
        <v>160</v>
      </c>
    </row>
    <row r="1576" spans="2:51" s="14" customFormat="1" ht="11.25">
      <c r="B1576" s="170"/>
      <c r="D1576" s="158" t="s">
        <v>172</v>
      </c>
      <c r="E1576" s="171" t="s">
        <v>1</v>
      </c>
      <c r="F1576" s="172" t="s">
        <v>1670</v>
      </c>
      <c r="H1576" s="173">
        <v>5.52</v>
      </c>
      <c r="I1576" s="174"/>
      <c r="L1576" s="170"/>
      <c r="M1576" s="175"/>
      <c r="N1576" s="176"/>
      <c r="O1576" s="176"/>
      <c r="P1576" s="176"/>
      <c r="Q1576" s="176"/>
      <c r="R1576" s="176"/>
      <c r="S1576" s="176"/>
      <c r="T1576" s="177"/>
      <c r="AT1576" s="171" t="s">
        <v>172</v>
      </c>
      <c r="AU1576" s="171" t="s">
        <v>83</v>
      </c>
      <c r="AV1576" s="14" t="s">
        <v>83</v>
      </c>
      <c r="AW1576" s="14" t="s">
        <v>30</v>
      </c>
      <c r="AX1576" s="14" t="s">
        <v>73</v>
      </c>
      <c r="AY1576" s="171" t="s">
        <v>160</v>
      </c>
    </row>
    <row r="1577" spans="2:51" s="14" customFormat="1" ht="11.25">
      <c r="B1577" s="170"/>
      <c r="D1577" s="158" t="s">
        <v>172</v>
      </c>
      <c r="E1577" s="171" t="s">
        <v>1</v>
      </c>
      <c r="F1577" s="172" t="s">
        <v>1671</v>
      </c>
      <c r="H1577" s="173">
        <v>3.95</v>
      </c>
      <c r="I1577" s="174"/>
      <c r="L1577" s="170"/>
      <c r="M1577" s="175"/>
      <c r="N1577" s="176"/>
      <c r="O1577" s="176"/>
      <c r="P1577" s="176"/>
      <c r="Q1577" s="176"/>
      <c r="R1577" s="176"/>
      <c r="S1577" s="176"/>
      <c r="T1577" s="177"/>
      <c r="AT1577" s="171" t="s">
        <v>172</v>
      </c>
      <c r="AU1577" s="171" t="s">
        <v>83</v>
      </c>
      <c r="AV1577" s="14" t="s">
        <v>83</v>
      </c>
      <c r="AW1577" s="14" t="s">
        <v>30</v>
      </c>
      <c r="AX1577" s="14" t="s">
        <v>73</v>
      </c>
      <c r="AY1577" s="171" t="s">
        <v>160</v>
      </c>
    </row>
    <row r="1578" spans="2:51" s="14" customFormat="1" ht="11.25">
      <c r="B1578" s="170"/>
      <c r="D1578" s="158" t="s">
        <v>172</v>
      </c>
      <c r="E1578" s="171" t="s">
        <v>1</v>
      </c>
      <c r="F1578" s="172" t="s">
        <v>1672</v>
      </c>
      <c r="H1578" s="173">
        <v>3.95</v>
      </c>
      <c r="I1578" s="174"/>
      <c r="L1578" s="170"/>
      <c r="M1578" s="175"/>
      <c r="N1578" s="176"/>
      <c r="O1578" s="176"/>
      <c r="P1578" s="176"/>
      <c r="Q1578" s="176"/>
      <c r="R1578" s="176"/>
      <c r="S1578" s="176"/>
      <c r="T1578" s="177"/>
      <c r="AT1578" s="171" t="s">
        <v>172</v>
      </c>
      <c r="AU1578" s="171" t="s">
        <v>83</v>
      </c>
      <c r="AV1578" s="14" t="s">
        <v>83</v>
      </c>
      <c r="AW1578" s="14" t="s">
        <v>30</v>
      </c>
      <c r="AX1578" s="14" t="s">
        <v>73</v>
      </c>
      <c r="AY1578" s="171" t="s">
        <v>160</v>
      </c>
    </row>
    <row r="1579" spans="2:51" s="13" customFormat="1" ht="11.25">
      <c r="B1579" s="163"/>
      <c r="D1579" s="158" t="s">
        <v>172</v>
      </c>
      <c r="E1579" s="164" t="s">
        <v>1</v>
      </c>
      <c r="F1579" s="165" t="s">
        <v>178</v>
      </c>
      <c r="H1579" s="164" t="s">
        <v>1</v>
      </c>
      <c r="I1579" s="166"/>
      <c r="L1579" s="163"/>
      <c r="M1579" s="167"/>
      <c r="N1579" s="168"/>
      <c r="O1579" s="168"/>
      <c r="P1579" s="168"/>
      <c r="Q1579" s="168"/>
      <c r="R1579" s="168"/>
      <c r="S1579" s="168"/>
      <c r="T1579" s="169"/>
      <c r="AT1579" s="164" t="s">
        <v>172</v>
      </c>
      <c r="AU1579" s="164" t="s">
        <v>83</v>
      </c>
      <c r="AV1579" s="13" t="s">
        <v>81</v>
      </c>
      <c r="AW1579" s="13" t="s">
        <v>30</v>
      </c>
      <c r="AX1579" s="13" t="s">
        <v>73</v>
      </c>
      <c r="AY1579" s="164" t="s">
        <v>160</v>
      </c>
    </row>
    <row r="1580" spans="2:51" s="14" customFormat="1" ht="11.25">
      <c r="B1580" s="170"/>
      <c r="D1580" s="158" t="s">
        <v>172</v>
      </c>
      <c r="E1580" s="171" t="s">
        <v>1</v>
      </c>
      <c r="F1580" s="172" t="s">
        <v>1673</v>
      </c>
      <c r="H1580" s="173">
        <v>3.95</v>
      </c>
      <c r="I1580" s="174"/>
      <c r="L1580" s="170"/>
      <c r="M1580" s="175"/>
      <c r="N1580" s="176"/>
      <c r="O1580" s="176"/>
      <c r="P1580" s="176"/>
      <c r="Q1580" s="176"/>
      <c r="R1580" s="176"/>
      <c r="S1580" s="176"/>
      <c r="T1580" s="177"/>
      <c r="AT1580" s="171" t="s">
        <v>172</v>
      </c>
      <c r="AU1580" s="171" t="s">
        <v>83</v>
      </c>
      <c r="AV1580" s="14" t="s">
        <v>83</v>
      </c>
      <c r="AW1580" s="14" t="s">
        <v>30</v>
      </c>
      <c r="AX1580" s="14" t="s">
        <v>73</v>
      </c>
      <c r="AY1580" s="171" t="s">
        <v>160</v>
      </c>
    </row>
    <row r="1581" spans="2:51" s="14" customFormat="1" ht="11.25">
      <c r="B1581" s="170"/>
      <c r="D1581" s="158" t="s">
        <v>172</v>
      </c>
      <c r="E1581" s="171" t="s">
        <v>1</v>
      </c>
      <c r="F1581" s="172" t="s">
        <v>1674</v>
      </c>
      <c r="H1581" s="173">
        <v>3.95</v>
      </c>
      <c r="I1581" s="174"/>
      <c r="L1581" s="170"/>
      <c r="M1581" s="175"/>
      <c r="N1581" s="176"/>
      <c r="O1581" s="176"/>
      <c r="P1581" s="176"/>
      <c r="Q1581" s="176"/>
      <c r="R1581" s="176"/>
      <c r="S1581" s="176"/>
      <c r="T1581" s="177"/>
      <c r="AT1581" s="171" t="s">
        <v>172</v>
      </c>
      <c r="AU1581" s="171" t="s">
        <v>83</v>
      </c>
      <c r="AV1581" s="14" t="s">
        <v>83</v>
      </c>
      <c r="AW1581" s="14" t="s">
        <v>30</v>
      </c>
      <c r="AX1581" s="14" t="s">
        <v>73</v>
      </c>
      <c r="AY1581" s="171" t="s">
        <v>160</v>
      </c>
    </row>
    <row r="1582" spans="2:51" s="14" customFormat="1" ht="11.25">
      <c r="B1582" s="170"/>
      <c r="D1582" s="158" t="s">
        <v>172</v>
      </c>
      <c r="E1582" s="171" t="s">
        <v>1</v>
      </c>
      <c r="F1582" s="172" t="s">
        <v>1675</v>
      </c>
      <c r="H1582" s="173">
        <v>2.45</v>
      </c>
      <c r="I1582" s="174"/>
      <c r="L1582" s="170"/>
      <c r="M1582" s="175"/>
      <c r="N1582" s="176"/>
      <c r="O1582" s="176"/>
      <c r="P1582" s="176"/>
      <c r="Q1582" s="176"/>
      <c r="R1582" s="176"/>
      <c r="S1582" s="176"/>
      <c r="T1582" s="177"/>
      <c r="AT1582" s="171" t="s">
        <v>172</v>
      </c>
      <c r="AU1582" s="171" t="s">
        <v>83</v>
      </c>
      <c r="AV1582" s="14" t="s">
        <v>83</v>
      </c>
      <c r="AW1582" s="14" t="s">
        <v>30</v>
      </c>
      <c r="AX1582" s="14" t="s">
        <v>73</v>
      </c>
      <c r="AY1582" s="171" t="s">
        <v>160</v>
      </c>
    </row>
    <row r="1583" spans="2:51" s="14" customFormat="1" ht="11.25">
      <c r="B1583" s="170"/>
      <c r="D1583" s="158" t="s">
        <v>172</v>
      </c>
      <c r="E1583" s="171" t="s">
        <v>1</v>
      </c>
      <c r="F1583" s="172" t="s">
        <v>1676</v>
      </c>
      <c r="H1583" s="173">
        <v>3.45</v>
      </c>
      <c r="I1583" s="174"/>
      <c r="L1583" s="170"/>
      <c r="M1583" s="175"/>
      <c r="N1583" s="176"/>
      <c r="O1583" s="176"/>
      <c r="P1583" s="176"/>
      <c r="Q1583" s="176"/>
      <c r="R1583" s="176"/>
      <c r="S1583" s="176"/>
      <c r="T1583" s="177"/>
      <c r="AT1583" s="171" t="s">
        <v>172</v>
      </c>
      <c r="AU1583" s="171" t="s">
        <v>83</v>
      </c>
      <c r="AV1583" s="14" t="s">
        <v>83</v>
      </c>
      <c r="AW1583" s="14" t="s">
        <v>30</v>
      </c>
      <c r="AX1583" s="14" t="s">
        <v>73</v>
      </c>
      <c r="AY1583" s="171" t="s">
        <v>160</v>
      </c>
    </row>
    <row r="1584" spans="2:51" s="14" customFormat="1" ht="11.25">
      <c r="B1584" s="170"/>
      <c r="D1584" s="158" t="s">
        <v>172</v>
      </c>
      <c r="E1584" s="171" t="s">
        <v>1</v>
      </c>
      <c r="F1584" s="172" t="s">
        <v>1677</v>
      </c>
      <c r="H1584" s="173">
        <v>5.35</v>
      </c>
      <c r="I1584" s="174"/>
      <c r="L1584" s="170"/>
      <c r="M1584" s="175"/>
      <c r="N1584" s="176"/>
      <c r="O1584" s="176"/>
      <c r="P1584" s="176"/>
      <c r="Q1584" s="176"/>
      <c r="R1584" s="176"/>
      <c r="S1584" s="176"/>
      <c r="T1584" s="177"/>
      <c r="AT1584" s="171" t="s">
        <v>172</v>
      </c>
      <c r="AU1584" s="171" t="s">
        <v>83</v>
      </c>
      <c r="AV1584" s="14" t="s">
        <v>83</v>
      </c>
      <c r="AW1584" s="14" t="s">
        <v>30</v>
      </c>
      <c r="AX1584" s="14" t="s">
        <v>73</v>
      </c>
      <c r="AY1584" s="171" t="s">
        <v>160</v>
      </c>
    </row>
    <row r="1585" spans="2:51" s="14" customFormat="1" ht="11.25">
      <c r="B1585" s="170"/>
      <c r="D1585" s="158" t="s">
        <v>172</v>
      </c>
      <c r="E1585" s="171" t="s">
        <v>1</v>
      </c>
      <c r="F1585" s="172" t="s">
        <v>1678</v>
      </c>
      <c r="H1585" s="173">
        <v>3.45</v>
      </c>
      <c r="I1585" s="174"/>
      <c r="L1585" s="170"/>
      <c r="M1585" s="175"/>
      <c r="N1585" s="176"/>
      <c r="O1585" s="176"/>
      <c r="P1585" s="176"/>
      <c r="Q1585" s="176"/>
      <c r="R1585" s="176"/>
      <c r="S1585" s="176"/>
      <c r="T1585" s="177"/>
      <c r="AT1585" s="171" t="s">
        <v>172</v>
      </c>
      <c r="AU1585" s="171" t="s">
        <v>83</v>
      </c>
      <c r="AV1585" s="14" t="s">
        <v>83</v>
      </c>
      <c r="AW1585" s="14" t="s">
        <v>30</v>
      </c>
      <c r="AX1585" s="14" t="s">
        <v>73</v>
      </c>
      <c r="AY1585" s="171" t="s">
        <v>160</v>
      </c>
    </row>
    <row r="1586" spans="2:51" s="16" customFormat="1" ht="11.25">
      <c r="B1586" s="186"/>
      <c r="D1586" s="158" t="s">
        <v>172</v>
      </c>
      <c r="E1586" s="187" t="s">
        <v>1</v>
      </c>
      <c r="F1586" s="188" t="s">
        <v>182</v>
      </c>
      <c r="H1586" s="189">
        <v>45.36</v>
      </c>
      <c r="I1586" s="190"/>
      <c r="L1586" s="186"/>
      <c r="M1586" s="191"/>
      <c r="N1586" s="192"/>
      <c r="O1586" s="192"/>
      <c r="P1586" s="192"/>
      <c r="Q1586" s="192"/>
      <c r="R1586" s="192"/>
      <c r="S1586" s="192"/>
      <c r="T1586" s="193"/>
      <c r="AT1586" s="187" t="s">
        <v>172</v>
      </c>
      <c r="AU1586" s="187" t="s">
        <v>83</v>
      </c>
      <c r="AV1586" s="16" t="s">
        <v>168</v>
      </c>
      <c r="AW1586" s="16" t="s">
        <v>30</v>
      </c>
      <c r="AX1586" s="16" t="s">
        <v>81</v>
      </c>
      <c r="AY1586" s="187" t="s">
        <v>160</v>
      </c>
    </row>
    <row r="1587" spans="1:65" s="2" customFormat="1" ht="16.5" customHeight="1">
      <c r="A1587" s="33"/>
      <c r="B1587" s="144"/>
      <c r="C1587" s="145" t="s">
        <v>1679</v>
      </c>
      <c r="D1587" s="145" t="s">
        <v>163</v>
      </c>
      <c r="E1587" s="146" t="s">
        <v>1680</v>
      </c>
      <c r="F1587" s="147" t="s">
        <v>1681</v>
      </c>
      <c r="G1587" s="148" t="s">
        <v>236</v>
      </c>
      <c r="H1587" s="149">
        <v>18.88</v>
      </c>
      <c r="I1587" s="150"/>
      <c r="J1587" s="151">
        <f>ROUND(I1587*H1587,2)</f>
        <v>0</v>
      </c>
      <c r="K1587" s="147" t="s">
        <v>167</v>
      </c>
      <c r="L1587" s="34"/>
      <c r="M1587" s="152" t="s">
        <v>1</v>
      </c>
      <c r="N1587" s="153" t="s">
        <v>38</v>
      </c>
      <c r="O1587" s="59"/>
      <c r="P1587" s="154">
        <f>O1587*H1587</f>
        <v>0</v>
      </c>
      <c r="Q1587" s="154">
        <v>0</v>
      </c>
      <c r="R1587" s="154">
        <f>Q1587*H1587</f>
        <v>0</v>
      </c>
      <c r="S1587" s="154">
        <v>0</v>
      </c>
      <c r="T1587" s="155">
        <f>S1587*H1587</f>
        <v>0</v>
      </c>
      <c r="U1587" s="33"/>
      <c r="V1587" s="33"/>
      <c r="W1587" s="33"/>
      <c r="X1587" s="33"/>
      <c r="Y1587" s="33"/>
      <c r="Z1587" s="33"/>
      <c r="AA1587" s="33"/>
      <c r="AB1587" s="33"/>
      <c r="AC1587" s="33"/>
      <c r="AD1587" s="33"/>
      <c r="AE1587" s="33"/>
      <c r="AR1587" s="156" t="s">
        <v>251</v>
      </c>
      <c r="AT1587" s="156" t="s">
        <v>163</v>
      </c>
      <c r="AU1587" s="156" t="s">
        <v>83</v>
      </c>
      <c r="AY1587" s="18" t="s">
        <v>160</v>
      </c>
      <c r="BE1587" s="157">
        <f>IF(N1587="základní",J1587,0)</f>
        <v>0</v>
      </c>
      <c r="BF1587" s="157">
        <f>IF(N1587="snížená",J1587,0)</f>
        <v>0</v>
      </c>
      <c r="BG1587" s="157">
        <f>IF(N1587="zákl. přenesená",J1587,0)</f>
        <v>0</v>
      </c>
      <c r="BH1587" s="157">
        <f>IF(N1587="sníž. přenesená",J1587,0)</f>
        <v>0</v>
      </c>
      <c r="BI1587" s="157">
        <f>IF(N1587="nulová",J1587,0)</f>
        <v>0</v>
      </c>
      <c r="BJ1587" s="18" t="s">
        <v>81</v>
      </c>
      <c r="BK1587" s="157">
        <f>ROUND(I1587*H1587,2)</f>
        <v>0</v>
      </c>
      <c r="BL1587" s="18" t="s">
        <v>251</v>
      </c>
      <c r="BM1587" s="156" t="s">
        <v>1682</v>
      </c>
    </row>
    <row r="1588" spans="1:47" s="2" customFormat="1" ht="11.25">
      <c r="A1588" s="33"/>
      <c r="B1588" s="34"/>
      <c r="C1588" s="33"/>
      <c r="D1588" s="158" t="s">
        <v>170</v>
      </c>
      <c r="E1588" s="33"/>
      <c r="F1588" s="159" t="s">
        <v>1683</v>
      </c>
      <c r="G1588" s="33"/>
      <c r="H1588" s="33"/>
      <c r="I1588" s="160"/>
      <c r="J1588" s="33"/>
      <c r="K1588" s="33"/>
      <c r="L1588" s="34"/>
      <c r="M1588" s="161"/>
      <c r="N1588" s="162"/>
      <c r="O1588" s="59"/>
      <c r="P1588" s="59"/>
      <c r="Q1588" s="59"/>
      <c r="R1588" s="59"/>
      <c r="S1588" s="59"/>
      <c r="T1588" s="60"/>
      <c r="U1588" s="33"/>
      <c r="V1588" s="33"/>
      <c r="W1588" s="33"/>
      <c r="X1588" s="33"/>
      <c r="Y1588" s="33"/>
      <c r="Z1588" s="33"/>
      <c r="AA1588" s="33"/>
      <c r="AB1588" s="33"/>
      <c r="AC1588" s="33"/>
      <c r="AD1588" s="33"/>
      <c r="AE1588" s="33"/>
      <c r="AT1588" s="18" t="s">
        <v>170</v>
      </c>
      <c r="AU1588" s="18" t="s">
        <v>83</v>
      </c>
    </row>
    <row r="1589" spans="2:51" s="13" customFormat="1" ht="11.25">
      <c r="B1589" s="163"/>
      <c r="D1589" s="158" t="s">
        <v>172</v>
      </c>
      <c r="E1589" s="164" t="s">
        <v>1</v>
      </c>
      <c r="F1589" s="165" t="s">
        <v>372</v>
      </c>
      <c r="H1589" s="164" t="s">
        <v>1</v>
      </c>
      <c r="I1589" s="166"/>
      <c r="L1589" s="163"/>
      <c r="M1589" s="167"/>
      <c r="N1589" s="168"/>
      <c r="O1589" s="168"/>
      <c r="P1589" s="168"/>
      <c r="Q1589" s="168"/>
      <c r="R1589" s="168"/>
      <c r="S1589" s="168"/>
      <c r="T1589" s="169"/>
      <c r="AT1589" s="164" t="s">
        <v>172</v>
      </c>
      <c r="AU1589" s="164" t="s">
        <v>83</v>
      </c>
      <c r="AV1589" s="13" t="s">
        <v>81</v>
      </c>
      <c r="AW1589" s="13" t="s">
        <v>30</v>
      </c>
      <c r="AX1589" s="13" t="s">
        <v>73</v>
      </c>
      <c r="AY1589" s="164" t="s">
        <v>160</v>
      </c>
    </row>
    <row r="1590" spans="2:51" s="14" customFormat="1" ht="11.25">
      <c r="B1590" s="170"/>
      <c r="D1590" s="158" t="s">
        <v>172</v>
      </c>
      <c r="E1590" s="171" t="s">
        <v>1</v>
      </c>
      <c r="F1590" s="172" t="s">
        <v>1684</v>
      </c>
      <c r="H1590" s="173">
        <v>18.88</v>
      </c>
      <c r="I1590" s="174"/>
      <c r="L1590" s="170"/>
      <c r="M1590" s="175"/>
      <c r="N1590" s="176"/>
      <c r="O1590" s="176"/>
      <c r="P1590" s="176"/>
      <c r="Q1590" s="176"/>
      <c r="R1590" s="176"/>
      <c r="S1590" s="176"/>
      <c r="T1590" s="177"/>
      <c r="AT1590" s="171" t="s">
        <v>172</v>
      </c>
      <c r="AU1590" s="171" t="s">
        <v>83</v>
      </c>
      <c r="AV1590" s="14" t="s">
        <v>83</v>
      </c>
      <c r="AW1590" s="14" t="s">
        <v>30</v>
      </c>
      <c r="AX1590" s="14" t="s">
        <v>73</v>
      </c>
      <c r="AY1590" s="171" t="s">
        <v>160</v>
      </c>
    </row>
    <row r="1591" spans="2:51" s="16" customFormat="1" ht="11.25">
      <c r="B1591" s="186"/>
      <c r="D1591" s="158" t="s">
        <v>172</v>
      </c>
      <c r="E1591" s="187" t="s">
        <v>1</v>
      </c>
      <c r="F1591" s="188" t="s">
        <v>182</v>
      </c>
      <c r="H1591" s="189">
        <v>18.88</v>
      </c>
      <c r="I1591" s="190"/>
      <c r="L1591" s="186"/>
      <c r="M1591" s="191"/>
      <c r="N1591" s="192"/>
      <c r="O1591" s="192"/>
      <c r="P1591" s="192"/>
      <c r="Q1591" s="192"/>
      <c r="R1591" s="192"/>
      <c r="S1591" s="192"/>
      <c r="T1591" s="193"/>
      <c r="AT1591" s="187" t="s">
        <v>172</v>
      </c>
      <c r="AU1591" s="187" t="s">
        <v>83</v>
      </c>
      <c r="AV1591" s="16" t="s">
        <v>168</v>
      </c>
      <c r="AW1591" s="16" t="s">
        <v>30</v>
      </c>
      <c r="AX1591" s="16" t="s">
        <v>81</v>
      </c>
      <c r="AY1591" s="187" t="s">
        <v>160</v>
      </c>
    </row>
    <row r="1592" spans="1:65" s="2" customFormat="1" ht="24.2" customHeight="1">
      <c r="A1592" s="33"/>
      <c r="B1592" s="144"/>
      <c r="C1592" s="145" t="s">
        <v>1685</v>
      </c>
      <c r="D1592" s="145" t="s">
        <v>163</v>
      </c>
      <c r="E1592" s="146" t="s">
        <v>1686</v>
      </c>
      <c r="F1592" s="147" t="s">
        <v>1687</v>
      </c>
      <c r="G1592" s="148" t="s">
        <v>166</v>
      </c>
      <c r="H1592" s="149">
        <v>64.16</v>
      </c>
      <c r="I1592" s="150"/>
      <c r="J1592" s="151">
        <f>ROUND(I1592*H1592,2)</f>
        <v>0</v>
      </c>
      <c r="K1592" s="147" t="s">
        <v>167</v>
      </c>
      <c r="L1592" s="34"/>
      <c r="M1592" s="152" t="s">
        <v>1</v>
      </c>
      <c r="N1592" s="153" t="s">
        <v>38</v>
      </c>
      <c r="O1592" s="59"/>
      <c r="P1592" s="154">
        <f>O1592*H1592</f>
        <v>0</v>
      </c>
      <c r="Q1592" s="154">
        <v>0.007582</v>
      </c>
      <c r="R1592" s="154">
        <f>Q1592*H1592</f>
        <v>0.48646111999999997</v>
      </c>
      <c r="S1592" s="154">
        <v>0</v>
      </c>
      <c r="T1592" s="155">
        <f>S1592*H1592</f>
        <v>0</v>
      </c>
      <c r="U1592" s="33"/>
      <c r="V1592" s="33"/>
      <c r="W1592" s="33"/>
      <c r="X1592" s="33"/>
      <c r="Y1592" s="33"/>
      <c r="Z1592" s="33"/>
      <c r="AA1592" s="33"/>
      <c r="AB1592" s="33"/>
      <c r="AC1592" s="33"/>
      <c r="AD1592" s="33"/>
      <c r="AE1592" s="33"/>
      <c r="AR1592" s="156" t="s">
        <v>251</v>
      </c>
      <c r="AT1592" s="156" t="s">
        <v>163</v>
      </c>
      <c r="AU1592" s="156" t="s">
        <v>83</v>
      </c>
      <c r="AY1592" s="18" t="s">
        <v>160</v>
      </c>
      <c r="BE1592" s="157">
        <f>IF(N1592="základní",J1592,0)</f>
        <v>0</v>
      </c>
      <c r="BF1592" s="157">
        <f>IF(N1592="snížená",J1592,0)</f>
        <v>0</v>
      </c>
      <c r="BG1592" s="157">
        <f>IF(N1592="zákl. přenesená",J1592,0)</f>
        <v>0</v>
      </c>
      <c r="BH1592" s="157">
        <f>IF(N1592="sníž. přenesená",J1592,0)</f>
        <v>0</v>
      </c>
      <c r="BI1592" s="157">
        <f>IF(N1592="nulová",J1592,0)</f>
        <v>0</v>
      </c>
      <c r="BJ1592" s="18" t="s">
        <v>81</v>
      </c>
      <c r="BK1592" s="157">
        <f>ROUND(I1592*H1592,2)</f>
        <v>0</v>
      </c>
      <c r="BL1592" s="18" t="s">
        <v>251</v>
      </c>
      <c r="BM1592" s="156" t="s">
        <v>1688</v>
      </c>
    </row>
    <row r="1593" spans="1:47" s="2" customFormat="1" ht="19.5">
      <c r="A1593" s="33"/>
      <c r="B1593" s="34"/>
      <c r="C1593" s="33"/>
      <c r="D1593" s="158" t="s">
        <v>170</v>
      </c>
      <c r="E1593" s="33"/>
      <c r="F1593" s="159" t="s">
        <v>1689</v>
      </c>
      <c r="G1593" s="33"/>
      <c r="H1593" s="33"/>
      <c r="I1593" s="160"/>
      <c r="J1593" s="33"/>
      <c r="K1593" s="33"/>
      <c r="L1593" s="34"/>
      <c r="M1593" s="161"/>
      <c r="N1593" s="162"/>
      <c r="O1593" s="59"/>
      <c r="P1593" s="59"/>
      <c r="Q1593" s="59"/>
      <c r="R1593" s="59"/>
      <c r="S1593" s="59"/>
      <c r="T1593" s="60"/>
      <c r="U1593" s="33"/>
      <c r="V1593" s="33"/>
      <c r="W1593" s="33"/>
      <c r="X1593" s="33"/>
      <c r="Y1593" s="33"/>
      <c r="Z1593" s="33"/>
      <c r="AA1593" s="33"/>
      <c r="AB1593" s="33"/>
      <c r="AC1593" s="33"/>
      <c r="AD1593" s="33"/>
      <c r="AE1593" s="33"/>
      <c r="AT1593" s="18" t="s">
        <v>170</v>
      </c>
      <c r="AU1593" s="18" t="s">
        <v>83</v>
      </c>
    </row>
    <row r="1594" spans="2:51" s="13" customFormat="1" ht="11.25">
      <c r="B1594" s="163"/>
      <c r="D1594" s="158" t="s">
        <v>172</v>
      </c>
      <c r="E1594" s="164" t="s">
        <v>1</v>
      </c>
      <c r="F1594" s="165" t="s">
        <v>173</v>
      </c>
      <c r="H1594" s="164" t="s">
        <v>1</v>
      </c>
      <c r="I1594" s="166"/>
      <c r="L1594" s="163"/>
      <c r="M1594" s="167"/>
      <c r="N1594" s="168"/>
      <c r="O1594" s="168"/>
      <c r="P1594" s="168"/>
      <c r="Q1594" s="168"/>
      <c r="R1594" s="168"/>
      <c r="S1594" s="168"/>
      <c r="T1594" s="169"/>
      <c r="AT1594" s="164" t="s">
        <v>172</v>
      </c>
      <c r="AU1594" s="164" t="s">
        <v>83</v>
      </c>
      <c r="AV1594" s="13" t="s">
        <v>81</v>
      </c>
      <c r="AW1594" s="13" t="s">
        <v>30</v>
      </c>
      <c r="AX1594" s="13" t="s">
        <v>73</v>
      </c>
      <c r="AY1594" s="164" t="s">
        <v>160</v>
      </c>
    </row>
    <row r="1595" spans="2:51" s="14" customFormat="1" ht="11.25">
      <c r="B1595" s="170"/>
      <c r="D1595" s="158" t="s">
        <v>172</v>
      </c>
      <c r="E1595" s="171" t="s">
        <v>1</v>
      </c>
      <c r="F1595" s="172" t="s">
        <v>1690</v>
      </c>
      <c r="H1595" s="173">
        <v>18.8</v>
      </c>
      <c r="I1595" s="174"/>
      <c r="L1595" s="170"/>
      <c r="M1595" s="175"/>
      <c r="N1595" s="176"/>
      <c r="O1595" s="176"/>
      <c r="P1595" s="176"/>
      <c r="Q1595" s="176"/>
      <c r="R1595" s="176"/>
      <c r="S1595" s="176"/>
      <c r="T1595" s="177"/>
      <c r="AT1595" s="171" t="s">
        <v>172</v>
      </c>
      <c r="AU1595" s="171" t="s">
        <v>83</v>
      </c>
      <c r="AV1595" s="14" t="s">
        <v>83</v>
      </c>
      <c r="AW1595" s="14" t="s">
        <v>30</v>
      </c>
      <c r="AX1595" s="14" t="s">
        <v>73</v>
      </c>
      <c r="AY1595" s="171" t="s">
        <v>160</v>
      </c>
    </row>
    <row r="1596" spans="2:51" s="14" customFormat="1" ht="11.25">
      <c r="B1596" s="170"/>
      <c r="D1596" s="158" t="s">
        <v>172</v>
      </c>
      <c r="E1596" s="171" t="s">
        <v>1</v>
      </c>
      <c r="F1596" s="172" t="s">
        <v>1665</v>
      </c>
      <c r="H1596" s="173">
        <v>3.14</v>
      </c>
      <c r="I1596" s="174"/>
      <c r="L1596" s="170"/>
      <c r="M1596" s="175"/>
      <c r="N1596" s="176"/>
      <c r="O1596" s="176"/>
      <c r="P1596" s="176"/>
      <c r="Q1596" s="176"/>
      <c r="R1596" s="176"/>
      <c r="S1596" s="176"/>
      <c r="T1596" s="177"/>
      <c r="AT1596" s="171" t="s">
        <v>172</v>
      </c>
      <c r="AU1596" s="171" t="s">
        <v>83</v>
      </c>
      <c r="AV1596" s="14" t="s">
        <v>83</v>
      </c>
      <c r="AW1596" s="14" t="s">
        <v>30</v>
      </c>
      <c r="AX1596" s="14" t="s">
        <v>73</v>
      </c>
      <c r="AY1596" s="171" t="s">
        <v>160</v>
      </c>
    </row>
    <row r="1597" spans="2:51" s="14" customFormat="1" ht="11.25">
      <c r="B1597" s="170"/>
      <c r="D1597" s="158" t="s">
        <v>172</v>
      </c>
      <c r="E1597" s="171" t="s">
        <v>1</v>
      </c>
      <c r="F1597" s="172" t="s">
        <v>1666</v>
      </c>
      <c r="H1597" s="173">
        <v>1.8</v>
      </c>
      <c r="I1597" s="174"/>
      <c r="L1597" s="170"/>
      <c r="M1597" s="175"/>
      <c r="N1597" s="176"/>
      <c r="O1597" s="176"/>
      <c r="P1597" s="176"/>
      <c r="Q1597" s="176"/>
      <c r="R1597" s="176"/>
      <c r="S1597" s="176"/>
      <c r="T1597" s="177"/>
      <c r="AT1597" s="171" t="s">
        <v>172</v>
      </c>
      <c r="AU1597" s="171" t="s">
        <v>83</v>
      </c>
      <c r="AV1597" s="14" t="s">
        <v>83</v>
      </c>
      <c r="AW1597" s="14" t="s">
        <v>30</v>
      </c>
      <c r="AX1597" s="14" t="s">
        <v>73</v>
      </c>
      <c r="AY1597" s="171" t="s">
        <v>160</v>
      </c>
    </row>
    <row r="1598" spans="2:51" s="14" customFormat="1" ht="11.25">
      <c r="B1598" s="170"/>
      <c r="D1598" s="158" t="s">
        <v>172</v>
      </c>
      <c r="E1598" s="171" t="s">
        <v>1</v>
      </c>
      <c r="F1598" s="172" t="s">
        <v>1667</v>
      </c>
      <c r="H1598" s="173">
        <v>1.2</v>
      </c>
      <c r="I1598" s="174"/>
      <c r="L1598" s="170"/>
      <c r="M1598" s="175"/>
      <c r="N1598" s="176"/>
      <c r="O1598" s="176"/>
      <c r="P1598" s="176"/>
      <c r="Q1598" s="176"/>
      <c r="R1598" s="176"/>
      <c r="S1598" s="176"/>
      <c r="T1598" s="177"/>
      <c r="AT1598" s="171" t="s">
        <v>172</v>
      </c>
      <c r="AU1598" s="171" t="s">
        <v>83</v>
      </c>
      <c r="AV1598" s="14" t="s">
        <v>83</v>
      </c>
      <c r="AW1598" s="14" t="s">
        <v>30</v>
      </c>
      <c r="AX1598" s="14" t="s">
        <v>73</v>
      </c>
      <c r="AY1598" s="171" t="s">
        <v>160</v>
      </c>
    </row>
    <row r="1599" spans="2:51" s="14" customFormat="1" ht="11.25">
      <c r="B1599" s="170"/>
      <c r="D1599" s="158" t="s">
        <v>172</v>
      </c>
      <c r="E1599" s="171" t="s">
        <v>1</v>
      </c>
      <c r="F1599" s="172" t="s">
        <v>1691</v>
      </c>
      <c r="H1599" s="173">
        <v>2</v>
      </c>
      <c r="I1599" s="174"/>
      <c r="L1599" s="170"/>
      <c r="M1599" s="175"/>
      <c r="N1599" s="176"/>
      <c r="O1599" s="176"/>
      <c r="P1599" s="176"/>
      <c r="Q1599" s="176"/>
      <c r="R1599" s="176"/>
      <c r="S1599" s="176"/>
      <c r="T1599" s="177"/>
      <c r="AT1599" s="171" t="s">
        <v>172</v>
      </c>
      <c r="AU1599" s="171" t="s">
        <v>83</v>
      </c>
      <c r="AV1599" s="14" t="s">
        <v>83</v>
      </c>
      <c r="AW1599" s="14" t="s">
        <v>30</v>
      </c>
      <c r="AX1599" s="14" t="s">
        <v>73</v>
      </c>
      <c r="AY1599" s="171" t="s">
        <v>160</v>
      </c>
    </row>
    <row r="1600" spans="2:51" s="14" customFormat="1" ht="11.25">
      <c r="B1600" s="170"/>
      <c r="D1600" s="158" t="s">
        <v>172</v>
      </c>
      <c r="E1600" s="171" t="s">
        <v>1</v>
      </c>
      <c r="F1600" s="172" t="s">
        <v>1669</v>
      </c>
      <c r="H1600" s="173">
        <v>1.2</v>
      </c>
      <c r="I1600" s="174"/>
      <c r="L1600" s="170"/>
      <c r="M1600" s="175"/>
      <c r="N1600" s="176"/>
      <c r="O1600" s="176"/>
      <c r="P1600" s="176"/>
      <c r="Q1600" s="176"/>
      <c r="R1600" s="176"/>
      <c r="S1600" s="176"/>
      <c r="T1600" s="177"/>
      <c r="AT1600" s="171" t="s">
        <v>172</v>
      </c>
      <c r="AU1600" s="171" t="s">
        <v>83</v>
      </c>
      <c r="AV1600" s="14" t="s">
        <v>83</v>
      </c>
      <c r="AW1600" s="14" t="s">
        <v>30</v>
      </c>
      <c r="AX1600" s="14" t="s">
        <v>73</v>
      </c>
      <c r="AY1600" s="171" t="s">
        <v>160</v>
      </c>
    </row>
    <row r="1601" spans="2:51" s="14" customFormat="1" ht="11.25">
      <c r="B1601" s="170"/>
      <c r="D1601" s="158" t="s">
        <v>172</v>
      </c>
      <c r="E1601" s="171" t="s">
        <v>1</v>
      </c>
      <c r="F1601" s="172" t="s">
        <v>1670</v>
      </c>
      <c r="H1601" s="173">
        <v>5.52</v>
      </c>
      <c r="I1601" s="174"/>
      <c r="L1601" s="170"/>
      <c r="M1601" s="175"/>
      <c r="N1601" s="176"/>
      <c r="O1601" s="176"/>
      <c r="P1601" s="176"/>
      <c r="Q1601" s="176"/>
      <c r="R1601" s="176"/>
      <c r="S1601" s="176"/>
      <c r="T1601" s="177"/>
      <c r="AT1601" s="171" t="s">
        <v>172</v>
      </c>
      <c r="AU1601" s="171" t="s">
        <v>83</v>
      </c>
      <c r="AV1601" s="14" t="s">
        <v>83</v>
      </c>
      <c r="AW1601" s="14" t="s">
        <v>30</v>
      </c>
      <c r="AX1601" s="14" t="s">
        <v>73</v>
      </c>
      <c r="AY1601" s="171" t="s">
        <v>160</v>
      </c>
    </row>
    <row r="1602" spans="2:51" s="14" customFormat="1" ht="11.25">
      <c r="B1602" s="170"/>
      <c r="D1602" s="158" t="s">
        <v>172</v>
      </c>
      <c r="E1602" s="171" t="s">
        <v>1</v>
      </c>
      <c r="F1602" s="172" t="s">
        <v>1671</v>
      </c>
      <c r="H1602" s="173">
        <v>3.95</v>
      </c>
      <c r="I1602" s="174"/>
      <c r="L1602" s="170"/>
      <c r="M1602" s="175"/>
      <c r="N1602" s="176"/>
      <c r="O1602" s="176"/>
      <c r="P1602" s="176"/>
      <c r="Q1602" s="176"/>
      <c r="R1602" s="176"/>
      <c r="S1602" s="176"/>
      <c r="T1602" s="177"/>
      <c r="AT1602" s="171" t="s">
        <v>172</v>
      </c>
      <c r="AU1602" s="171" t="s">
        <v>83</v>
      </c>
      <c r="AV1602" s="14" t="s">
        <v>83</v>
      </c>
      <c r="AW1602" s="14" t="s">
        <v>30</v>
      </c>
      <c r="AX1602" s="14" t="s">
        <v>73</v>
      </c>
      <c r="AY1602" s="171" t="s">
        <v>160</v>
      </c>
    </row>
    <row r="1603" spans="2:51" s="14" customFormat="1" ht="11.25">
      <c r="B1603" s="170"/>
      <c r="D1603" s="158" t="s">
        <v>172</v>
      </c>
      <c r="E1603" s="171" t="s">
        <v>1</v>
      </c>
      <c r="F1603" s="172" t="s">
        <v>1672</v>
      </c>
      <c r="H1603" s="173">
        <v>3.95</v>
      </c>
      <c r="I1603" s="174"/>
      <c r="L1603" s="170"/>
      <c r="M1603" s="175"/>
      <c r="N1603" s="176"/>
      <c r="O1603" s="176"/>
      <c r="P1603" s="176"/>
      <c r="Q1603" s="176"/>
      <c r="R1603" s="176"/>
      <c r="S1603" s="176"/>
      <c r="T1603" s="177"/>
      <c r="AT1603" s="171" t="s">
        <v>172</v>
      </c>
      <c r="AU1603" s="171" t="s">
        <v>83</v>
      </c>
      <c r="AV1603" s="14" t="s">
        <v>83</v>
      </c>
      <c r="AW1603" s="14" t="s">
        <v>30</v>
      </c>
      <c r="AX1603" s="14" t="s">
        <v>73</v>
      </c>
      <c r="AY1603" s="171" t="s">
        <v>160</v>
      </c>
    </row>
    <row r="1604" spans="2:51" s="13" customFormat="1" ht="11.25">
      <c r="B1604" s="163"/>
      <c r="D1604" s="158" t="s">
        <v>172</v>
      </c>
      <c r="E1604" s="164" t="s">
        <v>1</v>
      </c>
      <c r="F1604" s="165" t="s">
        <v>178</v>
      </c>
      <c r="H1604" s="164" t="s">
        <v>1</v>
      </c>
      <c r="I1604" s="166"/>
      <c r="L1604" s="163"/>
      <c r="M1604" s="167"/>
      <c r="N1604" s="168"/>
      <c r="O1604" s="168"/>
      <c r="P1604" s="168"/>
      <c r="Q1604" s="168"/>
      <c r="R1604" s="168"/>
      <c r="S1604" s="168"/>
      <c r="T1604" s="169"/>
      <c r="AT1604" s="164" t="s">
        <v>172</v>
      </c>
      <c r="AU1604" s="164" t="s">
        <v>83</v>
      </c>
      <c r="AV1604" s="13" t="s">
        <v>81</v>
      </c>
      <c r="AW1604" s="13" t="s">
        <v>30</v>
      </c>
      <c r="AX1604" s="13" t="s">
        <v>73</v>
      </c>
      <c r="AY1604" s="164" t="s">
        <v>160</v>
      </c>
    </row>
    <row r="1605" spans="2:51" s="14" customFormat="1" ht="11.25">
      <c r="B1605" s="170"/>
      <c r="D1605" s="158" t="s">
        <v>172</v>
      </c>
      <c r="E1605" s="171" t="s">
        <v>1</v>
      </c>
      <c r="F1605" s="172" t="s">
        <v>1673</v>
      </c>
      <c r="H1605" s="173">
        <v>3.95</v>
      </c>
      <c r="I1605" s="174"/>
      <c r="L1605" s="170"/>
      <c r="M1605" s="175"/>
      <c r="N1605" s="176"/>
      <c r="O1605" s="176"/>
      <c r="P1605" s="176"/>
      <c r="Q1605" s="176"/>
      <c r="R1605" s="176"/>
      <c r="S1605" s="176"/>
      <c r="T1605" s="177"/>
      <c r="AT1605" s="171" t="s">
        <v>172</v>
      </c>
      <c r="AU1605" s="171" t="s">
        <v>83</v>
      </c>
      <c r="AV1605" s="14" t="s">
        <v>83</v>
      </c>
      <c r="AW1605" s="14" t="s">
        <v>30</v>
      </c>
      <c r="AX1605" s="14" t="s">
        <v>73</v>
      </c>
      <c r="AY1605" s="171" t="s">
        <v>160</v>
      </c>
    </row>
    <row r="1606" spans="2:51" s="14" customFormat="1" ht="11.25">
      <c r="B1606" s="170"/>
      <c r="D1606" s="158" t="s">
        <v>172</v>
      </c>
      <c r="E1606" s="171" t="s">
        <v>1</v>
      </c>
      <c r="F1606" s="172" t="s">
        <v>1674</v>
      </c>
      <c r="H1606" s="173">
        <v>3.95</v>
      </c>
      <c r="I1606" s="174"/>
      <c r="L1606" s="170"/>
      <c r="M1606" s="175"/>
      <c r="N1606" s="176"/>
      <c r="O1606" s="176"/>
      <c r="P1606" s="176"/>
      <c r="Q1606" s="176"/>
      <c r="R1606" s="176"/>
      <c r="S1606" s="176"/>
      <c r="T1606" s="177"/>
      <c r="AT1606" s="171" t="s">
        <v>172</v>
      </c>
      <c r="AU1606" s="171" t="s">
        <v>83</v>
      </c>
      <c r="AV1606" s="14" t="s">
        <v>83</v>
      </c>
      <c r="AW1606" s="14" t="s">
        <v>30</v>
      </c>
      <c r="AX1606" s="14" t="s">
        <v>73</v>
      </c>
      <c r="AY1606" s="171" t="s">
        <v>160</v>
      </c>
    </row>
    <row r="1607" spans="2:51" s="14" customFormat="1" ht="11.25">
      <c r="B1607" s="170"/>
      <c r="D1607" s="158" t="s">
        <v>172</v>
      </c>
      <c r="E1607" s="171" t="s">
        <v>1</v>
      </c>
      <c r="F1607" s="172" t="s">
        <v>1675</v>
      </c>
      <c r="H1607" s="173">
        <v>2.45</v>
      </c>
      <c r="I1607" s="174"/>
      <c r="L1607" s="170"/>
      <c r="M1607" s="175"/>
      <c r="N1607" s="176"/>
      <c r="O1607" s="176"/>
      <c r="P1607" s="176"/>
      <c r="Q1607" s="176"/>
      <c r="R1607" s="176"/>
      <c r="S1607" s="176"/>
      <c r="T1607" s="177"/>
      <c r="AT1607" s="171" t="s">
        <v>172</v>
      </c>
      <c r="AU1607" s="171" t="s">
        <v>83</v>
      </c>
      <c r="AV1607" s="14" t="s">
        <v>83</v>
      </c>
      <c r="AW1607" s="14" t="s">
        <v>30</v>
      </c>
      <c r="AX1607" s="14" t="s">
        <v>73</v>
      </c>
      <c r="AY1607" s="171" t="s">
        <v>160</v>
      </c>
    </row>
    <row r="1608" spans="2:51" s="14" customFormat="1" ht="11.25">
      <c r="B1608" s="170"/>
      <c r="D1608" s="158" t="s">
        <v>172</v>
      </c>
      <c r="E1608" s="171" t="s">
        <v>1</v>
      </c>
      <c r="F1608" s="172" t="s">
        <v>1676</v>
      </c>
      <c r="H1608" s="173">
        <v>3.45</v>
      </c>
      <c r="I1608" s="174"/>
      <c r="L1608" s="170"/>
      <c r="M1608" s="175"/>
      <c r="N1608" s="176"/>
      <c r="O1608" s="176"/>
      <c r="P1608" s="176"/>
      <c r="Q1608" s="176"/>
      <c r="R1608" s="176"/>
      <c r="S1608" s="176"/>
      <c r="T1608" s="177"/>
      <c r="AT1608" s="171" t="s">
        <v>172</v>
      </c>
      <c r="AU1608" s="171" t="s">
        <v>83</v>
      </c>
      <c r="AV1608" s="14" t="s">
        <v>83</v>
      </c>
      <c r="AW1608" s="14" t="s">
        <v>30</v>
      </c>
      <c r="AX1608" s="14" t="s">
        <v>73</v>
      </c>
      <c r="AY1608" s="171" t="s">
        <v>160</v>
      </c>
    </row>
    <row r="1609" spans="2:51" s="14" customFormat="1" ht="11.25">
      <c r="B1609" s="170"/>
      <c r="D1609" s="158" t="s">
        <v>172</v>
      </c>
      <c r="E1609" s="171" t="s">
        <v>1</v>
      </c>
      <c r="F1609" s="172" t="s">
        <v>1677</v>
      </c>
      <c r="H1609" s="173">
        <v>5.35</v>
      </c>
      <c r="I1609" s="174"/>
      <c r="L1609" s="170"/>
      <c r="M1609" s="175"/>
      <c r="N1609" s="176"/>
      <c r="O1609" s="176"/>
      <c r="P1609" s="176"/>
      <c r="Q1609" s="176"/>
      <c r="R1609" s="176"/>
      <c r="S1609" s="176"/>
      <c r="T1609" s="177"/>
      <c r="AT1609" s="171" t="s">
        <v>172</v>
      </c>
      <c r="AU1609" s="171" t="s">
        <v>83</v>
      </c>
      <c r="AV1609" s="14" t="s">
        <v>83</v>
      </c>
      <c r="AW1609" s="14" t="s">
        <v>30</v>
      </c>
      <c r="AX1609" s="14" t="s">
        <v>73</v>
      </c>
      <c r="AY1609" s="171" t="s">
        <v>160</v>
      </c>
    </row>
    <row r="1610" spans="2:51" s="14" customFormat="1" ht="11.25">
      <c r="B1610" s="170"/>
      <c r="D1610" s="158" t="s">
        <v>172</v>
      </c>
      <c r="E1610" s="171" t="s">
        <v>1</v>
      </c>
      <c r="F1610" s="172" t="s">
        <v>1678</v>
      </c>
      <c r="H1610" s="173">
        <v>3.45</v>
      </c>
      <c r="I1610" s="174"/>
      <c r="L1610" s="170"/>
      <c r="M1610" s="175"/>
      <c r="N1610" s="176"/>
      <c r="O1610" s="176"/>
      <c r="P1610" s="176"/>
      <c r="Q1610" s="176"/>
      <c r="R1610" s="176"/>
      <c r="S1610" s="176"/>
      <c r="T1610" s="177"/>
      <c r="AT1610" s="171" t="s">
        <v>172</v>
      </c>
      <c r="AU1610" s="171" t="s">
        <v>83</v>
      </c>
      <c r="AV1610" s="14" t="s">
        <v>83</v>
      </c>
      <c r="AW1610" s="14" t="s">
        <v>30</v>
      </c>
      <c r="AX1610" s="14" t="s">
        <v>73</v>
      </c>
      <c r="AY1610" s="171" t="s">
        <v>160</v>
      </c>
    </row>
    <row r="1611" spans="2:51" s="16" customFormat="1" ht="11.25">
      <c r="B1611" s="186"/>
      <c r="D1611" s="158" t="s">
        <v>172</v>
      </c>
      <c r="E1611" s="187" t="s">
        <v>1</v>
      </c>
      <c r="F1611" s="188" t="s">
        <v>182</v>
      </c>
      <c r="H1611" s="189">
        <v>64.16</v>
      </c>
      <c r="I1611" s="190"/>
      <c r="L1611" s="186"/>
      <c r="M1611" s="191"/>
      <c r="N1611" s="192"/>
      <c r="O1611" s="192"/>
      <c r="P1611" s="192"/>
      <c r="Q1611" s="192"/>
      <c r="R1611" s="192"/>
      <c r="S1611" s="192"/>
      <c r="T1611" s="193"/>
      <c r="AT1611" s="187" t="s">
        <v>172</v>
      </c>
      <c r="AU1611" s="187" t="s">
        <v>83</v>
      </c>
      <c r="AV1611" s="16" t="s">
        <v>168</v>
      </c>
      <c r="AW1611" s="16" t="s">
        <v>30</v>
      </c>
      <c r="AX1611" s="16" t="s">
        <v>81</v>
      </c>
      <c r="AY1611" s="187" t="s">
        <v>160</v>
      </c>
    </row>
    <row r="1612" spans="1:65" s="2" customFormat="1" ht="24.2" customHeight="1">
      <c r="A1612" s="33"/>
      <c r="B1612" s="144"/>
      <c r="C1612" s="145" t="s">
        <v>1692</v>
      </c>
      <c r="D1612" s="145" t="s">
        <v>163</v>
      </c>
      <c r="E1612" s="146" t="s">
        <v>1693</v>
      </c>
      <c r="F1612" s="147" t="s">
        <v>1694</v>
      </c>
      <c r="G1612" s="148" t="s">
        <v>166</v>
      </c>
      <c r="H1612" s="149">
        <v>45.36</v>
      </c>
      <c r="I1612" s="150"/>
      <c r="J1612" s="151">
        <f>ROUND(I1612*H1612,2)</f>
        <v>0</v>
      </c>
      <c r="K1612" s="147" t="s">
        <v>167</v>
      </c>
      <c r="L1612" s="34"/>
      <c r="M1612" s="152" t="s">
        <v>1</v>
      </c>
      <c r="N1612" s="153" t="s">
        <v>38</v>
      </c>
      <c r="O1612" s="59"/>
      <c r="P1612" s="154">
        <f>O1612*H1612</f>
        <v>0</v>
      </c>
      <c r="Q1612" s="154">
        <v>0.0015</v>
      </c>
      <c r="R1612" s="154">
        <f>Q1612*H1612</f>
        <v>0.06804</v>
      </c>
      <c r="S1612" s="154">
        <v>0</v>
      </c>
      <c r="T1612" s="155">
        <f>S1612*H1612</f>
        <v>0</v>
      </c>
      <c r="U1612" s="33"/>
      <c r="V1612" s="33"/>
      <c r="W1612" s="33"/>
      <c r="X1612" s="33"/>
      <c r="Y1612" s="33"/>
      <c r="Z1612" s="33"/>
      <c r="AA1612" s="33"/>
      <c r="AB1612" s="33"/>
      <c r="AC1612" s="33"/>
      <c r="AD1612" s="33"/>
      <c r="AE1612" s="33"/>
      <c r="AR1612" s="156" t="s">
        <v>251</v>
      </c>
      <c r="AT1612" s="156" t="s">
        <v>163</v>
      </c>
      <c r="AU1612" s="156" t="s">
        <v>83</v>
      </c>
      <c r="AY1612" s="18" t="s">
        <v>160</v>
      </c>
      <c r="BE1612" s="157">
        <f>IF(N1612="základní",J1612,0)</f>
        <v>0</v>
      </c>
      <c r="BF1612" s="157">
        <f>IF(N1612="snížená",J1612,0)</f>
        <v>0</v>
      </c>
      <c r="BG1612" s="157">
        <f>IF(N1612="zákl. přenesená",J1612,0)</f>
        <v>0</v>
      </c>
      <c r="BH1612" s="157">
        <f>IF(N1612="sníž. přenesená",J1612,0)</f>
        <v>0</v>
      </c>
      <c r="BI1612" s="157">
        <f>IF(N1612="nulová",J1612,0)</f>
        <v>0</v>
      </c>
      <c r="BJ1612" s="18" t="s">
        <v>81</v>
      </c>
      <c r="BK1612" s="157">
        <f>ROUND(I1612*H1612,2)</f>
        <v>0</v>
      </c>
      <c r="BL1612" s="18" t="s">
        <v>251</v>
      </c>
      <c r="BM1612" s="156" t="s">
        <v>1695</v>
      </c>
    </row>
    <row r="1613" spans="1:47" s="2" customFormat="1" ht="11.25">
      <c r="A1613" s="33"/>
      <c r="B1613" s="34"/>
      <c r="C1613" s="33"/>
      <c r="D1613" s="158" t="s">
        <v>170</v>
      </c>
      <c r="E1613" s="33"/>
      <c r="F1613" s="159" t="s">
        <v>1696</v>
      </c>
      <c r="G1613" s="33"/>
      <c r="H1613" s="33"/>
      <c r="I1613" s="160"/>
      <c r="J1613" s="33"/>
      <c r="K1613" s="33"/>
      <c r="L1613" s="34"/>
      <c r="M1613" s="161"/>
      <c r="N1613" s="162"/>
      <c r="O1613" s="59"/>
      <c r="P1613" s="59"/>
      <c r="Q1613" s="59"/>
      <c r="R1613" s="59"/>
      <c r="S1613" s="59"/>
      <c r="T1613" s="60"/>
      <c r="U1613" s="33"/>
      <c r="V1613" s="33"/>
      <c r="W1613" s="33"/>
      <c r="X1613" s="33"/>
      <c r="Y1613" s="33"/>
      <c r="Z1613" s="33"/>
      <c r="AA1613" s="33"/>
      <c r="AB1613" s="33"/>
      <c r="AC1613" s="33"/>
      <c r="AD1613" s="33"/>
      <c r="AE1613" s="33"/>
      <c r="AT1613" s="18" t="s">
        <v>170</v>
      </c>
      <c r="AU1613" s="18" t="s">
        <v>83</v>
      </c>
    </row>
    <row r="1614" spans="2:51" s="13" customFormat="1" ht="11.25">
      <c r="B1614" s="163"/>
      <c r="D1614" s="158" t="s">
        <v>172</v>
      </c>
      <c r="E1614" s="164" t="s">
        <v>1</v>
      </c>
      <c r="F1614" s="165" t="s">
        <v>173</v>
      </c>
      <c r="H1614" s="164" t="s">
        <v>1</v>
      </c>
      <c r="I1614" s="166"/>
      <c r="L1614" s="163"/>
      <c r="M1614" s="167"/>
      <c r="N1614" s="168"/>
      <c r="O1614" s="168"/>
      <c r="P1614" s="168"/>
      <c r="Q1614" s="168"/>
      <c r="R1614" s="168"/>
      <c r="S1614" s="168"/>
      <c r="T1614" s="169"/>
      <c r="AT1614" s="164" t="s">
        <v>172</v>
      </c>
      <c r="AU1614" s="164" t="s">
        <v>83</v>
      </c>
      <c r="AV1614" s="13" t="s">
        <v>81</v>
      </c>
      <c r="AW1614" s="13" t="s">
        <v>30</v>
      </c>
      <c r="AX1614" s="13" t="s">
        <v>73</v>
      </c>
      <c r="AY1614" s="164" t="s">
        <v>160</v>
      </c>
    </row>
    <row r="1615" spans="2:51" s="14" customFormat="1" ht="11.25">
      <c r="B1615" s="170"/>
      <c r="D1615" s="158" t="s">
        <v>172</v>
      </c>
      <c r="E1615" s="171" t="s">
        <v>1</v>
      </c>
      <c r="F1615" s="172" t="s">
        <v>1665</v>
      </c>
      <c r="H1615" s="173">
        <v>3.14</v>
      </c>
      <c r="I1615" s="174"/>
      <c r="L1615" s="170"/>
      <c r="M1615" s="175"/>
      <c r="N1615" s="176"/>
      <c r="O1615" s="176"/>
      <c r="P1615" s="176"/>
      <c r="Q1615" s="176"/>
      <c r="R1615" s="176"/>
      <c r="S1615" s="176"/>
      <c r="T1615" s="177"/>
      <c r="AT1615" s="171" t="s">
        <v>172</v>
      </c>
      <c r="AU1615" s="171" t="s">
        <v>83</v>
      </c>
      <c r="AV1615" s="14" t="s">
        <v>83</v>
      </c>
      <c r="AW1615" s="14" t="s">
        <v>30</v>
      </c>
      <c r="AX1615" s="14" t="s">
        <v>73</v>
      </c>
      <c r="AY1615" s="171" t="s">
        <v>160</v>
      </c>
    </row>
    <row r="1616" spans="2:51" s="14" customFormat="1" ht="11.25">
      <c r="B1616" s="170"/>
      <c r="D1616" s="158" t="s">
        <v>172</v>
      </c>
      <c r="E1616" s="171" t="s">
        <v>1</v>
      </c>
      <c r="F1616" s="172" t="s">
        <v>1666</v>
      </c>
      <c r="H1616" s="173">
        <v>1.8</v>
      </c>
      <c r="I1616" s="174"/>
      <c r="L1616" s="170"/>
      <c r="M1616" s="175"/>
      <c r="N1616" s="176"/>
      <c r="O1616" s="176"/>
      <c r="P1616" s="176"/>
      <c r="Q1616" s="176"/>
      <c r="R1616" s="176"/>
      <c r="S1616" s="176"/>
      <c r="T1616" s="177"/>
      <c r="AT1616" s="171" t="s">
        <v>172</v>
      </c>
      <c r="AU1616" s="171" t="s">
        <v>83</v>
      </c>
      <c r="AV1616" s="14" t="s">
        <v>83</v>
      </c>
      <c r="AW1616" s="14" t="s">
        <v>30</v>
      </c>
      <c r="AX1616" s="14" t="s">
        <v>73</v>
      </c>
      <c r="AY1616" s="171" t="s">
        <v>160</v>
      </c>
    </row>
    <row r="1617" spans="2:51" s="14" customFormat="1" ht="11.25">
      <c r="B1617" s="170"/>
      <c r="D1617" s="158" t="s">
        <v>172</v>
      </c>
      <c r="E1617" s="171" t="s">
        <v>1</v>
      </c>
      <c r="F1617" s="172" t="s">
        <v>1667</v>
      </c>
      <c r="H1617" s="173">
        <v>1.2</v>
      </c>
      <c r="I1617" s="174"/>
      <c r="L1617" s="170"/>
      <c r="M1617" s="175"/>
      <c r="N1617" s="176"/>
      <c r="O1617" s="176"/>
      <c r="P1617" s="176"/>
      <c r="Q1617" s="176"/>
      <c r="R1617" s="176"/>
      <c r="S1617" s="176"/>
      <c r="T1617" s="177"/>
      <c r="AT1617" s="171" t="s">
        <v>172</v>
      </c>
      <c r="AU1617" s="171" t="s">
        <v>83</v>
      </c>
      <c r="AV1617" s="14" t="s">
        <v>83</v>
      </c>
      <c r="AW1617" s="14" t="s">
        <v>30</v>
      </c>
      <c r="AX1617" s="14" t="s">
        <v>73</v>
      </c>
      <c r="AY1617" s="171" t="s">
        <v>160</v>
      </c>
    </row>
    <row r="1618" spans="2:51" s="14" customFormat="1" ht="11.25">
      <c r="B1618" s="170"/>
      <c r="D1618" s="158" t="s">
        <v>172</v>
      </c>
      <c r="E1618" s="171" t="s">
        <v>1</v>
      </c>
      <c r="F1618" s="172" t="s">
        <v>1668</v>
      </c>
      <c r="H1618" s="173">
        <v>2</v>
      </c>
      <c r="I1618" s="174"/>
      <c r="L1618" s="170"/>
      <c r="M1618" s="175"/>
      <c r="N1618" s="176"/>
      <c r="O1618" s="176"/>
      <c r="P1618" s="176"/>
      <c r="Q1618" s="176"/>
      <c r="R1618" s="176"/>
      <c r="S1618" s="176"/>
      <c r="T1618" s="177"/>
      <c r="AT1618" s="171" t="s">
        <v>172</v>
      </c>
      <c r="AU1618" s="171" t="s">
        <v>83</v>
      </c>
      <c r="AV1618" s="14" t="s">
        <v>83</v>
      </c>
      <c r="AW1618" s="14" t="s">
        <v>30</v>
      </c>
      <c r="AX1618" s="14" t="s">
        <v>73</v>
      </c>
      <c r="AY1618" s="171" t="s">
        <v>160</v>
      </c>
    </row>
    <row r="1619" spans="2:51" s="14" customFormat="1" ht="11.25">
      <c r="B1619" s="170"/>
      <c r="D1619" s="158" t="s">
        <v>172</v>
      </c>
      <c r="E1619" s="171" t="s">
        <v>1</v>
      </c>
      <c r="F1619" s="172" t="s">
        <v>1669</v>
      </c>
      <c r="H1619" s="173">
        <v>1.2</v>
      </c>
      <c r="I1619" s="174"/>
      <c r="L1619" s="170"/>
      <c r="M1619" s="175"/>
      <c r="N1619" s="176"/>
      <c r="O1619" s="176"/>
      <c r="P1619" s="176"/>
      <c r="Q1619" s="176"/>
      <c r="R1619" s="176"/>
      <c r="S1619" s="176"/>
      <c r="T1619" s="177"/>
      <c r="AT1619" s="171" t="s">
        <v>172</v>
      </c>
      <c r="AU1619" s="171" t="s">
        <v>83</v>
      </c>
      <c r="AV1619" s="14" t="s">
        <v>83</v>
      </c>
      <c r="AW1619" s="14" t="s">
        <v>30</v>
      </c>
      <c r="AX1619" s="14" t="s">
        <v>73</v>
      </c>
      <c r="AY1619" s="171" t="s">
        <v>160</v>
      </c>
    </row>
    <row r="1620" spans="2:51" s="14" customFormat="1" ht="11.25">
      <c r="B1620" s="170"/>
      <c r="D1620" s="158" t="s">
        <v>172</v>
      </c>
      <c r="E1620" s="171" t="s">
        <v>1</v>
      </c>
      <c r="F1620" s="172" t="s">
        <v>1670</v>
      </c>
      <c r="H1620" s="173">
        <v>5.52</v>
      </c>
      <c r="I1620" s="174"/>
      <c r="L1620" s="170"/>
      <c r="M1620" s="175"/>
      <c r="N1620" s="176"/>
      <c r="O1620" s="176"/>
      <c r="P1620" s="176"/>
      <c r="Q1620" s="176"/>
      <c r="R1620" s="176"/>
      <c r="S1620" s="176"/>
      <c r="T1620" s="177"/>
      <c r="AT1620" s="171" t="s">
        <v>172</v>
      </c>
      <c r="AU1620" s="171" t="s">
        <v>83</v>
      </c>
      <c r="AV1620" s="14" t="s">
        <v>83</v>
      </c>
      <c r="AW1620" s="14" t="s">
        <v>30</v>
      </c>
      <c r="AX1620" s="14" t="s">
        <v>73</v>
      </c>
      <c r="AY1620" s="171" t="s">
        <v>160</v>
      </c>
    </row>
    <row r="1621" spans="2:51" s="14" customFormat="1" ht="11.25">
      <c r="B1621" s="170"/>
      <c r="D1621" s="158" t="s">
        <v>172</v>
      </c>
      <c r="E1621" s="171" t="s">
        <v>1</v>
      </c>
      <c r="F1621" s="172" t="s">
        <v>1671</v>
      </c>
      <c r="H1621" s="173">
        <v>3.95</v>
      </c>
      <c r="I1621" s="174"/>
      <c r="L1621" s="170"/>
      <c r="M1621" s="175"/>
      <c r="N1621" s="176"/>
      <c r="O1621" s="176"/>
      <c r="P1621" s="176"/>
      <c r="Q1621" s="176"/>
      <c r="R1621" s="176"/>
      <c r="S1621" s="176"/>
      <c r="T1621" s="177"/>
      <c r="AT1621" s="171" t="s">
        <v>172</v>
      </c>
      <c r="AU1621" s="171" t="s">
        <v>83</v>
      </c>
      <c r="AV1621" s="14" t="s">
        <v>83</v>
      </c>
      <c r="AW1621" s="14" t="s">
        <v>30</v>
      </c>
      <c r="AX1621" s="14" t="s">
        <v>73</v>
      </c>
      <c r="AY1621" s="171" t="s">
        <v>160</v>
      </c>
    </row>
    <row r="1622" spans="2:51" s="14" customFormat="1" ht="11.25">
      <c r="B1622" s="170"/>
      <c r="D1622" s="158" t="s">
        <v>172</v>
      </c>
      <c r="E1622" s="171" t="s">
        <v>1</v>
      </c>
      <c r="F1622" s="172" t="s">
        <v>1672</v>
      </c>
      <c r="H1622" s="173">
        <v>3.95</v>
      </c>
      <c r="I1622" s="174"/>
      <c r="L1622" s="170"/>
      <c r="M1622" s="175"/>
      <c r="N1622" s="176"/>
      <c r="O1622" s="176"/>
      <c r="P1622" s="176"/>
      <c r="Q1622" s="176"/>
      <c r="R1622" s="176"/>
      <c r="S1622" s="176"/>
      <c r="T1622" s="177"/>
      <c r="AT1622" s="171" t="s">
        <v>172</v>
      </c>
      <c r="AU1622" s="171" t="s">
        <v>83</v>
      </c>
      <c r="AV1622" s="14" t="s">
        <v>83</v>
      </c>
      <c r="AW1622" s="14" t="s">
        <v>30</v>
      </c>
      <c r="AX1622" s="14" t="s">
        <v>73</v>
      </c>
      <c r="AY1622" s="171" t="s">
        <v>160</v>
      </c>
    </row>
    <row r="1623" spans="2:51" s="13" customFormat="1" ht="11.25">
      <c r="B1623" s="163"/>
      <c r="D1623" s="158" t="s">
        <v>172</v>
      </c>
      <c r="E1623" s="164" t="s">
        <v>1</v>
      </c>
      <c r="F1623" s="165" t="s">
        <v>178</v>
      </c>
      <c r="H1623" s="164" t="s">
        <v>1</v>
      </c>
      <c r="I1623" s="166"/>
      <c r="L1623" s="163"/>
      <c r="M1623" s="167"/>
      <c r="N1623" s="168"/>
      <c r="O1623" s="168"/>
      <c r="P1623" s="168"/>
      <c r="Q1623" s="168"/>
      <c r="R1623" s="168"/>
      <c r="S1623" s="168"/>
      <c r="T1623" s="169"/>
      <c r="AT1623" s="164" t="s">
        <v>172</v>
      </c>
      <c r="AU1623" s="164" t="s">
        <v>83</v>
      </c>
      <c r="AV1623" s="13" t="s">
        <v>81</v>
      </c>
      <c r="AW1623" s="13" t="s">
        <v>30</v>
      </c>
      <c r="AX1623" s="13" t="s">
        <v>73</v>
      </c>
      <c r="AY1623" s="164" t="s">
        <v>160</v>
      </c>
    </row>
    <row r="1624" spans="2:51" s="14" customFormat="1" ht="11.25">
      <c r="B1624" s="170"/>
      <c r="D1624" s="158" t="s">
        <v>172</v>
      </c>
      <c r="E1624" s="171" t="s">
        <v>1</v>
      </c>
      <c r="F1624" s="172" t="s">
        <v>1673</v>
      </c>
      <c r="H1624" s="173">
        <v>3.95</v>
      </c>
      <c r="I1624" s="174"/>
      <c r="L1624" s="170"/>
      <c r="M1624" s="175"/>
      <c r="N1624" s="176"/>
      <c r="O1624" s="176"/>
      <c r="P1624" s="176"/>
      <c r="Q1624" s="176"/>
      <c r="R1624" s="176"/>
      <c r="S1624" s="176"/>
      <c r="T1624" s="177"/>
      <c r="AT1624" s="171" t="s">
        <v>172</v>
      </c>
      <c r="AU1624" s="171" t="s">
        <v>83</v>
      </c>
      <c r="AV1624" s="14" t="s">
        <v>83</v>
      </c>
      <c r="AW1624" s="14" t="s">
        <v>30</v>
      </c>
      <c r="AX1624" s="14" t="s">
        <v>73</v>
      </c>
      <c r="AY1624" s="171" t="s">
        <v>160</v>
      </c>
    </row>
    <row r="1625" spans="2:51" s="14" customFormat="1" ht="11.25">
      <c r="B1625" s="170"/>
      <c r="D1625" s="158" t="s">
        <v>172</v>
      </c>
      <c r="E1625" s="171" t="s">
        <v>1</v>
      </c>
      <c r="F1625" s="172" t="s">
        <v>1674</v>
      </c>
      <c r="H1625" s="173">
        <v>3.95</v>
      </c>
      <c r="I1625" s="174"/>
      <c r="L1625" s="170"/>
      <c r="M1625" s="175"/>
      <c r="N1625" s="176"/>
      <c r="O1625" s="176"/>
      <c r="P1625" s="176"/>
      <c r="Q1625" s="176"/>
      <c r="R1625" s="176"/>
      <c r="S1625" s="176"/>
      <c r="T1625" s="177"/>
      <c r="AT1625" s="171" t="s">
        <v>172</v>
      </c>
      <c r="AU1625" s="171" t="s">
        <v>83</v>
      </c>
      <c r="AV1625" s="14" t="s">
        <v>83</v>
      </c>
      <c r="AW1625" s="14" t="s">
        <v>30</v>
      </c>
      <c r="AX1625" s="14" t="s">
        <v>73</v>
      </c>
      <c r="AY1625" s="171" t="s">
        <v>160</v>
      </c>
    </row>
    <row r="1626" spans="2:51" s="14" customFormat="1" ht="11.25">
      <c r="B1626" s="170"/>
      <c r="D1626" s="158" t="s">
        <v>172</v>
      </c>
      <c r="E1626" s="171" t="s">
        <v>1</v>
      </c>
      <c r="F1626" s="172" t="s">
        <v>1675</v>
      </c>
      <c r="H1626" s="173">
        <v>2.45</v>
      </c>
      <c r="I1626" s="174"/>
      <c r="L1626" s="170"/>
      <c r="M1626" s="175"/>
      <c r="N1626" s="176"/>
      <c r="O1626" s="176"/>
      <c r="P1626" s="176"/>
      <c r="Q1626" s="176"/>
      <c r="R1626" s="176"/>
      <c r="S1626" s="176"/>
      <c r="T1626" s="177"/>
      <c r="AT1626" s="171" t="s">
        <v>172</v>
      </c>
      <c r="AU1626" s="171" t="s">
        <v>83</v>
      </c>
      <c r="AV1626" s="14" t="s">
        <v>83</v>
      </c>
      <c r="AW1626" s="14" t="s">
        <v>30</v>
      </c>
      <c r="AX1626" s="14" t="s">
        <v>73</v>
      </c>
      <c r="AY1626" s="171" t="s">
        <v>160</v>
      </c>
    </row>
    <row r="1627" spans="2:51" s="14" customFormat="1" ht="11.25">
      <c r="B1627" s="170"/>
      <c r="D1627" s="158" t="s">
        <v>172</v>
      </c>
      <c r="E1627" s="171" t="s">
        <v>1</v>
      </c>
      <c r="F1627" s="172" t="s">
        <v>1676</v>
      </c>
      <c r="H1627" s="173">
        <v>3.45</v>
      </c>
      <c r="I1627" s="174"/>
      <c r="L1627" s="170"/>
      <c r="M1627" s="175"/>
      <c r="N1627" s="176"/>
      <c r="O1627" s="176"/>
      <c r="P1627" s="176"/>
      <c r="Q1627" s="176"/>
      <c r="R1627" s="176"/>
      <c r="S1627" s="176"/>
      <c r="T1627" s="177"/>
      <c r="AT1627" s="171" t="s">
        <v>172</v>
      </c>
      <c r="AU1627" s="171" t="s">
        <v>83</v>
      </c>
      <c r="AV1627" s="14" t="s">
        <v>83</v>
      </c>
      <c r="AW1627" s="14" t="s">
        <v>30</v>
      </c>
      <c r="AX1627" s="14" t="s">
        <v>73</v>
      </c>
      <c r="AY1627" s="171" t="s">
        <v>160</v>
      </c>
    </row>
    <row r="1628" spans="2:51" s="14" customFormat="1" ht="11.25">
      <c r="B1628" s="170"/>
      <c r="D1628" s="158" t="s">
        <v>172</v>
      </c>
      <c r="E1628" s="171" t="s">
        <v>1</v>
      </c>
      <c r="F1628" s="172" t="s">
        <v>1677</v>
      </c>
      <c r="H1628" s="173">
        <v>5.35</v>
      </c>
      <c r="I1628" s="174"/>
      <c r="L1628" s="170"/>
      <c r="M1628" s="175"/>
      <c r="N1628" s="176"/>
      <c r="O1628" s="176"/>
      <c r="P1628" s="176"/>
      <c r="Q1628" s="176"/>
      <c r="R1628" s="176"/>
      <c r="S1628" s="176"/>
      <c r="T1628" s="177"/>
      <c r="AT1628" s="171" t="s">
        <v>172</v>
      </c>
      <c r="AU1628" s="171" t="s">
        <v>83</v>
      </c>
      <c r="AV1628" s="14" t="s">
        <v>83</v>
      </c>
      <c r="AW1628" s="14" t="s">
        <v>30</v>
      </c>
      <c r="AX1628" s="14" t="s">
        <v>73</v>
      </c>
      <c r="AY1628" s="171" t="s">
        <v>160</v>
      </c>
    </row>
    <row r="1629" spans="2:51" s="14" customFormat="1" ht="11.25">
      <c r="B1629" s="170"/>
      <c r="D1629" s="158" t="s">
        <v>172</v>
      </c>
      <c r="E1629" s="171" t="s">
        <v>1</v>
      </c>
      <c r="F1629" s="172" t="s">
        <v>1678</v>
      </c>
      <c r="H1629" s="173">
        <v>3.45</v>
      </c>
      <c r="I1629" s="174"/>
      <c r="L1629" s="170"/>
      <c r="M1629" s="175"/>
      <c r="N1629" s="176"/>
      <c r="O1629" s="176"/>
      <c r="P1629" s="176"/>
      <c r="Q1629" s="176"/>
      <c r="R1629" s="176"/>
      <c r="S1629" s="176"/>
      <c r="T1629" s="177"/>
      <c r="AT1629" s="171" t="s">
        <v>172</v>
      </c>
      <c r="AU1629" s="171" t="s">
        <v>83</v>
      </c>
      <c r="AV1629" s="14" t="s">
        <v>83</v>
      </c>
      <c r="AW1629" s="14" t="s">
        <v>30</v>
      </c>
      <c r="AX1629" s="14" t="s">
        <v>73</v>
      </c>
      <c r="AY1629" s="171" t="s">
        <v>160</v>
      </c>
    </row>
    <row r="1630" spans="2:51" s="16" customFormat="1" ht="11.25">
      <c r="B1630" s="186"/>
      <c r="D1630" s="158" t="s">
        <v>172</v>
      </c>
      <c r="E1630" s="187" t="s">
        <v>1</v>
      </c>
      <c r="F1630" s="188" t="s">
        <v>182</v>
      </c>
      <c r="H1630" s="189">
        <v>45.36</v>
      </c>
      <c r="I1630" s="190"/>
      <c r="L1630" s="186"/>
      <c r="M1630" s="191"/>
      <c r="N1630" s="192"/>
      <c r="O1630" s="192"/>
      <c r="P1630" s="192"/>
      <c r="Q1630" s="192"/>
      <c r="R1630" s="192"/>
      <c r="S1630" s="192"/>
      <c r="T1630" s="193"/>
      <c r="AT1630" s="187" t="s">
        <v>172</v>
      </c>
      <c r="AU1630" s="187" t="s">
        <v>83</v>
      </c>
      <c r="AV1630" s="16" t="s">
        <v>168</v>
      </c>
      <c r="AW1630" s="16" t="s">
        <v>30</v>
      </c>
      <c r="AX1630" s="16" t="s">
        <v>81</v>
      </c>
      <c r="AY1630" s="187" t="s">
        <v>160</v>
      </c>
    </row>
    <row r="1631" spans="1:65" s="2" customFormat="1" ht="24.2" customHeight="1">
      <c r="A1631" s="33"/>
      <c r="B1631" s="144"/>
      <c r="C1631" s="145" t="s">
        <v>1697</v>
      </c>
      <c r="D1631" s="145" t="s">
        <v>163</v>
      </c>
      <c r="E1631" s="146" t="s">
        <v>1698</v>
      </c>
      <c r="F1631" s="147" t="s">
        <v>1699</v>
      </c>
      <c r="G1631" s="148" t="s">
        <v>166</v>
      </c>
      <c r="H1631" s="149">
        <v>64.16</v>
      </c>
      <c r="I1631" s="150"/>
      <c r="J1631" s="151">
        <f>ROUND(I1631*H1631,2)</f>
        <v>0</v>
      </c>
      <c r="K1631" s="147" t="s">
        <v>167</v>
      </c>
      <c r="L1631" s="34"/>
      <c r="M1631" s="152" t="s">
        <v>1</v>
      </c>
      <c r="N1631" s="153" t="s">
        <v>38</v>
      </c>
      <c r="O1631" s="59"/>
      <c r="P1631" s="154">
        <f>O1631*H1631</f>
        <v>0</v>
      </c>
      <c r="Q1631" s="154">
        <v>0.0063</v>
      </c>
      <c r="R1631" s="154">
        <f>Q1631*H1631</f>
        <v>0.40420799999999996</v>
      </c>
      <c r="S1631" s="154">
        <v>0</v>
      </c>
      <c r="T1631" s="155">
        <f>S1631*H1631</f>
        <v>0</v>
      </c>
      <c r="U1631" s="33"/>
      <c r="V1631" s="33"/>
      <c r="W1631" s="33"/>
      <c r="X1631" s="33"/>
      <c r="Y1631" s="33"/>
      <c r="Z1631" s="33"/>
      <c r="AA1631" s="33"/>
      <c r="AB1631" s="33"/>
      <c r="AC1631" s="33"/>
      <c r="AD1631" s="33"/>
      <c r="AE1631" s="33"/>
      <c r="AR1631" s="156" t="s">
        <v>251</v>
      </c>
      <c r="AT1631" s="156" t="s">
        <v>163</v>
      </c>
      <c r="AU1631" s="156" t="s">
        <v>83</v>
      </c>
      <c r="AY1631" s="18" t="s">
        <v>160</v>
      </c>
      <c r="BE1631" s="157">
        <f>IF(N1631="základní",J1631,0)</f>
        <v>0</v>
      </c>
      <c r="BF1631" s="157">
        <f>IF(N1631="snížená",J1631,0)</f>
        <v>0</v>
      </c>
      <c r="BG1631" s="157">
        <f>IF(N1631="zákl. přenesená",J1631,0)</f>
        <v>0</v>
      </c>
      <c r="BH1631" s="157">
        <f>IF(N1631="sníž. přenesená",J1631,0)</f>
        <v>0</v>
      </c>
      <c r="BI1631" s="157">
        <f>IF(N1631="nulová",J1631,0)</f>
        <v>0</v>
      </c>
      <c r="BJ1631" s="18" t="s">
        <v>81</v>
      </c>
      <c r="BK1631" s="157">
        <f>ROUND(I1631*H1631,2)</f>
        <v>0</v>
      </c>
      <c r="BL1631" s="18" t="s">
        <v>251</v>
      </c>
      <c r="BM1631" s="156" t="s">
        <v>1700</v>
      </c>
    </row>
    <row r="1632" spans="1:47" s="2" customFormat="1" ht="19.5">
      <c r="A1632" s="33"/>
      <c r="B1632" s="34"/>
      <c r="C1632" s="33"/>
      <c r="D1632" s="158" t="s">
        <v>170</v>
      </c>
      <c r="E1632" s="33"/>
      <c r="F1632" s="159" t="s">
        <v>1701</v>
      </c>
      <c r="G1632" s="33"/>
      <c r="H1632" s="33"/>
      <c r="I1632" s="160"/>
      <c r="J1632" s="33"/>
      <c r="K1632" s="33"/>
      <c r="L1632" s="34"/>
      <c r="M1632" s="161"/>
      <c r="N1632" s="162"/>
      <c r="O1632" s="59"/>
      <c r="P1632" s="59"/>
      <c r="Q1632" s="59"/>
      <c r="R1632" s="59"/>
      <c r="S1632" s="59"/>
      <c r="T1632" s="60"/>
      <c r="U1632" s="33"/>
      <c r="V1632" s="33"/>
      <c r="W1632" s="33"/>
      <c r="X1632" s="33"/>
      <c r="Y1632" s="33"/>
      <c r="Z1632" s="33"/>
      <c r="AA1632" s="33"/>
      <c r="AB1632" s="33"/>
      <c r="AC1632" s="33"/>
      <c r="AD1632" s="33"/>
      <c r="AE1632" s="33"/>
      <c r="AT1632" s="18" t="s">
        <v>170</v>
      </c>
      <c r="AU1632" s="18" t="s">
        <v>83</v>
      </c>
    </row>
    <row r="1633" spans="2:51" s="13" customFormat="1" ht="11.25">
      <c r="B1633" s="163"/>
      <c r="D1633" s="158" t="s">
        <v>172</v>
      </c>
      <c r="E1633" s="164" t="s">
        <v>1</v>
      </c>
      <c r="F1633" s="165" t="s">
        <v>173</v>
      </c>
      <c r="H1633" s="164" t="s">
        <v>1</v>
      </c>
      <c r="I1633" s="166"/>
      <c r="L1633" s="163"/>
      <c r="M1633" s="167"/>
      <c r="N1633" s="168"/>
      <c r="O1633" s="168"/>
      <c r="P1633" s="168"/>
      <c r="Q1633" s="168"/>
      <c r="R1633" s="168"/>
      <c r="S1633" s="168"/>
      <c r="T1633" s="169"/>
      <c r="AT1633" s="164" t="s">
        <v>172</v>
      </c>
      <c r="AU1633" s="164" t="s">
        <v>83</v>
      </c>
      <c r="AV1633" s="13" t="s">
        <v>81</v>
      </c>
      <c r="AW1633" s="13" t="s">
        <v>30</v>
      </c>
      <c r="AX1633" s="13" t="s">
        <v>73</v>
      </c>
      <c r="AY1633" s="164" t="s">
        <v>160</v>
      </c>
    </row>
    <row r="1634" spans="2:51" s="14" customFormat="1" ht="11.25">
      <c r="B1634" s="170"/>
      <c r="D1634" s="158" t="s">
        <v>172</v>
      </c>
      <c r="E1634" s="171" t="s">
        <v>1</v>
      </c>
      <c r="F1634" s="172" t="s">
        <v>1690</v>
      </c>
      <c r="H1634" s="173">
        <v>18.8</v>
      </c>
      <c r="I1634" s="174"/>
      <c r="L1634" s="170"/>
      <c r="M1634" s="175"/>
      <c r="N1634" s="176"/>
      <c r="O1634" s="176"/>
      <c r="P1634" s="176"/>
      <c r="Q1634" s="176"/>
      <c r="R1634" s="176"/>
      <c r="S1634" s="176"/>
      <c r="T1634" s="177"/>
      <c r="AT1634" s="171" t="s">
        <v>172</v>
      </c>
      <c r="AU1634" s="171" t="s">
        <v>83</v>
      </c>
      <c r="AV1634" s="14" t="s">
        <v>83</v>
      </c>
      <c r="AW1634" s="14" t="s">
        <v>30</v>
      </c>
      <c r="AX1634" s="14" t="s">
        <v>73</v>
      </c>
      <c r="AY1634" s="171" t="s">
        <v>160</v>
      </c>
    </row>
    <row r="1635" spans="2:51" s="14" customFormat="1" ht="11.25">
      <c r="B1635" s="170"/>
      <c r="D1635" s="158" t="s">
        <v>172</v>
      </c>
      <c r="E1635" s="171" t="s">
        <v>1</v>
      </c>
      <c r="F1635" s="172" t="s">
        <v>1665</v>
      </c>
      <c r="H1635" s="173">
        <v>3.14</v>
      </c>
      <c r="I1635" s="174"/>
      <c r="L1635" s="170"/>
      <c r="M1635" s="175"/>
      <c r="N1635" s="176"/>
      <c r="O1635" s="176"/>
      <c r="P1635" s="176"/>
      <c r="Q1635" s="176"/>
      <c r="R1635" s="176"/>
      <c r="S1635" s="176"/>
      <c r="T1635" s="177"/>
      <c r="AT1635" s="171" t="s">
        <v>172</v>
      </c>
      <c r="AU1635" s="171" t="s">
        <v>83</v>
      </c>
      <c r="AV1635" s="14" t="s">
        <v>83</v>
      </c>
      <c r="AW1635" s="14" t="s">
        <v>30</v>
      </c>
      <c r="AX1635" s="14" t="s">
        <v>73</v>
      </c>
      <c r="AY1635" s="171" t="s">
        <v>160</v>
      </c>
    </row>
    <row r="1636" spans="2:51" s="14" customFormat="1" ht="11.25">
      <c r="B1636" s="170"/>
      <c r="D1636" s="158" t="s">
        <v>172</v>
      </c>
      <c r="E1636" s="171" t="s">
        <v>1</v>
      </c>
      <c r="F1636" s="172" t="s">
        <v>1666</v>
      </c>
      <c r="H1636" s="173">
        <v>1.8</v>
      </c>
      <c r="I1636" s="174"/>
      <c r="L1636" s="170"/>
      <c r="M1636" s="175"/>
      <c r="N1636" s="176"/>
      <c r="O1636" s="176"/>
      <c r="P1636" s="176"/>
      <c r="Q1636" s="176"/>
      <c r="R1636" s="176"/>
      <c r="S1636" s="176"/>
      <c r="T1636" s="177"/>
      <c r="AT1636" s="171" t="s">
        <v>172</v>
      </c>
      <c r="AU1636" s="171" t="s">
        <v>83</v>
      </c>
      <c r="AV1636" s="14" t="s">
        <v>83</v>
      </c>
      <c r="AW1636" s="14" t="s">
        <v>30</v>
      </c>
      <c r="AX1636" s="14" t="s">
        <v>73</v>
      </c>
      <c r="AY1636" s="171" t="s">
        <v>160</v>
      </c>
    </row>
    <row r="1637" spans="2:51" s="14" customFormat="1" ht="11.25">
      <c r="B1637" s="170"/>
      <c r="D1637" s="158" t="s">
        <v>172</v>
      </c>
      <c r="E1637" s="171" t="s">
        <v>1</v>
      </c>
      <c r="F1637" s="172" t="s">
        <v>1667</v>
      </c>
      <c r="H1637" s="173">
        <v>1.2</v>
      </c>
      <c r="I1637" s="174"/>
      <c r="L1637" s="170"/>
      <c r="M1637" s="175"/>
      <c r="N1637" s="176"/>
      <c r="O1637" s="176"/>
      <c r="P1637" s="176"/>
      <c r="Q1637" s="176"/>
      <c r="R1637" s="176"/>
      <c r="S1637" s="176"/>
      <c r="T1637" s="177"/>
      <c r="AT1637" s="171" t="s">
        <v>172</v>
      </c>
      <c r="AU1637" s="171" t="s">
        <v>83</v>
      </c>
      <c r="AV1637" s="14" t="s">
        <v>83</v>
      </c>
      <c r="AW1637" s="14" t="s">
        <v>30</v>
      </c>
      <c r="AX1637" s="14" t="s">
        <v>73</v>
      </c>
      <c r="AY1637" s="171" t="s">
        <v>160</v>
      </c>
    </row>
    <row r="1638" spans="2:51" s="14" customFormat="1" ht="11.25">
      <c r="B1638" s="170"/>
      <c r="D1638" s="158" t="s">
        <v>172</v>
      </c>
      <c r="E1638" s="171" t="s">
        <v>1</v>
      </c>
      <c r="F1638" s="172" t="s">
        <v>1691</v>
      </c>
      <c r="H1638" s="173">
        <v>2</v>
      </c>
      <c r="I1638" s="174"/>
      <c r="L1638" s="170"/>
      <c r="M1638" s="175"/>
      <c r="N1638" s="176"/>
      <c r="O1638" s="176"/>
      <c r="P1638" s="176"/>
      <c r="Q1638" s="176"/>
      <c r="R1638" s="176"/>
      <c r="S1638" s="176"/>
      <c r="T1638" s="177"/>
      <c r="AT1638" s="171" t="s">
        <v>172</v>
      </c>
      <c r="AU1638" s="171" t="s">
        <v>83</v>
      </c>
      <c r="AV1638" s="14" t="s">
        <v>83</v>
      </c>
      <c r="AW1638" s="14" t="s">
        <v>30</v>
      </c>
      <c r="AX1638" s="14" t="s">
        <v>73</v>
      </c>
      <c r="AY1638" s="171" t="s">
        <v>160</v>
      </c>
    </row>
    <row r="1639" spans="2:51" s="14" customFormat="1" ht="11.25">
      <c r="B1639" s="170"/>
      <c r="D1639" s="158" t="s">
        <v>172</v>
      </c>
      <c r="E1639" s="171" t="s">
        <v>1</v>
      </c>
      <c r="F1639" s="172" t="s">
        <v>1669</v>
      </c>
      <c r="H1639" s="173">
        <v>1.2</v>
      </c>
      <c r="I1639" s="174"/>
      <c r="L1639" s="170"/>
      <c r="M1639" s="175"/>
      <c r="N1639" s="176"/>
      <c r="O1639" s="176"/>
      <c r="P1639" s="176"/>
      <c r="Q1639" s="176"/>
      <c r="R1639" s="176"/>
      <c r="S1639" s="176"/>
      <c r="T1639" s="177"/>
      <c r="AT1639" s="171" t="s">
        <v>172</v>
      </c>
      <c r="AU1639" s="171" t="s">
        <v>83</v>
      </c>
      <c r="AV1639" s="14" t="s">
        <v>83</v>
      </c>
      <c r="AW1639" s="14" t="s">
        <v>30</v>
      </c>
      <c r="AX1639" s="14" t="s">
        <v>73</v>
      </c>
      <c r="AY1639" s="171" t="s">
        <v>160</v>
      </c>
    </row>
    <row r="1640" spans="2:51" s="14" customFormat="1" ht="11.25">
      <c r="B1640" s="170"/>
      <c r="D1640" s="158" t="s">
        <v>172</v>
      </c>
      <c r="E1640" s="171" t="s">
        <v>1</v>
      </c>
      <c r="F1640" s="172" t="s">
        <v>1670</v>
      </c>
      <c r="H1640" s="173">
        <v>5.52</v>
      </c>
      <c r="I1640" s="174"/>
      <c r="L1640" s="170"/>
      <c r="M1640" s="175"/>
      <c r="N1640" s="176"/>
      <c r="O1640" s="176"/>
      <c r="P1640" s="176"/>
      <c r="Q1640" s="176"/>
      <c r="R1640" s="176"/>
      <c r="S1640" s="176"/>
      <c r="T1640" s="177"/>
      <c r="AT1640" s="171" t="s">
        <v>172</v>
      </c>
      <c r="AU1640" s="171" t="s">
        <v>83</v>
      </c>
      <c r="AV1640" s="14" t="s">
        <v>83</v>
      </c>
      <c r="AW1640" s="14" t="s">
        <v>30</v>
      </c>
      <c r="AX1640" s="14" t="s">
        <v>73</v>
      </c>
      <c r="AY1640" s="171" t="s">
        <v>160</v>
      </c>
    </row>
    <row r="1641" spans="2:51" s="14" customFormat="1" ht="11.25">
      <c r="B1641" s="170"/>
      <c r="D1641" s="158" t="s">
        <v>172</v>
      </c>
      <c r="E1641" s="171" t="s">
        <v>1</v>
      </c>
      <c r="F1641" s="172" t="s">
        <v>1671</v>
      </c>
      <c r="H1641" s="173">
        <v>3.95</v>
      </c>
      <c r="I1641" s="174"/>
      <c r="L1641" s="170"/>
      <c r="M1641" s="175"/>
      <c r="N1641" s="176"/>
      <c r="O1641" s="176"/>
      <c r="P1641" s="176"/>
      <c r="Q1641" s="176"/>
      <c r="R1641" s="176"/>
      <c r="S1641" s="176"/>
      <c r="T1641" s="177"/>
      <c r="AT1641" s="171" t="s">
        <v>172</v>
      </c>
      <c r="AU1641" s="171" t="s">
        <v>83</v>
      </c>
      <c r="AV1641" s="14" t="s">
        <v>83</v>
      </c>
      <c r="AW1641" s="14" t="s">
        <v>30</v>
      </c>
      <c r="AX1641" s="14" t="s">
        <v>73</v>
      </c>
      <c r="AY1641" s="171" t="s">
        <v>160</v>
      </c>
    </row>
    <row r="1642" spans="2:51" s="14" customFormat="1" ht="11.25">
      <c r="B1642" s="170"/>
      <c r="D1642" s="158" t="s">
        <v>172</v>
      </c>
      <c r="E1642" s="171" t="s">
        <v>1</v>
      </c>
      <c r="F1642" s="172" t="s">
        <v>1672</v>
      </c>
      <c r="H1642" s="173">
        <v>3.95</v>
      </c>
      <c r="I1642" s="174"/>
      <c r="L1642" s="170"/>
      <c r="M1642" s="175"/>
      <c r="N1642" s="176"/>
      <c r="O1642" s="176"/>
      <c r="P1642" s="176"/>
      <c r="Q1642" s="176"/>
      <c r="R1642" s="176"/>
      <c r="S1642" s="176"/>
      <c r="T1642" s="177"/>
      <c r="AT1642" s="171" t="s">
        <v>172</v>
      </c>
      <c r="AU1642" s="171" t="s">
        <v>83</v>
      </c>
      <c r="AV1642" s="14" t="s">
        <v>83</v>
      </c>
      <c r="AW1642" s="14" t="s">
        <v>30</v>
      </c>
      <c r="AX1642" s="14" t="s">
        <v>73</v>
      </c>
      <c r="AY1642" s="171" t="s">
        <v>160</v>
      </c>
    </row>
    <row r="1643" spans="2:51" s="13" customFormat="1" ht="11.25">
      <c r="B1643" s="163"/>
      <c r="D1643" s="158" t="s">
        <v>172</v>
      </c>
      <c r="E1643" s="164" t="s">
        <v>1</v>
      </c>
      <c r="F1643" s="165" t="s">
        <v>178</v>
      </c>
      <c r="H1643" s="164" t="s">
        <v>1</v>
      </c>
      <c r="I1643" s="166"/>
      <c r="L1643" s="163"/>
      <c r="M1643" s="167"/>
      <c r="N1643" s="168"/>
      <c r="O1643" s="168"/>
      <c r="P1643" s="168"/>
      <c r="Q1643" s="168"/>
      <c r="R1643" s="168"/>
      <c r="S1643" s="168"/>
      <c r="T1643" s="169"/>
      <c r="AT1643" s="164" t="s">
        <v>172</v>
      </c>
      <c r="AU1643" s="164" t="s">
        <v>83</v>
      </c>
      <c r="AV1643" s="13" t="s">
        <v>81</v>
      </c>
      <c r="AW1643" s="13" t="s">
        <v>30</v>
      </c>
      <c r="AX1643" s="13" t="s">
        <v>73</v>
      </c>
      <c r="AY1643" s="164" t="s">
        <v>160</v>
      </c>
    </row>
    <row r="1644" spans="2:51" s="14" customFormat="1" ht="11.25">
      <c r="B1644" s="170"/>
      <c r="D1644" s="158" t="s">
        <v>172</v>
      </c>
      <c r="E1644" s="171" t="s">
        <v>1</v>
      </c>
      <c r="F1644" s="172" t="s">
        <v>1673</v>
      </c>
      <c r="H1644" s="173">
        <v>3.95</v>
      </c>
      <c r="I1644" s="174"/>
      <c r="L1644" s="170"/>
      <c r="M1644" s="175"/>
      <c r="N1644" s="176"/>
      <c r="O1644" s="176"/>
      <c r="P1644" s="176"/>
      <c r="Q1644" s="176"/>
      <c r="R1644" s="176"/>
      <c r="S1644" s="176"/>
      <c r="T1644" s="177"/>
      <c r="AT1644" s="171" t="s">
        <v>172</v>
      </c>
      <c r="AU1644" s="171" t="s">
        <v>83</v>
      </c>
      <c r="AV1644" s="14" t="s">
        <v>83</v>
      </c>
      <c r="AW1644" s="14" t="s">
        <v>30</v>
      </c>
      <c r="AX1644" s="14" t="s">
        <v>73</v>
      </c>
      <c r="AY1644" s="171" t="s">
        <v>160</v>
      </c>
    </row>
    <row r="1645" spans="2:51" s="14" customFormat="1" ht="11.25">
      <c r="B1645" s="170"/>
      <c r="D1645" s="158" t="s">
        <v>172</v>
      </c>
      <c r="E1645" s="171" t="s">
        <v>1</v>
      </c>
      <c r="F1645" s="172" t="s">
        <v>1674</v>
      </c>
      <c r="H1645" s="173">
        <v>3.95</v>
      </c>
      <c r="I1645" s="174"/>
      <c r="L1645" s="170"/>
      <c r="M1645" s="175"/>
      <c r="N1645" s="176"/>
      <c r="O1645" s="176"/>
      <c r="P1645" s="176"/>
      <c r="Q1645" s="176"/>
      <c r="R1645" s="176"/>
      <c r="S1645" s="176"/>
      <c r="T1645" s="177"/>
      <c r="AT1645" s="171" t="s">
        <v>172</v>
      </c>
      <c r="AU1645" s="171" t="s">
        <v>83</v>
      </c>
      <c r="AV1645" s="14" t="s">
        <v>83</v>
      </c>
      <c r="AW1645" s="14" t="s">
        <v>30</v>
      </c>
      <c r="AX1645" s="14" t="s">
        <v>73</v>
      </c>
      <c r="AY1645" s="171" t="s">
        <v>160</v>
      </c>
    </row>
    <row r="1646" spans="2:51" s="14" customFormat="1" ht="11.25">
      <c r="B1646" s="170"/>
      <c r="D1646" s="158" t="s">
        <v>172</v>
      </c>
      <c r="E1646" s="171" t="s">
        <v>1</v>
      </c>
      <c r="F1646" s="172" t="s">
        <v>1675</v>
      </c>
      <c r="H1646" s="173">
        <v>2.45</v>
      </c>
      <c r="I1646" s="174"/>
      <c r="L1646" s="170"/>
      <c r="M1646" s="175"/>
      <c r="N1646" s="176"/>
      <c r="O1646" s="176"/>
      <c r="P1646" s="176"/>
      <c r="Q1646" s="176"/>
      <c r="R1646" s="176"/>
      <c r="S1646" s="176"/>
      <c r="T1646" s="177"/>
      <c r="AT1646" s="171" t="s">
        <v>172</v>
      </c>
      <c r="AU1646" s="171" t="s">
        <v>83</v>
      </c>
      <c r="AV1646" s="14" t="s">
        <v>83</v>
      </c>
      <c r="AW1646" s="14" t="s">
        <v>30</v>
      </c>
      <c r="AX1646" s="14" t="s">
        <v>73</v>
      </c>
      <c r="AY1646" s="171" t="s">
        <v>160</v>
      </c>
    </row>
    <row r="1647" spans="2:51" s="14" customFormat="1" ht="11.25">
      <c r="B1647" s="170"/>
      <c r="D1647" s="158" t="s">
        <v>172</v>
      </c>
      <c r="E1647" s="171" t="s">
        <v>1</v>
      </c>
      <c r="F1647" s="172" t="s">
        <v>1676</v>
      </c>
      <c r="H1647" s="173">
        <v>3.45</v>
      </c>
      <c r="I1647" s="174"/>
      <c r="L1647" s="170"/>
      <c r="M1647" s="175"/>
      <c r="N1647" s="176"/>
      <c r="O1647" s="176"/>
      <c r="P1647" s="176"/>
      <c r="Q1647" s="176"/>
      <c r="R1647" s="176"/>
      <c r="S1647" s="176"/>
      <c r="T1647" s="177"/>
      <c r="AT1647" s="171" t="s">
        <v>172</v>
      </c>
      <c r="AU1647" s="171" t="s">
        <v>83</v>
      </c>
      <c r="AV1647" s="14" t="s">
        <v>83</v>
      </c>
      <c r="AW1647" s="14" t="s">
        <v>30</v>
      </c>
      <c r="AX1647" s="14" t="s">
        <v>73</v>
      </c>
      <c r="AY1647" s="171" t="s">
        <v>160</v>
      </c>
    </row>
    <row r="1648" spans="2:51" s="14" customFormat="1" ht="11.25">
      <c r="B1648" s="170"/>
      <c r="D1648" s="158" t="s">
        <v>172</v>
      </c>
      <c r="E1648" s="171" t="s">
        <v>1</v>
      </c>
      <c r="F1648" s="172" t="s">
        <v>1677</v>
      </c>
      <c r="H1648" s="173">
        <v>5.35</v>
      </c>
      <c r="I1648" s="174"/>
      <c r="L1648" s="170"/>
      <c r="M1648" s="175"/>
      <c r="N1648" s="176"/>
      <c r="O1648" s="176"/>
      <c r="P1648" s="176"/>
      <c r="Q1648" s="176"/>
      <c r="R1648" s="176"/>
      <c r="S1648" s="176"/>
      <c r="T1648" s="177"/>
      <c r="AT1648" s="171" t="s">
        <v>172</v>
      </c>
      <c r="AU1648" s="171" t="s">
        <v>83</v>
      </c>
      <c r="AV1648" s="14" t="s">
        <v>83</v>
      </c>
      <c r="AW1648" s="14" t="s">
        <v>30</v>
      </c>
      <c r="AX1648" s="14" t="s">
        <v>73</v>
      </c>
      <c r="AY1648" s="171" t="s">
        <v>160</v>
      </c>
    </row>
    <row r="1649" spans="2:51" s="14" customFormat="1" ht="11.25">
      <c r="B1649" s="170"/>
      <c r="D1649" s="158" t="s">
        <v>172</v>
      </c>
      <c r="E1649" s="171" t="s">
        <v>1</v>
      </c>
      <c r="F1649" s="172" t="s">
        <v>1678</v>
      </c>
      <c r="H1649" s="173">
        <v>3.45</v>
      </c>
      <c r="I1649" s="174"/>
      <c r="L1649" s="170"/>
      <c r="M1649" s="175"/>
      <c r="N1649" s="176"/>
      <c r="O1649" s="176"/>
      <c r="P1649" s="176"/>
      <c r="Q1649" s="176"/>
      <c r="R1649" s="176"/>
      <c r="S1649" s="176"/>
      <c r="T1649" s="177"/>
      <c r="AT1649" s="171" t="s">
        <v>172</v>
      </c>
      <c r="AU1649" s="171" t="s">
        <v>83</v>
      </c>
      <c r="AV1649" s="14" t="s">
        <v>83</v>
      </c>
      <c r="AW1649" s="14" t="s">
        <v>30</v>
      </c>
      <c r="AX1649" s="14" t="s">
        <v>73</v>
      </c>
      <c r="AY1649" s="171" t="s">
        <v>160</v>
      </c>
    </row>
    <row r="1650" spans="2:51" s="16" customFormat="1" ht="11.25">
      <c r="B1650" s="186"/>
      <c r="D1650" s="158" t="s">
        <v>172</v>
      </c>
      <c r="E1650" s="187" t="s">
        <v>1</v>
      </c>
      <c r="F1650" s="188" t="s">
        <v>182</v>
      </c>
      <c r="H1650" s="189">
        <v>64.16</v>
      </c>
      <c r="I1650" s="190"/>
      <c r="L1650" s="186"/>
      <c r="M1650" s="191"/>
      <c r="N1650" s="192"/>
      <c r="O1650" s="192"/>
      <c r="P1650" s="192"/>
      <c r="Q1650" s="192"/>
      <c r="R1650" s="192"/>
      <c r="S1650" s="192"/>
      <c r="T1650" s="193"/>
      <c r="AT1650" s="187" t="s">
        <v>172</v>
      </c>
      <c r="AU1650" s="187" t="s">
        <v>83</v>
      </c>
      <c r="AV1650" s="16" t="s">
        <v>168</v>
      </c>
      <c r="AW1650" s="16" t="s">
        <v>30</v>
      </c>
      <c r="AX1650" s="16" t="s">
        <v>81</v>
      </c>
      <c r="AY1650" s="187" t="s">
        <v>160</v>
      </c>
    </row>
    <row r="1651" spans="1:65" s="2" customFormat="1" ht="24.2" customHeight="1">
      <c r="A1651" s="33"/>
      <c r="B1651" s="144"/>
      <c r="C1651" s="195" t="s">
        <v>1702</v>
      </c>
      <c r="D1651" s="195" t="s">
        <v>834</v>
      </c>
      <c r="E1651" s="196" t="s">
        <v>1703</v>
      </c>
      <c r="F1651" s="197" t="s">
        <v>1704</v>
      </c>
      <c r="G1651" s="198" t="s">
        <v>166</v>
      </c>
      <c r="H1651" s="199">
        <v>70.576</v>
      </c>
      <c r="I1651" s="200"/>
      <c r="J1651" s="201">
        <f>ROUND(I1651*H1651,2)</f>
        <v>0</v>
      </c>
      <c r="K1651" s="197" t="s">
        <v>837</v>
      </c>
      <c r="L1651" s="202"/>
      <c r="M1651" s="203" t="s">
        <v>1</v>
      </c>
      <c r="N1651" s="204" t="s">
        <v>38</v>
      </c>
      <c r="O1651" s="59"/>
      <c r="P1651" s="154">
        <f>O1651*H1651</f>
        <v>0</v>
      </c>
      <c r="Q1651" s="154">
        <v>0.018</v>
      </c>
      <c r="R1651" s="154">
        <f>Q1651*H1651</f>
        <v>1.2703679999999997</v>
      </c>
      <c r="S1651" s="154">
        <v>0</v>
      </c>
      <c r="T1651" s="155">
        <f>S1651*H1651</f>
        <v>0</v>
      </c>
      <c r="U1651" s="33"/>
      <c r="V1651" s="33"/>
      <c r="W1651" s="33"/>
      <c r="X1651" s="33"/>
      <c r="Y1651" s="33"/>
      <c r="Z1651" s="33"/>
      <c r="AA1651" s="33"/>
      <c r="AB1651" s="33"/>
      <c r="AC1651" s="33"/>
      <c r="AD1651" s="33"/>
      <c r="AE1651" s="33"/>
      <c r="AR1651" s="156" t="s">
        <v>399</v>
      </c>
      <c r="AT1651" s="156" t="s">
        <v>834</v>
      </c>
      <c r="AU1651" s="156" t="s">
        <v>83</v>
      </c>
      <c r="AY1651" s="18" t="s">
        <v>160</v>
      </c>
      <c r="BE1651" s="157">
        <f>IF(N1651="základní",J1651,0)</f>
        <v>0</v>
      </c>
      <c r="BF1651" s="157">
        <f>IF(N1651="snížená",J1651,0)</f>
        <v>0</v>
      </c>
      <c r="BG1651" s="157">
        <f>IF(N1651="zákl. přenesená",J1651,0)</f>
        <v>0</v>
      </c>
      <c r="BH1651" s="157">
        <f>IF(N1651="sníž. přenesená",J1651,0)</f>
        <v>0</v>
      </c>
      <c r="BI1651" s="157">
        <f>IF(N1651="nulová",J1651,0)</f>
        <v>0</v>
      </c>
      <c r="BJ1651" s="18" t="s">
        <v>81</v>
      </c>
      <c r="BK1651" s="157">
        <f>ROUND(I1651*H1651,2)</f>
        <v>0</v>
      </c>
      <c r="BL1651" s="18" t="s">
        <v>251</v>
      </c>
      <c r="BM1651" s="156" t="s">
        <v>1705</v>
      </c>
    </row>
    <row r="1652" spans="1:47" s="2" customFormat="1" ht="11.25">
      <c r="A1652" s="33"/>
      <c r="B1652" s="34"/>
      <c r="C1652" s="33"/>
      <c r="D1652" s="158" t="s">
        <v>170</v>
      </c>
      <c r="E1652" s="33"/>
      <c r="F1652" s="159" t="s">
        <v>1704</v>
      </c>
      <c r="G1652" s="33"/>
      <c r="H1652" s="33"/>
      <c r="I1652" s="160"/>
      <c r="J1652" s="33"/>
      <c r="K1652" s="33"/>
      <c r="L1652" s="34"/>
      <c r="M1652" s="161"/>
      <c r="N1652" s="162"/>
      <c r="O1652" s="59"/>
      <c r="P1652" s="59"/>
      <c r="Q1652" s="59"/>
      <c r="R1652" s="59"/>
      <c r="S1652" s="59"/>
      <c r="T1652" s="60"/>
      <c r="U1652" s="33"/>
      <c r="V1652" s="33"/>
      <c r="W1652" s="33"/>
      <c r="X1652" s="33"/>
      <c r="Y1652" s="33"/>
      <c r="Z1652" s="33"/>
      <c r="AA1652" s="33"/>
      <c r="AB1652" s="33"/>
      <c r="AC1652" s="33"/>
      <c r="AD1652" s="33"/>
      <c r="AE1652" s="33"/>
      <c r="AT1652" s="18" t="s">
        <v>170</v>
      </c>
      <c r="AU1652" s="18" t="s">
        <v>83</v>
      </c>
    </row>
    <row r="1653" spans="2:51" s="14" customFormat="1" ht="11.25">
      <c r="B1653" s="170"/>
      <c r="D1653" s="158" t="s">
        <v>172</v>
      </c>
      <c r="F1653" s="172" t="s">
        <v>1706</v>
      </c>
      <c r="H1653" s="173">
        <v>70.576</v>
      </c>
      <c r="I1653" s="174"/>
      <c r="L1653" s="170"/>
      <c r="M1653" s="175"/>
      <c r="N1653" s="176"/>
      <c r="O1653" s="176"/>
      <c r="P1653" s="176"/>
      <c r="Q1653" s="176"/>
      <c r="R1653" s="176"/>
      <c r="S1653" s="176"/>
      <c r="T1653" s="177"/>
      <c r="AT1653" s="171" t="s">
        <v>172</v>
      </c>
      <c r="AU1653" s="171" t="s">
        <v>83</v>
      </c>
      <c r="AV1653" s="14" t="s">
        <v>83</v>
      </c>
      <c r="AW1653" s="14" t="s">
        <v>3</v>
      </c>
      <c r="AX1653" s="14" t="s">
        <v>81</v>
      </c>
      <c r="AY1653" s="171" t="s">
        <v>160</v>
      </c>
    </row>
    <row r="1654" spans="1:65" s="2" customFormat="1" ht="16.5" customHeight="1">
      <c r="A1654" s="33"/>
      <c r="B1654" s="144"/>
      <c r="C1654" s="145" t="s">
        <v>1707</v>
      </c>
      <c r="D1654" s="145" t="s">
        <v>163</v>
      </c>
      <c r="E1654" s="146" t="s">
        <v>1708</v>
      </c>
      <c r="F1654" s="147" t="s">
        <v>1709</v>
      </c>
      <c r="G1654" s="148" t="s">
        <v>185</v>
      </c>
      <c r="H1654" s="149">
        <v>74</v>
      </c>
      <c r="I1654" s="150"/>
      <c r="J1654" s="151">
        <f>ROUND(I1654*H1654,2)</f>
        <v>0</v>
      </c>
      <c r="K1654" s="147" t="s">
        <v>167</v>
      </c>
      <c r="L1654" s="34"/>
      <c r="M1654" s="152" t="s">
        <v>1</v>
      </c>
      <c r="N1654" s="153" t="s">
        <v>38</v>
      </c>
      <c r="O1654" s="59"/>
      <c r="P1654" s="154">
        <f>O1654*H1654</f>
        <v>0</v>
      </c>
      <c r="Q1654" s="154">
        <v>0.00021</v>
      </c>
      <c r="R1654" s="154">
        <f>Q1654*H1654</f>
        <v>0.01554</v>
      </c>
      <c r="S1654" s="154">
        <v>0</v>
      </c>
      <c r="T1654" s="155">
        <f>S1654*H1654</f>
        <v>0</v>
      </c>
      <c r="U1654" s="33"/>
      <c r="V1654" s="33"/>
      <c r="W1654" s="33"/>
      <c r="X1654" s="33"/>
      <c r="Y1654" s="33"/>
      <c r="Z1654" s="33"/>
      <c r="AA1654" s="33"/>
      <c r="AB1654" s="33"/>
      <c r="AC1654" s="33"/>
      <c r="AD1654" s="33"/>
      <c r="AE1654" s="33"/>
      <c r="AR1654" s="156" t="s">
        <v>251</v>
      </c>
      <c r="AT1654" s="156" t="s">
        <v>163</v>
      </c>
      <c r="AU1654" s="156" t="s">
        <v>83</v>
      </c>
      <c r="AY1654" s="18" t="s">
        <v>160</v>
      </c>
      <c r="BE1654" s="157">
        <f>IF(N1654="základní",J1654,0)</f>
        <v>0</v>
      </c>
      <c r="BF1654" s="157">
        <f>IF(N1654="snížená",J1654,0)</f>
        <v>0</v>
      </c>
      <c r="BG1654" s="157">
        <f>IF(N1654="zákl. přenesená",J1654,0)</f>
        <v>0</v>
      </c>
      <c r="BH1654" s="157">
        <f>IF(N1654="sníž. přenesená",J1654,0)</f>
        <v>0</v>
      </c>
      <c r="BI1654" s="157">
        <f>IF(N1654="nulová",J1654,0)</f>
        <v>0</v>
      </c>
      <c r="BJ1654" s="18" t="s">
        <v>81</v>
      </c>
      <c r="BK1654" s="157">
        <f>ROUND(I1654*H1654,2)</f>
        <v>0</v>
      </c>
      <c r="BL1654" s="18" t="s">
        <v>251</v>
      </c>
      <c r="BM1654" s="156" t="s">
        <v>1710</v>
      </c>
    </row>
    <row r="1655" spans="1:47" s="2" customFormat="1" ht="11.25">
      <c r="A1655" s="33"/>
      <c r="B1655" s="34"/>
      <c r="C1655" s="33"/>
      <c r="D1655" s="158" t="s">
        <v>170</v>
      </c>
      <c r="E1655" s="33"/>
      <c r="F1655" s="159" t="s">
        <v>1711</v>
      </c>
      <c r="G1655" s="33"/>
      <c r="H1655" s="33"/>
      <c r="I1655" s="160"/>
      <c r="J1655" s="33"/>
      <c r="K1655" s="33"/>
      <c r="L1655" s="34"/>
      <c r="M1655" s="161"/>
      <c r="N1655" s="162"/>
      <c r="O1655" s="59"/>
      <c r="P1655" s="59"/>
      <c r="Q1655" s="59"/>
      <c r="R1655" s="59"/>
      <c r="S1655" s="59"/>
      <c r="T1655" s="60"/>
      <c r="U1655" s="33"/>
      <c r="V1655" s="33"/>
      <c r="W1655" s="33"/>
      <c r="X1655" s="33"/>
      <c r="Y1655" s="33"/>
      <c r="Z1655" s="33"/>
      <c r="AA1655" s="33"/>
      <c r="AB1655" s="33"/>
      <c r="AC1655" s="33"/>
      <c r="AD1655" s="33"/>
      <c r="AE1655" s="33"/>
      <c r="AT1655" s="18" t="s">
        <v>170</v>
      </c>
      <c r="AU1655" s="18" t="s">
        <v>83</v>
      </c>
    </row>
    <row r="1656" spans="2:51" s="13" customFormat="1" ht="11.25">
      <c r="B1656" s="163"/>
      <c r="D1656" s="158" t="s">
        <v>172</v>
      </c>
      <c r="E1656" s="164" t="s">
        <v>1</v>
      </c>
      <c r="F1656" s="165" t="s">
        <v>173</v>
      </c>
      <c r="H1656" s="164" t="s">
        <v>1</v>
      </c>
      <c r="I1656" s="166"/>
      <c r="L1656" s="163"/>
      <c r="M1656" s="167"/>
      <c r="N1656" s="168"/>
      <c r="O1656" s="168"/>
      <c r="P1656" s="168"/>
      <c r="Q1656" s="168"/>
      <c r="R1656" s="168"/>
      <c r="S1656" s="168"/>
      <c r="T1656" s="169"/>
      <c r="AT1656" s="164" t="s">
        <v>172</v>
      </c>
      <c r="AU1656" s="164" t="s">
        <v>83</v>
      </c>
      <c r="AV1656" s="13" t="s">
        <v>81</v>
      </c>
      <c r="AW1656" s="13" t="s">
        <v>30</v>
      </c>
      <c r="AX1656" s="13" t="s">
        <v>73</v>
      </c>
      <c r="AY1656" s="164" t="s">
        <v>160</v>
      </c>
    </row>
    <row r="1657" spans="2:51" s="14" customFormat="1" ht="11.25">
      <c r="B1657" s="170"/>
      <c r="D1657" s="158" t="s">
        <v>172</v>
      </c>
      <c r="E1657" s="171" t="s">
        <v>1</v>
      </c>
      <c r="F1657" s="172" t="s">
        <v>1712</v>
      </c>
      <c r="H1657" s="173">
        <v>4</v>
      </c>
      <c r="I1657" s="174"/>
      <c r="L1657" s="170"/>
      <c r="M1657" s="175"/>
      <c r="N1657" s="176"/>
      <c r="O1657" s="176"/>
      <c r="P1657" s="176"/>
      <c r="Q1657" s="176"/>
      <c r="R1657" s="176"/>
      <c r="S1657" s="176"/>
      <c r="T1657" s="177"/>
      <c r="AT1657" s="171" t="s">
        <v>172</v>
      </c>
      <c r="AU1657" s="171" t="s">
        <v>83</v>
      </c>
      <c r="AV1657" s="14" t="s">
        <v>83</v>
      </c>
      <c r="AW1657" s="14" t="s">
        <v>30</v>
      </c>
      <c r="AX1657" s="14" t="s">
        <v>73</v>
      </c>
      <c r="AY1657" s="171" t="s">
        <v>160</v>
      </c>
    </row>
    <row r="1658" spans="2:51" s="14" customFormat="1" ht="11.25">
      <c r="B1658" s="170"/>
      <c r="D1658" s="158" t="s">
        <v>172</v>
      </c>
      <c r="E1658" s="171" t="s">
        <v>1</v>
      </c>
      <c r="F1658" s="172" t="s">
        <v>1713</v>
      </c>
      <c r="H1658" s="173">
        <v>5</v>
      </c>
      <c r="I1658" s="174"/>
      <c r="L1658" s="170"/>
      <c r="M1658" s="175"/>
      <c r="N1658" s="176"/>
      <c r="O1658" s="176"/>
      <c r="P1658" s="176"/>
      <c r="Q1658" s="176"/>
      <c r="R1658" s="176"/>
      <c r="S1658" s="176"/>
      <c r="T1658" s="177"/>
      <c r="AT1658" s="171" t="s">
        <v>172</v>
      </c>
      <c r="AU1658" s="171" t="s">
        <v>83</v>
      </c>
      <c r="AV1658" s="14" t="s">
        <v>83</v>
      </c>
      <c r="AW1658" s="14" t="s">
        <v>30</v>
      </c>
      <c r="AX1658" s="14" t="s">
        <v>73</v>
      </c>
      <c r="AY1658" s="171" t="s">
        <v>160</v>
      </c>
    </row>
    <row r="1659" spans="2:51" s="14" customFormat="1" ht="11.25">
      <c r="B1659" s="170"/>
      <c r="D1659" s="158" t="s">
        <v>172</v>
      </c>
      <c r="E1659" s="171" t="s">
        <v>1</v>
      </c>
      <c r="F1659" s="172" t="s">
        <v>1714</v>
      </c>
      <c r="H1659" s="173">
        <v>5</v>
      </c>
      <c r="I1659" s="174"/>
      <c r="L1659" s="170"/>
      <c r="M1659" s="175"/>
      <c r="N1659" s="176"/>
      <c r="O1659" s="176"/>
      <c r="P1659" s="176"/>
      <c r="Q1659" s="176"/>
      <c r="R1659" s="176"/>
      <c r="S1659" s="176"/>
      <c r="T1659" s="177"/>
      <c r="AT1659" s="171" t="s">
        <v>172</v>
      </c>
      <c r="AU1659" s="171" t="s">
        <v>83</v>
      </c>
      <c r="AV1659" s="14" t="s">
        <v>83</v>
      </c>
      <c r="AW1659" s="14" t="s">
        <v>30</v>
      </c>
      <c r="AX1659" s="14" t="s">
        <v>73</v>
      </c>
      <c r="AY1659" s="171" t="s">
        <v>160</v>
      </c>
    </row>
    <row r="1660" spans="2:51" s="14" customFormat="1" ht="11.25">
      <c r="B1660" s="170"/>
      <c r="D1660" s="158" t="s">
        <v>172</v>
      </c>
      <c r="E1660" s="171" t="s">
        <v>1</v>
      </c>
      <c r="F1660" s="172" t="s">
        <v>1715</v>
      </c>
      <c r="H1660" s="173">
        <v>4</v>
      </c>
      <c r="I1660" s="174"/>
      <c r="L1660" s="170"/>
      <c r="M1660" s="175"/>
      <c r="N1660" s="176"/>
      <c r="O1660" s="176"/>
      <c r="P1660" s="176"/>
      <c r="Q1660" s="176"/>
      <c r="R1660" s="176"/>
      <c r="S1660" s="176"/>
      <c r="T1660" s="177"/>
      <c r="AT1660" s="171" t="s">
        <v>172</v>
      </c>
      <c r="AU1660" s="171" t="s">
        <v>83</v>
      </c>
      <c r="AV1660" s="14" t="s">
        <v>83</v>
      </c>
      <c r="AW1660" s="14" t="s">
        <v>30</v>
      </c>
      <c r="AX1660" s="14" t="s">
        <v>73</v>
      </c>
      <c r="AY1660" s="171" t="s">
        <v>160</v>
      </c>
    </row>
    <row r="1661" spans="2:51" s="14" customFormat="1" ht="11.25">
      <c r="B1661" s="170"/>
      <c r="D1661" s="158" t="s">
        <v>172</v>
      </c>
      <c r="E1661" s="171" t="s">
        <v>1</v>
      </c>
      <c r="F1661" s="172" t="s">
        <v>1716</v>
      </c>
      <c r="H1661" s="173">
        <v>4</v>
      </c>
      <c r="I1661" s="174"/>
      <c r="L1661" s="170"/>
      <c r="M1661" s="175"/>
      <c r="N1661" s="176"/>
      <c r="O1661" s="176"/>
      <c r="P1661" s="176"/>
      <c r="Q1661" s="176"/>
      <c r="R1661" s="176"/>
      <c r="S1661" s="176"/>
      <c r="T1661" s="177"/>
      <c r="AT1661" s="171" t="s">
        <v>172</v>
      </c>
      <c r="AU1661" s="171" t="s">
        <v>83</v>
      </c>
      <c r="AV1661" s="14" t="s">
        <v>83</v>
      </c>
      <c r="AW1661" s="14" t="s">
        <v>30</v>
      </c>
      <c r="AX1661" s="14" t="s">
        <v>73</v>
      </c>
      <c r="AY1661" s="171" t="s">
        <v>160</v>
      </c>
    </row>
    <row r="1662" spans="2:51" s="14" customFormat="1" ht="11.25">
      <c r="B1662" s="170"/>
      <c r="D1662" s="158" t="s">
        <v>172</v>
      </c>
      <c r="E1662" s="171" t="s">
        <v>1</v>
      </c>
      <c r="F1662" s="172" t="s">
        <v>1717</v>
      </c>
      <c r="H1662" s="173">
        <v>4</v>
      </c>
      <c r="I1662" s="174"/>
      <c r="L1662" s="170"/>
      <c r="M1662" s="175"/>
      <c r="N1662" s="176"/>
      <c r="O1662" s="176"/>
      <c r="P1662" s="176"/>
      <c r="Q1662" s="176"/>
      <c r="R1662" s="176"/>
      <c r="S1662" s="176"/>
      <c r="T1662" s="177"/>
      <c r="AT1662" s="171" t="s">
        <v>172</v>
      </c>
      <c r="AU1662" s="171" t="s">
        <v>83</v>
      </c>
      <c r="AV1662" s="14" t="s">
        <v>83</v>
      </c>
      <c r="AW1662" s="14" t="s">
        <v>30</v>
      </c>
      <c r="AX1662" s="14" t="s">
        <v>73</v>
      </c>
      <c r="AY1662" s="171" t="s">
        <v>160</v>
      </c>
    </row>
    <row r="1663" spans="2:51" s="14" customFormat="1" ht="11.25">
      <c r="B1663" s="170"/>
      <c r="D1663" s="158" t="s">
        <v>172</v>
      </c>
      <c r="E1663" s="171" t="s">
        <v>1</v>
      </c>
      <c r="F1663" s="172" t="s">
        <v>1718</v>
      </c>
      <c r="H1663" s="173">
        <v>8</v>
      </c>
      <c r="I1663" s="174"/>
      <c r="L1663" s="170"/>
      <c r="M1663" s="175"/>
      <c r="N1663" s="176"/>
      <c r="O1663" s="176"/>
      <c r="P1663" s="176"/>
      <c r="Q1663" s="176"/>
      <c r="R1663" s="176"/>
      <c r="S1663" s="176"/>
      <c r="T1663" s="177"/>
      <c r="AT1663" s="171" t="s">
        <v>172</v>
      </c>
      <c r="AU1663" s="171" t="s">
        <v>83</v>
      </c>
      <c r="AV1663" s="14" t="s">
        <v>83</v>
      </c>
      <c r="AW1663" s="14" t="s">
        <v>30</v>
      </c>
      <c r="AX1663" s="14" t="s">
        <v>73</v>
      </c>
      <c r="AY1663" s="171" t="s">
        <v>160</v>
      </c>
    </row>
    <row r="1664" spans="2:51" s="14" customFormat="1" ht="11.25">
      <c r="B1664" s="170"/>
      <c r="D1664" s="158" t="s">
        <v>172</v>
      </c>
      <c r="E1664" s="171" t="s">
        <v>1</v>
      </c>
      <c r="F1664" s="172" t="s">
        <v>1719</v>
      </c>
      <c r="H1664" s="173">
        <v>8</v>
      </c>
      <c r="I1664" s="174"/>
      <c r="L1664" s="170"/>
      <c r="M1664" s="175"/>
      <c r="N1664" s="176"/>
      <c r="O1664" s="176"/>
      <c r="P1664" s="176"/>
      <c r="Q1664" s="176"/>
      <c r="R1664" s="176"/>
      <c r="S1664" s="176"/>
      <c r="T1664" s="177"/>
      <c r="AT1664" s="171" t="s">
        <v>172</v>
      </c>
      <c r="AU1664" s="171" t="s">
        <v>83</v>
      </c>
      <c r="AV1664" s="14" t="s">
        <v>83</v>
      </c>
      <c r="AW1664" s="14" t="s">
        <v>30</v>
      </c>
      <c r="AX1664" s="14" t="s">
        <v>73</v>
      </c>
      <c r="AY1664" s="171" t="s">
        <v>160</v>
      </c>
    </row>
    <row r="1665" spans="2:51" s="13" customFormat="1" ht="11.25">
      <c r="B1665" s="163"/>
      <c r="D1665" s="158" t="s">
        <v>172</v>
      </c>
      <c r="E1665" s="164" t="s">
        <v>1</v>
      </c>
      <c r="F1665" s="165" t="s">
        <v>178</v>
      </c>
      <c r="H1665" s="164" t="s">
        <v>1</v>
      </c>
      <c r="I1665" s="166"/>
      <c r="L1665" s="163"/>
      <c r="M1665" s="167"/>
      <c r="N1665" s="168"/>
      <c r="O1665" s="168"/>
      <c r="P1665" s="168"/>
      <c r="Q1665" s="168"/>
      <c r="R1665" s="168"/>
      <c r="S1665" s="168"/>
      <c r="T1665" s="169"/>
      <c r="AT1665" s="164" t="s">
        <v>172</v>
      </c>
      <c r="AU1665" s="164" t="s">
        <v>83</v>
      </c>
      <c r="AV1665" s="13" t="s">
        <v>81</v>
      </c>
      <c r="AW1665" s="13" t="s">
        <v>30</v>
      </c>
      <c r="AX1665" s="13" t="s">
        <v>73</v>
      </c>
      <c r="AY1665" s="164" t="s">
        <v>160</v>
      </c>
    </row>
    <row r="1666" spans="2:51" s="14" customFormat="1" ht="11.25">
      <c r="B1666" s="170"/>
      <c r="D1666" s="158" t="s">
        <v>172</v>
      </c>
      <c r="E1666" s="171" t="s">
        <v>1</v>
      </c>
      <c r="F1666" s="172" t="s">
        <v>1720</v>
      </c>
      <c r="H1666" s="173">
        <v>8</v>
      </c>
      <c r="I1666" s="174"/>
      <c r="L1666" s="170"/>
      <c r="M1666" s="175"/>
      <c r="N1666" s="176"/>
      <c r="O1666" s="176"/>
      <c r="P1666" s="176"/>
      <c r="Q1666" s="176"/>
      <c r="R1666" s="176"/>
      <c r="S1666" s="176"/>
      <c r="T1666" s="177"/>
      <c r="AT1666" s="171" t="s">
        <v>172</v>
      </c>
      <c r="AU1666" s="171" t="s">
        <v>83</v>
      </c>
      <c r="AV1666" s="14" t="s">
        <v>83</v>
      </c>
      <c r="AW1666" s="14" t="s">
        <v>30</v>
      </c>
      <c r="AX1666" s="14" t="s">
        <v>73</v>
      </c>
      <c r="AY1666" s="171" t="s">
        <v>160</v>
      </c>
    </row>
    <row r="1667" spans="2:51" s="14" customFormat="1" ht="11.25">
      <c r="B1667" s="170"/>
      <c r="D1667" s="158" t="s">
        <v>172</v>
      </c>
      <c r="E1667" s="171" t="s">
        <v>1</v>
      </c>
      <c r="F1667" s="172" t="s">
        <v>1721</v>
      </c>
      <c r="H1667" s="173">
        <v>8</v>
      </c>
      <c r="I1667" s="174"/>
      <c r="L1667" s="170"/>
      <c r="M1667" s="175"/>
      <c r="N1667" s="176"/>
      <c r="O1667" s="176"/>
      <c r="P1667" s="176"/>
      <c r="Q1667" s="176"/>
      <c r="R1667" s="176"/>
      <c r="S1667" s="176"/>
      <c r="T1667" s="177"/>
      <c r="AT1667" s="171" t="s">
        <v>172</v>
      </c>
      <c r="AU1667" s="171" t="s">
        <v>83</v>
      </c>
      <c r="AV1667" s="14" t="s">
        <v>83</v>
      </c>
      <c r="AW1667" s="14" t="s">
        <v>30</v>
      </c>
      <c r="AX1667" s="14" t="s">
        <v>73</v>
      </c>
      <c r="AY1667" s="171" t="s">
        <v>160</v>
      </c>
    </row>
    <row r="1668" spans="2:51" s="14" customFormat="1" ht="11.25">
      <c r="B1668" s="170"/>
      <c r="D1668" s="158" t="s">
        <v>172</v>
      </c>
      <c r="E1668" s="171" t="s">
        <v>1</v>
      </c>
      <c r="F1668" s="172" t="s">
        <v>1722</v>
      </c>
      <c r="H1668" s="173">
        <v>4</v>
      </c>
      <c r="I1668" s="174"/>
      <c r="L1668" s="170"/>
      <c r="M1668" s="175"/>
      <c r="N1668" s="176"/>
      <c r="O1668" s="176"/>
      <c r="P1668" s="176"/>
      <c r="Q1668" s="176"/>
      <c r="R1668" s="176"/>
      <c r="S1668" s="176"/>
      <c r="T1668" s="177"/>
      <c r="AT1668" s="171" t="s">
        <v>172</v>
      </c>
      <c r="AU1668" s="171" t="s">
        <v>83</v>
      </c>
      <c r="AV1668" s="14" t="s">
        <v>83</v>
      </c>
      <c r="AW1668" s="14" t="s">
        <v>30</v>
      </c>
      <c r="AX1668" s="14" t="s">
        <v>73</v>
      </c>
      <c r="AY1668" s="171" t="s">
        <v>160</v>
      </c>
    </row>
    <row r="1669" spans="2:51" s="14" customFormat="1" ht="11.25">
      <c r="B1669" s="170"/>
      <c r="D1669" s="158" t="s">
        <v>172</v>
      </c>
      <c r="E1669" s="171" t="s">
        <v>1</v>
      </c>
      <c r="F1669" s="172" t="s">
        <v>1723</v>
      </c>
      <c r="H1669" s="173">
        <v>4</v>
      </c>
      <c r="I1669" s="174"/>
      <c r="L1669" s="170"/>
      <c r="M1669" s="175"/>
      <c r="N1669" s="176"/>
      <c r="O1669" s="176"/>
      <c r="P1669" s="176"/>
      <c r="Q1669" s="176"/>
      <c r="R1669" s="176"/>
      <c r="S1669" s="176"/>
      <c r="T1669" s="177"/>
      <c r="AT1669" s="171" t="s">
        <v>172</v>
      </c>
      <c r="AU1669" s="171" t="s">
        <v>83</v>
      </c>
      <c r="AV1669" s="14" t="s">
        <v>83</v>
      </c>
      <c r="AW1669" s="14" t="s">
        <v>30</v>
      </c>
      <c r="AX1669" s="14" t="s">
        <v>73</v>
      </c>
      <c r="AY1669" s="171" t="s">
        <v>160</v>
      </c>
    </row>
    <row r="1670" spans="2:51" s="14" customFormat="1" ht="11.25">
      <c r="B1670" s="170"/>
      <c r="D1670" s="158" t="s">
        <v>172</v>
      </c>
      <c r="E1670" s="171" t="s">
        <v>1</v>
      </c>
      <c r="F1670" s="172" t="s">
        <v>1724</v>
      </c>
      <c r="H1670" s="173">
        <v>4</v>
      </c>
      <c r="I1670" s="174"/>
      <c r="L1670" s="170"/>
      <c r="M1670" s="175"/>
      <c r="N1670" s="176"/>
      <c r="O1670" s="176"/>
      <c r="P1670" s="176"/>
      <c r="Q1670" s="176"/>
      <c r="R1670" s="176"/>
      <c r="S1670" s="176"/>
      <c r="T1670" s="177"/>
      <c r="AT1670" s="171" t="s">
        <v>172</v>
      </c>
      <c r="AU1670" s="171" t="s">
        <v>83</v>
      </c>
      <c r="AV1670" s="14" t="s">
        <v>83</v>
      </c>
      <c r="AW1670" s="14" t="s">
        <v>30</v>
      </c>
      <c r="AX1670" s="14" t="s">
        <v>73</v>
      </c>
      <c r="AY1670" s="171" t="s">
        <v>160</v>
      </c>
    </row>
    <row r="1671" spans="2:51" s="14" customFormat="1" ht="11.25">
      <c r="B1671" s="170"/>
      <c r="D1671" s="158" t="s">
        <v>172</v>
      </c>
      <c r="E1671" s="171" t="s">
        <v>1</v>
      </c>
      <c r="F1671" s="172" t="s">
        <v>1725</v>
      </c>
      <c r="H1671" s="173">
        <v>4</v>
      </c>
      <c r="I1671" s="174"/>
      <c r="L1671" s="170"/>
      <c r="M1671" s="175"/>
      <c r="N1671" s="176"/>
      <c r="O1671" s="176"/>
      <c r="P1671" s="176"/>
      <c r="Q1671" s="176"/>
      <c r="R1671" s="176"/>
      <c r="S1671" s="176"/>
      <c r="T1671" s="177"/>
      <c r="AT1671" s="171" t="s">
        <v>172</v>
      </c>
      <c r="AU1671" s="171" t="s">
        <v>83</v>
      </c>
      <c r="AV1671" s="14" t="s">
        <v>83</v>
      </c>
      <c r="AW1671" s="14" t="s">
        <v>30</v>
      </c>
      <c r="AX1671" s="14" t="s">
        <v>73</v>
      </c>
      <c r="AY1671" s="171" t="s">
        <v>160</v>
      </c>
    </row>
    <row r="1672" spans="2:51" s="16" customFormat="1" ht="11.25">
      <c r="B1672" s="186"/>
      <c r="D1672" s="158" t="s">
        <v>172</v>
      </c>
      <c r="E1672" s="187" t="s">
        <v>1</v>
      </c>
      <c r="F1672" s="188" t="s">
        <v>182</v>
      </c>
      <c r="H1672" s="189">
        <v>74</v>
      </c>
      <c r="I1672" s="190"/>
      <c r="L1672" s="186"/>
      <c r="M1672" s="191"/>
      <c r="N1672" s="192"/>
      <c r="O1672" s="192"/>
      <c r="P1672" s="192"/>
      <c r="Q1672" s="192"/>
      <c r="R1672" s="192"/>
      <c r="S1672" s="192"/>
      <c r="T1672" s="193"/>
      <c r="AT1672" s="187" t="s">
        <v>172</v>
      </c>
      <c r="AU1672" s="187" t="s">
        <v>83</v>
      </c>
      <c r="AV1672" s="16" t="s">
        <v>168</v>
      </c>
      <c r="AW1672" s="16" t="s">
        <v>30</v>
      </c>
      <c r="AX1672" s="16" t="s">
        <v>81</v>
      </c>
      <c r="AY1672" s="187" t="s">
        <v>160</v>
      </c>
    </row>
    <row r="1673" spans="1:65" s="2" customFormat="1" ht="16.5" customHeight="1">
      <c r="A1673" s="33"/>
      <c r="B1673" s="144"/>
      <c r="C1673" s="145" t="s">
        <v>1726</v>
      </c>
      <c r="D1673" s="145" t="s">
        <v>163</v>
      </c>
      <c r="E1673" s="146" t="s">
        <v>1727</v>
      </c>
      <c r="F1673" s="147" t="s">
        <v>1728</v>
      </c>
      <c r="G1673" s="148" t="s">
        <v>185</v>
      </c>
      <c r="H1673" s="149">
        <v>3</v>
      </c>
      <c r="I1673" s="150"/>
      <c r="J1673" s="151">
        <f>ROUND(I1673*H1673,2)</f>
        <v>0</v>
      </c>
      <c r="K1673" s="147" t="s">
        <v>167</v>
      </c>
      <c r="L1673" s="34"/>
      <c r="M1673" s="152" t="s">
        <v>1</v>
      </c>
      <c r="N1673" s="153" t="s">
        <v>38</v>
      </c>
      <c r="O1673" s="59"/>
      <c r="P1673" s="154">
        <f>O1673*H1673</f>
        <v>0</v>
      </c>
      <c r="Q1673" s="154">
        <v>0.0002</v>
      </c>
      <c r="R1673" s="154">
        <f>Q1673*H1673</f>
        <v>0.0006000000000000001</v>
      </c>
      <c r="S1673" s="154">
        <v>0</v>
      </c>
      <c r="T1673" s="155">
        <f>S1673*H1673</f>
        <v>0</v>
      </c>
      <c r="U1673" s="33"/>
      <c r="V1673" s="33"/>
      <c r="W1673" s="33"/>
      <c r="X1673" s="33"/>
      <c r="Y1673" s="33"/>
      <c r="Z1673" s="33"/>
      <c r="AA1673" s="33"/>
      <c r="AB1673" s="33"/>
      <c r="AC1673" s="33"/>
      <c r="AD1673" s="33"/>
      <c r="AE1673" s="33"/>
      <c r="AR1673" s="156" t="s">
        <v>251</v>
      </c>
      <c r="AT1673" s="156" t="s">
        <v>163</v>
      </c>
      <c r="AU1673" s="156" t="s">
        <v>83</v>
      </c>
      <c r="AY1673" s="18" t="s">
        <v>160</v>
      </c>
      <c r="BE1673" s="157">
        <f>IF(N1673="základní",J1673,0)</f>
        <v>0</v>
      </c>
      <c r="BF1673" s="157">
        <f>IF(N1673="snížená",J1673,0)</f>
        <v>0</v>
      </c>
      <c r="BG1673" s="157">
        <f>IF(N1673="zákl. přenesená",J1673,0)</f>
        <v>0</v>
      </c>
      <c r="BH1673" s="157">
        <f>IF(N1673="sníž. přenesená",J1673,0)</f>
        <v>0</v>
      </c>
      <c r="BI1673" s="157">
        <f>IF(N1673="nulová",J1673,0)</f>
        <v>0</v>
      </c>
      <c r="BJ1673" s="18" t="s">
        <v>81</v>
      </c>
      <c r="BK1673" s="157">
        <f>ROUND(I1673*H1673,2)</f>
        <v>0</v>
      </c>
      <c r="BL1673" s="18" t="s">
        <v>251</v>
      </c>
      <c r="BM1673" s="156" t="s">
        <v>1729</v>
      </c>
    </row>
    <row r="1674" spans="1:47" s="2" customFormat="1" ht="11.25">
      <c r="A1674" s="33"/>
      <c r="B1674" s="34"/>
      <c r="C1674" s="33"/>
      <c r="D1674" s="158" t="s">
        <v>170</v>
      </c>
      <c r="E1674" s="33"/>
      <c r="F1674" s="159" t="s">
        <v>1730</v>
      </c>
      <c r="G1674" s="33"/>
      <c r="H1674" s="33"/>
      <c r="I1674" s="160"/>
      <c r="J1674" s="33"/>
      <c r="K1674" s="33"/>
      <c r="L1674" s="34"/>
      <c r="M1674" s="161"/>
      <c r="N1674" s="162"/>
      <c r="O1674" s="59"/>
      <c r="P1674" s="59"/>
      <c r="Q1674" s="59"/>
      <c r="R1674" s="59"/>
      <c r="S1674" s="59"/>
      <c r="T1674" s="60"/>
      <c r="U1674" s="33"/>
      <c r="V1674" s="33"/>
      <c r="W1674" s="33"/>
      <c r="X1674" s="33"/>
      <c r="Y1674" s="33"/>
      <c r="Z1674" s="33"/>
      <c r="AA1674" s="33"/>
      <c r="AB1674" s="33"/>
      <c r="AC1674" s="33"/>
      <c r="AD1674" s="33"/>
      <c r="AE1674" s="33"/>
      <c r="AT1674" s="18" t="s">
        <v>170</v>
      </c>
      <c r="AU1674" s="18" t="s">
        <v>83</v>
      </c>
    </row>
    <row r="1675" spans="2:51" s="14" customFormat="1" ht="11.25">
      <c r="B1675" s="170"/>
      <c r="D1675" s="158" t="s">
        <v>172</v>
      </c>
      <c r="E1675" s="171" t="s">
        <v>1</v>
      </c>
      <c r="F1675" s="172" t="s">
        <v>1731</v>
      </c>
      <c r="H1675" s="173">
        <v>1</v>
      </c>
      <c r="I1675" s="174"/>
      <c r="L1675" s="170"/>
      <c r="M1675" s="175"/>
      <c r="N1675" s="176"/>
      <c r="O1675" s="176"/>
      <c r="P1675" s="176"/>
      <c r="Q1675" s="176"/>
      <c r="R1675" s="176"/>
      <c r="S1675" s="176"/>
      <c r="T1675" s="177"/>
      <c r="AT1675" s="171" t="s">
        <v>172</v>
      </c>
      <c r="AU1675" s="171" t="s">
        <v>83</v>
      </c>
      <c r="AV1675" s="14" t="s">
        <v>83</v>
      </c>
      <c r="AW1675" s="14" t="s">
        <v>30</v>
      </c>
      <c r="AX1675" s="14" t="s">
        <v>73</v>
      </c>
      <c r="AY1675" s="171" t="s">
        <v>160</v>
      </c>
    </row>
    <row r="1676" spans="2:51" s="14" customFormat="1" ht="11.25">
      <c r="B1676" s="170"/>
      <c r="D1676" s="158" t="s">
        <v>172</v>
      </c>
      <c r="E1676" s="171" t="s">
        <v>1</v>
      </c>
      <c r="F1676" s="172" t="s">
        <v>1732</v>
      </c>
      <c r="H1676" s="173">
        <v>1</v>
      </c>
      <c r="I1676" s="174"/>
      <c r="L1676" s="170"/>
      <c r="M1676" s="175"/>
      <c r="N1676" s="176"/>
      <c r="O1676" s="176"/>
      <c r="P1676" s="176"/>
      <c r="Q1676" s="176"/>
      <c r="R1676" s="176"/>
      <c r="S1676" s="176"/>
      <c r="T1676" s="177"/>
      <c r="AT1676" s="171" t="s">
        <v>172</v>
      </c>
      <c r="AU1676" s="171" t="s">
        <v>83</v>
      </c>
      <c r="AV1676" s="14" t="s">
        <v>83</v>
      </c>
      <c r="AW1676" s="14" t="s">
        <v>30</v>
      </c>
      <c r="AX1676" s="14" t="s">
        <v>73</v>
      </c>
      <c r="AY1676" s="171" t="s">
        <v>160</v>
      </c>
    </row>
    <row r="1677" spans="2:51" s="14" customFormat="1" ht="11.25">
      <c r="B1677" s="170"/>
      <c r="D1677" s="158" t="s">
        <v>172</v>
      </c>
      <c r="E1677" s="171" t="s">
        <v>1</v>
      </c>
      <c r="F1677" s="172" t="s">
        <v>1733</v>
      </c>
      <c r="H1677" s="173">
        <v>1</v>
      </c>
      <c r="I1677" s="174"/>
      <c r="L1677" s="170"/>
      <c r="M1677" s="175"/>
      <c r="N1677" s="176"/>
      <c r="O1677" s="176"/>
      <c r="P1677" s="176"/>
      <c r="Q1677" s="176"/>
      <c r="R1677" s="176"/>
      <c r="S1677" s="176"/>
      <c r="T1677" s="177"/>
      <c r="AT1677" s="171" t="s">
        <v>172</v>
      </c>
      <c r="AU1677" s="171" t="s">
        <v>83</v>
      </c>
      <c r="AV1677" s="14" t="s">
        <v>83</v>
      </c>
      <c r="AW1677" s="14" t="s">
        <v>30</v>
      </c>
      <c r="AX1677" s="14" t="s">
        <v>73</v>
      </c>
      <c r="AY1677" s="171" t="s">
        <v>160</v>
      </c>
    </row>
    <row r="1678" spans="2:51" s="16" customFormat="1" ht="11.25">
      <c r="B1678" s="186"/>
      <c r="D1678" s="158" t="s">
        <v>172</v>
      </c>
      <c r="E1678" s="187" t="s">
        <v>1</v>
      </c>
      <c r="F1678" s="188" t="s">
        <v>182</v>
      </c>
      <c r="H1678" s="189">
        <v>3</v>
      </c>
      <c r="I1678" s="190"/>
      <c r="L1678" s="186"/>
      <c r="M1678" s="191"/>
      <c r="N1678" s="192"/>
      <c r="O1678" s="192"/>
      <c r="P1678" s="192"/>
      <c r="Q1678" s="192"/>
      <c r="R1678" s="192"/>
      <c r="S1678" s="192"/>
      <c r="T1678" s="193"/>
      <c r="AT1678" s="187" t="s">
        <v>172</v>
      </c>
      <c r="AU1678" s="187" t="s">
        <v>83</v>
      </c>
      <c r="AV1678" s="16" t="s">
        <v>168</v>
      </c>
      <c r="AW1678" s="16" t="s">
        <v>30</v>
      </c>
      <c r="AX1678" s="16" t="s">
        <v>81</v>
      </c>
      <c r="AY1678" s="187" t="s">
        <v>160</v>
      </c>
    </row>
    <row r="1679" spans="1:65" s="2" customFormat="1" ht="24.2" customHeight="1">
      <c r="A1679" s="33"/>
      <c r="B1679" s="144"/>
      <c r="C1679" s="145" t="s">
        <v>1734</v>
      </c>
      <c r="D1679" s="145" t="s">
        <v>163</v>
      </c>
      <c r="E1679" s="146" t="s">
        <v>1735</v>
      </c>
      <c r="F1679" s="147" t="s">
        <v>1736</v>
      </c>
      <c r="G1679" s="148" t="s">
        <v>227</v>
      </c>
      <c r="H1679" s="149">
        <v>2.245</v>
      </c>
      <c r="I1679" s="150"/>
      <c r="J1679" s="151">
        <f>ROUND(I1679*H1679,2)</f>
        <v>0</v>
      </c>
      <c r="K1679" s="147" t="s">
        <v>167</v>
      </c>
      <c r="L1679" s="34"/>
      <c r="M1679" s="152" t="s">
        <v>1</v>
      </c>
      <c r="N1679" s="153" t="s">
        <v>38</v>
      </c>
      <c r="O1679" s="59"/>
      <c r="P1679" s="154">
        <f>O1679*H1679</f>
        <v>0</v>
      </c>
      <c r="Q1679" s="154">
        <v>0</v>
      </c>
      <c r="R1679" s="154">
        <f>Q1679*H1679</f>
        <v>0</v>
      </c>
      <c r="S1679" s="154">
        <v>0</v>
      </c>
      <c r="T1679" s="155">
        <f>S1679*H1679</f>
        <v>0</v>
      </c>
      <c r="U1679" s="33"/>
      <c r="V1679" s="33"/>
      <c r="W1679" s="33"/>
      <c r="X1679" s="33"/>
      <c r="Y1679" s="33"/>
      <c r="Z1679" s="33"/>
      <c r="AA1679" s="33"/>
      <c r="AB1679" s="33"/>
      <c r="AC1679" s="33"/>
      <c r="AD1679" s="33"/>
      <c r="AE1679" s="33"/>
      <c r="AR1679" s="156" t="s">
        <v>251</v>
      </c>
      <c r="AT1679" s="156" t="s">
        <v>163</v>
      </c>
      <c r="AU1679" s="156" t="s">
        <v>83</v>
      </c>
      <c r="AY1679" s="18" t="s">
        <v>160</v>
      </c>
      <c r="BE1679" s="157">
        <f>IF(N1679="základní",J1679,0)</f>
        <v>0</v>
      </c>
      <c r="BF1679" s="157">
        <f>IF(N1679="snížená",J1679,0)</f>
        <v>0</v>
      </c>
      <c r="BG1679" s="157">
        <f>IF(N1679="zákl. přenesená",J1679,0)</f>
        <v>0</v>
      </c>
      <c r="BH1679" s="157">
        <f>IF(N1679="sníž. přenesená",J1679,0)</f>
        <v>0</v>
      </c>
      <c r="BI1679" s="157">
        <f>IF(N1679="nulová",J1679,0)</f>
        <v>0</v>
      </c>
      <c r="BJ1679" s="18" t="s">
        <v>81</v>
      </c>
      <c r="BK1679" s="157">
        <f>ROUND(I1679*H1679,2)</f>
        <v>0</v>
      </c>
      <c r="BL1679" s="18" t="s">
        <v>251</v>
      </c>
      <c r="BM1679" s="156" t="s">
        <v>1737</v>
      </c>
    </row>
    <row r="1680" spans="1:47" s="2" customFormat="1" ht="29.25">
      <c r="A1680" s="33"/>
      <c r="B1680" s="34"/>
      <c r="C1680" s="33"/>
      <c r="D1680" s="158" t="s">
        <v>170</v>
      </c>
      <c r="E1680" s="33"/>
      <c r="F1680" s="159" t="s">
        <v>1738</v>
      </c>
      <c r="G1680" s="33"/>
      <c r="H1680" s="33"/>
      <c r="I1680" s="160"/>
      <c r="J1680" s="33"/>
      <c r="K1680" s="33"/>
      <c r="L1680" s="34"/>
      <c r="M1680" s="161"/>
      <c r="N1680" s="162"/>
      <c r="O1680" s="59"/>
      <c r="P1680" s="59"/>
      <c r="Q1680" s="59"/>
      <c r="R1680" s="59"/>
      <c r="S1680" s="59"/>
      <c r="T1680" s="60"/>
      <c r="U1680" s="33"/>
      <c r="V1680" s="33"/>
      <c r="W1680" s="33"/>
      <c r="X1680" s="33"/>
      <c r="Y1680" s="33"/>
      <c r="Z1680" s="33"/>
      <c r="AA1680" s="33"/>
      <c r="AB1680" s="33"/>
      <c r="AC1680" s="33"/>
      <c r="AD1680" s="33"/>
      <c r="AE1680" s="33"/>
      <c r="AT1680" s="18" t="s">
        <v>170</v>
      </c>
      <c r="AU1680" s="18" t="s">
        <v>83</v>
      </c>
    </row>
    <row r="1681" spans="2:63" s="12" customFormat="1" ht="22.9" customHeight="1">
      <c r="B1681" s="131"/>
      <c r="D1681" s="132" t="s">
        <v>72</v>
      </c>
      <c r="E1681" s="142" t="s">
        <v>1739</v>
      </c>
      <c r="F1681" s="142" t="s">
        <v>1740</v>
      </c>
      <c r="I1681" s="134"/>
      <c r="J1681" s="143">
        <f>BK1681</f>
        <v>0</v>
      </c>
      <c r="L1681" s="131"/>
      <c r="M1681" s="136"/>
      <c r="N1681" s="137"/>
      <c r="O1681" s="137"/>
      <c r="P1681" s="138">
        <f>SUM(P1682:P1858)</f>
        <v>0</v>
      </c>
      <c r="Q1681" s="137"/>
      <c r="R1681" s="138">
        <f>SUM(R1682:R1858)</f>
        <v>7.934163758390001</v>
      </c>
      <c r="S1681" s="137"/>
      <c r="T1681" s="139">
        <f>SUM(T1682:T1858)</f>
        <v>0.46956000000000003</v>
      </c>
      <c r="AR1681" s="132" t="s">
        <v>83</v>
      </c>
      <c r="AT1681" s="140" t="s">
        <v>72</v>
      </c>
      <c r="AU1681" s="140" t="s">
        <v>81</v>
      </c>
      <c r="AY1681" s="132" t="s">
        <v>160</v>
      </c>
      <c r="BK1681" s="141">
        <f>SUM(BK1682:BK1858)</f>
        <v>0</v>
      </c>
    </row>
    <row r="1682" spans="1:65" s="2" customFormat="1" ht="24.2" customHeight="1">
      <c r="A1682" s="33"/>
      <c r="B1682" s="144"/>
      <c r="C1682" s="145" t="s">
        <v>1741</v>
      </c>
      <c r="D1682" s="145" t="s">
        <v>163</v>
      </c>
      <c r="E1682" s="146" t="s">
        <v>1742</v>
      </c>
      <c r="F1682" s="147" t="s">
        <v>1743</v>
      </c>
      <c r="G1682" s="148" t="s">
        <v>166</v>
      </c>
      <c r="H1682" s="149">
        <v>156.52</v>
      </c>
      <c r="I1682" s="150"/>
      <c r="J1682" s="151">
        <f>ROUND(I1682*H1682,2)</f>
        <v>0</v>
      </c>
      <c r="K1682" s="147" t="s">
        <v>167</v>
      </c>
      <c r="L1682" s="34"/>
      <c r="M1682" s="152" t="s">
        <v>1</v>
      </c>
      <c r="N1682" s="153" t="s">
        <v>38</v>
      </c>
      <c r="O1682" s="59"/>
      <c r="P1682" s="154">
        <f>O1682*H1682</f>
        <v>0</v>
      </c>
      <c r="Q1682" s="154">
        <v>0</v>
      </c>
      <c r="R1682" s="154">
        <f>Q1682*H1682</f>
        <v>0</v>
      </c>
      <c r="S1682" s="154">
        <v>0.003</v>
      </c>
      <c r="T1682" s="155">
        <f>S1682*H1682</f>
        <v>0.46956000000000003</v>
      </c>
      <c r="U1682" s="33"/>
      <c r="V1682" s="33"/>
      <c r="W1682" s="33"/>
      <c r="X1682" s="33"/>
      <c r="Y1682" s="33"/>
      <c r="Z1682" s="33"/>
      <c r="AA1682" s="33"/>
      <c r="AB1682" s="33"/>
      <c r="AC1682" s="33"/>
      <c r="AD1682" s="33"/>
      <c r="AE1682" s="33"/>
      <c r="AR1682" s="156" t="s">
        <v>251</v>
      </c>
      <c r="AT1682" s="156" t="s">
        <v>163</v>
      </c>
      <c r="AU1682" s="156" t="s">
        <v>83</v>
      </c>
      <c r="AY1682" s="18" t="s">
        <v>160</v>
      </c>
      <c r="BE1682" s="157">
        <f>IF(N1682="základní",J1682,0)</f>
        <v>0</v>
      </c>
      <c r="BF1682" s="157">
        <f>IF(N1682="snížená",J1682,0)</f>
        <v>0</v>
      </c>
      <c r="BG1682" s="157">
        <f>IF(N1682="zákl. přenesená",J1682,0)</f>
        <v>0</v>
      </c>
      <c r="BH1682" s="157">
        <f>IF(N1682="sníž. přenesená",J1682,0)</f>
        <v>0</v>
      </c>
      <c r="BI1682" s="157">
        <f>IF(N1682="nulová",J1682,0)</f>
        <v>0</v>
      </c>
      <c r="BJ1682" s="18" t="s">
        <v>81</v>
      </c>
      <c r="BK1682" s="157">
        <f>ROUND(I1682*H1682,2)</f>
        <v>0</v>
      </c>
      <c r="BL1682" s="18" t="s">
        <v>251</v>
      </c>
      <c r="BM1682" s="156" t="s">
        <v>1744</v>
      </c>
    </row>
    <row r="1683" spans="1:47" s="2" customFormat="1" ht="11.25">
      <c r="A1683" s="33"/>
      <c r="B1683" s="34"/>
      <c r="C1683" s="33"/>
      <c r="D1683" s="158" t="s">
        <v>170</v>
      </c>
      <c r="E1683" s="33"/>
      <c r="F1683" s="159" t="s">
        <v>1745</v>
      </c>
      <c r="G1683" s="33"/>
      <c r="H1683" s="33"/>
      <c r="I1683" s="160"/>
      <c r="J1683" s="33"/>
      <c r="K1683" s="33"/>
      <c r="L1683" s="34"/>
      <c r="M1683" s="161"/>
      <c r="N1683" s="162"/>
      <c r="O1683" s="59"/>
      <c r="P1683" s="59"/>
      <c r="Q1683" s="59"/>
      <c r="R1683" s="59"/>
      <c r="S1683" s="59"/>
      <c r="T1683" s="60"/>
      <c r="U1683" s="33"/>
      <c r="V1683" s="33"/>
      <c r="W1683" s="33"/>
      <c r="X1683" s="33"/>
      <c r="Y1683" s="33"/>
      <c r="Z1683" s="33"/>
      <c r="AA1683" s="33"/>
      <c r="AB1683" s="33"/>
      <c r="AC1683" s="33"/>
      <c r="AD1683" s="33"/>
      <c r="AE1683" s="33"/>
      <c r="AT1683" s="18" t="s">
        <v>170</v>
      </c>
      <c r="AU1683" s="18" t="s">
        <v>83</v>
      </c>
    </row>
    <row r="1684" spans="2:51" s="13" customFormat="1" ht="11.25">
      <c r="B1684" s="163"/>
      <c r="D1684" s="158" t="s">
        <v>172</v>
      </c>
      <c r="E1684" s="164" t="s">
        <v>1</v>
      </c>
      <c r="F1684" s="165" t="s">
        <v>173</v>
      </c>
      <c r="H1684" s="164" t="s">
        <v>1</v>
      </c>
      <c r="I1684" s="166"/>
      <c r="L1684" s="163"/>
      <c r="M1684" s="167"/>
      <c r="N1684" s="168"/>
      <c r="O1684" s="168"/>
      <c r="P1684" s="168"/>
      <c r="Q1684" s="168"/>
      <c r="R1684" s="168"/>
      <c r="S1684" s="168"/>
      <c r="T1684" s="169"/>
      <c r="AT1684" s="164" t="s">
        <v>172</v>
      </c>
      <c r="AU1684" s="164" t="s">
        <v>83</v>
      </c>
      <c r="AV1684" s="13" t="s">
        <v>81</v>
      </c>
      <c r="AW1684" s="13" t="s">
        <v>30</v>
      </c>
      <c r="AX1684" s="13" t="s">
        <v>73</v>
      </c>
      <c r="AY1684" s="164" t="s">
        <v>160</v>
      </c>
    </row>
    <row r="1685" spans="2:51" s="13" customFormat="1" ht="11.25">
      <c r="B1685" s="163"/>
      <c r="D1685" s="158" t="s">
        <v>172</v>
      </c>
      <c r="E1685" s="164" t="s">
        <v>1</v>
      </c>
      <c r="F1685" s="165" t="s">
        <v>431</v>
      </c>
      <c r="H1685" s="164" t="s">
        <v>1</v>
      </c>
      <c r="I1685" s="166"/>
      <c r="L1685" s="163"/>
      <c r="M1685" s="167"/>
      <c r="N1685" s="168"/>
      <c r="O1685" s="168"/>
      <c r="P1685" s="168"/>
      <c r="Q1685" s="168"/>
      <c r="R1685" s="168"/>
      <c r="S1685" s="168"/>
      <c r="T1685" s="169"/>
      <c r="AT1685" s="164" t="s">
        <v>172</v>
      </c>
      <c r="AU1685" s="164" t="s">
        <v>83</v>
      </c>
      <c r="AV1685" s="13" t="s">
        <v>81</v>
      </c>
      <c r="AW1685" s="13" t="s">
        <v>30</v>
      </c>
      <c r="AX1685" s="13" t="s">
        <v>73</v>
      </c>
      <c r="AY1685" s="164" t="s">
        <v>160</v>
      </c>
    </row>
    <row r="1686" spans="2:51" s="14" customFormat="1" ht="11.25">
      <c r="B1686" s="170"/>
      <c r="D1686" s="158" t="s">
        <v>172</v>
      </c>
      <c r="E1686" s="171" t="s">
        <v>1</v>
      </c>
      <c r="F1686" s="172" t="s">
        <v>1225</v>
      </c>
      <c r="H1686" s="173">
        <v>28.74</v>
      </c>
      <c r="I1686" s="174"/>
      <c r="L1686" s="170"/>
      <c r="M1686" s="175"/>
      <c r="N1686" s="176"/>
      <c r="O1686" s="176"/>
      <c r="P1686" s="176"/>
      <c r="Q1686" s="176"/>
      <c r="R1686" s="176"/>
      <c r="S1686" s="176"/>
      <c r="T1686" s="177"/>
      <c r="AT1686" s="171" t="s">
        <v>172</v>
      </c>
      <c r="AU1686" s="171" t="s">
        <v>83</v>
      </c>
      <c r="AV1686" s="14" t="s">
        <v>83</v>
      </c>
      <c r="AW1686" s="14" t="s">
        <v>30</v>
      </c>
      <c r="AX1686" s="14" t="s">
        <v>73</v>
      </c>
      <c r="AY1686" s="171" t="s">
        <v>160</v>
      </c>
    </row>
    <row r="1687" spans="2:51" s="13" customFormat="1" ht="11.25">
      <c r="B1687" s="163"/>
      <c r="D1687" s="158" t="s">
        <v>172</v>
      </c>
      <c r="E1687" s="164" t="s">
        <v>1</v>
      </c>
      <c r="F1687" s="165" t="s">
        <v>757</v>
      </c>
      <c r="H1687" s="164" t="s">
        <v>1</v>
      </c>
      <c r="I1687" s="166"/>
      <c r="L1687" s="163"/>
      <c r="M1687" s="167"/>
      <c r="N1687" s="168"/>
      <c r="O1687" s="168"/>
      <c r="P1687" s="168"/>
      <c r="Q1687" s="168"/>
      <c r="R1687" s="168"/>
      <c r="S1687" s="168"/>
      <c r="T1687" s="169"/>
      <c r="AT1687" s="164" t="s">
        <v>172</v>
      </c>
      <c r="AU1687" s="164" t="s">
        <v>83</v>
      </c>
      <c r="AV1687" s="13" t="s">
        <v>81</v>
      </c>
      <c r="AW1687" s="13" t="s">
        <v>30</v>
      </c>
      <c r="AX1687" s="13" t="s">
        <v>73</v>
      </c>
      <c r="AY1687" s="164" t="s">
        <v>160</v>
      </c>
    </row>
    <row r="1688" spans="2:51" s="14" customFormat="1" ht="11.25">
      <c r="B1688" s="170"/>
      <c r="D1688" s="158" t="s">
        <v>172</v>
      </c>
      <c r="E1688" s="171" t="s">
        <v>1</v>
      </c>
      <c r="F1688" s="172" t="s">
        <v>1226</v>
      </c>
      <c r="H1688" s="173">
        <v>84.5</v>
      </c>
      <c r="I1688" s="174"/>
      <c r="L1688" s="170"/>
      <c r="M1688" s="175"/>
      <c r="N1688" s="176"/>
      <c r="O1688" s="176"/>
      <c r="P1688" s="176"/>
      <c r="Q1688" s="176"/>
      <c r="R1688" s="176"/>
      <c r="S1688" s="176"/>
      <c r="T1688" s="177"/>
      <c r="AT1688" s="171" t="s">
        <v>172</v>
      </c>
      <c r="AU1688" s="171" t="s">
        <v>83</v>
      </c>
      <c r="AV1688" s="14" t="s">
        <v>83</v>
      </c>
      <c r="AW1688" s="14" t="s">
        <v>30</v>
      </c>
      <c r="AX1688" s="14" t="s">
        <v>73</v>
      </c>
      <c r="AY1688" s="171" t="s">
        <v>160</v>
      </c>
    </row>
    <row r="1689" spans="2:51" s="13" customFormat="1" ht="11.25">
      <c r="B1689" s="163"/>
      <c r="D1689" s="158" t="s">
        <v>172</v>
      </c>
      <c r="E1689" s="164" t="s">
        <v>1</v>
      </c>
      <c r="F1689" s="165" t="s">
        <v>560</v>
      </c>
      <c r="H1689" s="164" t="s">
        <v>1</v>
      </c>
      <c r="I1689" s="166"/>
      <c r="L1689" s="163"/>
      <c r="M1689" s="167"/>
      <c r="N1689" s="168"/>
      <c r="O1689" s="168"/>
      <c r="P1689" s="168"/>
      <c r="Q1689" s="168"/>
      <c r="R1689" s="168"/>
      <c r="S1689" s="168"/>
      <c r="T1689" s="169"/>
      <c r="AT1689" s="164" t="s">
        <v>172</v>
      </c>
      <c r="AU1689" s="164" t="s">
        <v>83</v>
      </c>
      <c r="AV1689" s="13" t="s">
        <v>81</v>
      </c>
      <c r="AW1689" s="13" t="s">
        <v>30</v>
      </c>
      <c r="AX1689" s="13" t="s">
        <v>73</v>
      </c>
      <c r="AY1689" s="164" t="s">
        <v>160</v>
      </c>
    </row>
    <row r="1690" spans="2:51" s="14" customFormat="1" ht="11.25">
      <c r="B1690" s="170"/>
      <c r="D1690" s="158" t="s">
        <v>172</v>
      </c>
      <c r="E1690" s="171" t="s">
        <v>1</v>
      </c>
      <c r="F1690" s="172" t="s">
        <v>1227</v>
      </c>
      <c r="H1690" s="173">
        <v>43.28</v>
      </c>
      <c r="I1690" s="174"/>
      <c r="L1690" s="170"/>
      <c r="M1690" s="175"/>
      <c r="N1690" s="176"/>
      <c r="O1690" s="176"/>
      <c r="P1690" s="176"/>
      <c r="Q1690" s="176"/>
      <c r="R1690" s="176"/>
      <c r="S1690" s="176"/>
      <c r="T1690" s="177"/>
      <c r="AT1690" s="171" t="s">
        <v>172</v>
      </c>
      <c r="AU1690" s="171" t="s">
        <v>83</v>
      </c>
      <c r="AV1690" s="14" t="s">
        <v>83</v>
      </c>
      <c r="AW1690" s="14" t="s">
        <v>30</v>
      </c>
      <c r="AX1690" s="14" t="s">
        <v>73</v>
      </c>
      <c r="AY1690" s="171" t="s">
        <v>160</v>
      </c>
    </row>
    <row r="1691" spans="2:51" s="16" customFormat="1" ht="11.25">
      <c r="B1691" s="186"/>
      <c r="D1691" s="158" t="s">
        <v>172</v>
      </c>
      <c r="E1691" s="187" t="s">
        <v>1</v>
      </c>
      <c r="F1691" s="188" t="s">
        <v>182</v>
      </c>
      <c r="H1691" s="189">
        <v>156.52</v>
      </c>
      <c r="I1691" s="190"/>
      <c r="L1691" s="186"/>
      <c r="M1691" s="191"/>
      <c r="N1691" s="192"/>
      <c r="O1691" s="192"/>
      <c r="P1691" s="192"/>
      <c r="Q1691" s="192"/>
      <c r="R1691" s="192"/>
      <c r="S1691" s="192"/>
      <c r="T1691" s="193"/>
      <c r="AT1691" s="187" t="s">
        <v>172</v>
      </c>
      <c r="AU1691" s="187" t="s">
        <v>83</v>
      </c>
      <c r="AV1691" s="16" t="s">
        <v>168</v>
      </c>
      <c r="AW1691" s="16" t="s">
        <v>30</v>
      </c>
      <c r="AX1691" s="16" t="s">
        <v>81</v>
      </c>
      <c r="AY1691" s="187" t="s">
        <v>160</v>
      </c>
    </row>
    <row r="1692" spans="1:65" s="2" customFormat="1" ht="24.2" customHeight="1">
      <c r="A1692" s="33"/>
      <c r="B1692" s="144"/>
      <c r="C1692" s="145" t="s">
        <v>1746</v>
      </c>
      <c r="D1692" s="145" t="s">
        <v>163</v>
      </c>
      <c r="E1692" s="146" t="s">
        <v>1747</v>
      </c>
      <c r="F1692" s="147" t="s">
        <v>1748</v>
      </c>
      <c r="G1692" s="148" t="s">
        <v>166</v>
      </c>
      <c r="H1692" s="149">
        <v>709.58</v>
      </c>
      <c r="I1692" s="150"/>
      <c r="J1692" s="151">
        <f>ROUND(I1692*H1692,2)</f>
        <v>0</v>
      </c>
      <c r="K1692" s="147" t="s">
        <v>167</v>
      </c>
      <c r="L1692" s="34"/>
      <c r="M1692" s="152" t="s">
        <v>1</v>
      </c>
      <c r="N1692" s="153" t="s">
        <v>38</v>
      </c>
      <c r="O1692" s="59"/>
      <c r="P1692" s="154">
        <f>O1692*H1692</f>
        <v>0</v>
      </c>
      <c r="Q1692" s="154">
        <v>7.68E-07</v>
      </c>
      <c r="R1692" s="154">
        <f>Q1692*H1692</f>
        <v>0.0005449574400000001</v>
      </c>
      <c r="S1692" s="154">
        <v>0</v>
      </c>
      <c r="T1692" s="155">
        <f>S1692*H1692</f>
        <v>0</v>
      </c>
      <c r="U1692" s="33"/>
      <c r="V1692" s="33"/>
      <c r="W1692" s="33"/>
      <c r="X1692" s="33"/>
      <c r="Y1692" s="33"/>
      <c r="Z1692" s="33"/>
      <c r="AA1692" s="33"/>
      <c r="AB1692" s="33"/>
      <c r="AC1692" s="33"/>
      <c r="AD1692" s="33"/>
      <c r="AE1692" s="33"/>
      <c r="AR1692" s="156" t="s">
        <v>251</v>
      </c>
      <c r="AT1692" s="156" t="s">
        <v>163</v>
      </c>
      <c r="AU1692" s="156" t="s">
        <v>83</v>
      </c>
      <c r="AY1692" s="18" t="s">
        <v>160</v>
      </c>
      <c r="BE1692" s="157">
        <f>IF(N1692="základní",J1692,0)</f>
        <v>0</v>
      </c>
      <c r="BF1692" s="157">
        <f>IF(N1692="snížená",J1692,0)</f>
        <v>0</v>
      </c>
      <c r="BG1692" s="157">
        <f>IF(N1692="zákl. přenesená",J1692,0)</f>
        <v>0</v>
      </c>
      <c r="BH1692" s="157">
        <f>IF(N1692="sníž. přenesená",J1692,0)</f>
        <v>0</v>
      </c>
      <c r="BI1692" s="157">
        <f>IF(N1692="nulová",J1692,0)</f>
        <v>0</v>
      </c>
      <c r="BJ1692" s="18" t="s">
        <v>81</v>
      </c>
      <c r="BK1692" s="157">
        <f>ROUND(I1692*H1692,2)</f>
        <v>0</v>
      </c>
      <c r="BL1692" s="18" t="s">
        <v>251</v>
      </c>
      <c r="BM1692" s="156" t="s">
        <v>1749</v>
      </c>
    </row>
    <row r="1693" spans="1:47" s="2" customFormat="1" ht="19.5">
      <c r="A1693" s="33"/>
      <c r="B1693" s="34"/>
      <c r="C1693" s="33"/>
      <c r="D1693" s="158" t="s">
        <v>170</v>
      </c>
      <c r="E1693" s="33"/>
      <c r="F1693" s="159" t="s">
        <v>1750</v>
      </c>
      <c r="G1693" s="33"/>
      <c r="H1693" s="33"/>
      <c r="I1693" s="160"/>
      <c r="J1693" s="33"/>
      <c r="K1693" s="33"/>
      <c r="L1693" s="34"/>
      <c r="M1693" s="161"/>
      <c r="N1693" s="162"/>
      <c r="O1693" s="59"/>
      <c r="P1693" s="59"/>
      <c r="Q1693" s="59"/>
      <c r="R1693" s="59"/>
      <c r="S1693" s="59"/>
      <c r="T1693" s="60"/>
      <c r="U1693" s="33"/>
      <c r="V1693" s="33"/>
      <c r="W1693" s="33"/>
      <c r="X1693" s="33"/>
      <c r="Y1693" s="33"/>
      <c r="Z1693" s="33"/>
      <c r="AA1693" s="33"/>
      <c r="AB1693" s="33"/>
      <c r="AC1693" s="33"/>
      <c r="AD1693" s="33"/>
      <c r="AE1693" s="33"/>
      <c r="AT1693" s="18" t="s">
        <v>170</v>
      </c>
      <c r="AU1693" s="18" t="s">
        <v>83</v>
      </c>
    </row>
    <row r="1694" spans="1:65" s="2" customFormat="1" ht="16.5" customHeight="1">
      <c r="A1694" s="33"/>
      <c r="B1694" s="144"/>
      <c r="C1694" s="145" t="s">
        <v>1751</v>
      </c>
      <c r="D1694" s="145" t="s">
        <v>163</v>
      </c>
      <c r="E1694" s="146" t="s">
        <v>1752</v>
      </c>
      <c r="F1694" s="147" t="s">
        <v>1753</v>
      </c>
      <c r="G1694" s="148" t="s">
        <v>166</v>
      </c>
      <c r="H1694" s="149">
        <v>709.58</v>
      </c>
      <c r="I1694" s="150"/>
      <c r="J1694" s="151">
        <f>ROUND(I1694*H1694,2)</f>
        <v>0</v>
      </c>
      <c r="K1694" s="147" t="s">
        <v>167</v>
      </c>
      <c r="L1694" s="34"/>
      <c r="M1694" s="152" t="s">
        <v>1</v>
      </c>
      <c r="N1694" s="153" t="s">
        <v>38</v>
      </c>
      <c r="O1694" s="59"/>
      <c r="P1694" s="154">
        <f>O1694*H1694</f>
        <v>0</v>
      </c>
      <c r="Q1694" s="154">
        <v>0</v>
      </c>
      <c r="R1694" s="154">
        <f>Q1694*H1694</f>
        <v>0</v>
      </c>
      <c r="S1694" s="154">
        <v>0</v>
      </c>
      <c r="T1694" s="155">
        <f>S1694*H1694</f>
        <v>0</v>
      </c>
      <c r="U1694" s="33"/>
      <c r="V1694" s="33"/>
      <c r="W1694" s="33"/>
      <c r="X1694" s="33"/>
      <c r="Y1694" s="33"/>
      <c r="Z1694" s="33"/>
      <c r="AA1694" s="33"/>
      <c r="AB1694" s="33"/>
      <c r="AC1694" s="33"/>
      <c r="AD1694" s="33"/>
      <c r="AE1694" s="33"/>
      <c r="AR1694" s="156" t="s">
        <v>251</v>
      </c>
      <c r="AT1694" s="156" t="s">
        <v>163</v>
      </c>
      <c r="AU1694" s="156" t="s">
        <v>83</v>
      </c>
      <c r="AY1694" s="18" t="s">
        <v>160</v>
      </c>
      <c r="BE1694" s="157">
        <f>IF(N1694="základní",J1694,0)</f>
        <v>0</v>
      </c>
      <c r="BF1694" s="157">
        <f>IF(N1694="snížená",J1694,0)</f>
        <v>0</v>
      </c>
      <c r="BG1694" s="157">
        <f>IF(N1694="zákl. přenesená",J1694,0)</f>
        <v>0</v>
      </c>
      <c r="BH1694" s="157">
        <f>IF(N1694="sníž. přenesená",J1694,0)</f>
        <v>0</v>
      </c>
      <c r="BI1694" s="157">
        <f>IF(N1694="nulová",J1694,0)</f>
        <v>0</v>
      </c>
      <c r="BJ1694" s="18" t="s">
        <v>81</v>
      </c>
      <c r="BK1694" s="157">
        <f>ROUND(I1694*H1694,2)</f>
        <v>0</v>
      </c>
      <c r="BL1694" s="18" t="s">
        <v>251</v>
      </c>
      <c r="BM1694" s="156" t="s">
        <v>1754</v>
      </c>
    </row>
    <row r="1695" spans="1:47" s="2" customFormat="1" ht="11.25">
      <c r="A1695" s="33"/>
      <c r="B1695" s="34"/>
      <c r="C1695" s="33"/>
      <c r="D1695" s="158" t="s">
        <v>170</v>
      </c>
      <c r="E1695" s="33"/>
      <c r="F1695" s="159" t="s">
        <v>1755</v>
      </c>
      <c r="G1695" s="33"/>
      <c r="H1695" s="33"/>
      <c r="I1695" s="160"/>
      <c r="J1695" s="33"/>
      <c r="K1695" s="33"/>
      <c r="L1695" s="34"/>
      <c r="M1695" s="161"/>
      <c r="N1695" s="162"/>
      <c r="O1695" s="59"/>
      <c r="P1695" s="59"/>
      <c r="Q1695" s="59"/>
      <c r="R1695" s="59"/>
      <c r="S1695" s="59"/>
      <c r="T1695" s="60"/>
      <c r="U1695" s="33"/>
      <c r="V1695" s="33"/>
      <c r="W1695" s="33"/>
      <c r="X1695" s="33"/>
      <c r="Y1695" s="33"/>
      <c r="Z1695" s="33"/>
      <c r="AA1695" s="33"/>
      <c r="AB1695" s="33"/>
      <c r="AC1695" s="33"/>
      <c r="AD1695" s="33"/>
      <c r="AE1695" s="33"/>
      <c r="AT1695" s="18" t="s">
        <v>170</v>
      </c>
      <c r="AU1695" s="18" t="s">
        <v>83</v>
      </c>
    </row>
    <row r="1696" spans="2:51" s="13" customFormat="1" ht="11.25">
      <c r="B1696" s="163"/>
      <c r="D1696" s="158" t="s">
        <v>172</v>
      </c>
      <c r="E1696" s="164" t="s">
        <v>1</v>
      </c>
      <c r="F1696" s="165" t="s">
        <v>173</v>
      </c>
      <c r="H1696" s="164" t="s">
        <v>1</v>
      </c>
      <c r="I1696" s="166"/>
      <c r="L1696" s="163"/>
      <c r="M1696" s="167"/>
      <c r="N1696" s="168"/>
      <c r="O1696" s="168"/>
      <c r="P1696" s="168"/>
      <c r="Q1696" s="168"/>
      <c r="R1696" s="168"/>
      <c r="S1696" s="168"/>
      <c r="T1696" s="169"/>
      <c r="AT1696" s="164" t="s">
        <v>172</v>
      </c>
      <c r="AU1696" s="164" t="s">
        <v>83</v>
      </c>
      <c r="AV1696" s="13" t="s">
        <v>81</v>
      </c>
      <c r="AW1696" s="13" t="s">
        <v>30</v>
      </c>
      <c r="AX1696" s="13" t="s">
        <v>73</v>
      </c>
      <c r="AY1696" s="164" t="s">
        <v>160</v>
      </c>
    </row>
    <row r="1697" spans="2:51" s="14" customFormat="1" ht="11.25">
      <c r="B1697" s="170"/>
      <c r="D1697" s="158" t="s">
        <v>172</v>
      </c>
      <c r="E1697" s="171" t="s">
        <v>1</v>
      </c>
      <c r="F1697" s="172" t="s">
        <v>1756</v>
      </c>
      <c r="H1697" s="173">
        <v>44.75</v>
      </c>
      <c r="I1697" s="174"/>
      <c r="L1697" s="170"/>
      <c r="M1697" s="175"/>
      <c r="N1697" s="176"/>
      <c r="O1697" s="176"/>
      <c r="P1697" s="176"/>
      <c r="Q1697" s="176"/>
      <c r="R1697" s="176"/>
      <c r="S1697" s="176"/>
      <c r="T1697" s="177"/>
      <c r="AT1697" s="171" t="s">
        <v>172</v>
      </c>
      <c r="AU1697" s="171" t="s">
        <v>83</v>
      </c>
      <c r="AV1697" s="14" t="s">
        <v>83</v>
      </c>
      <c r="AW1697" s="14" t="s">
        <v>30</v>
      </c>
      <c r="AX1697" s="14" t="s">
        <v>73</v>
      </c>
      <c r="AY1697" s="171" t="s">
        <v>160</v>
      </c>
    </row>
    <row r="1698" spans="2:51" s="14" customFormat="1" ht="11.25">
      <c r="B1698" s="170"/>
      <c r="D1698" s="158" t="s">
        <v>172</v>
      </c>
      <c r="E1698" s="171" t="s">
        <v>1</v>
      </c>
      <c r="F1698" s="172" t="s">
        <v>1757</v>
      </c>
      <c r="H1698" s="173">
        <v>84.5</v>
      </c>
      <c r="I1698" s="174"/>
      <c r="L1698" s="170"/>
      <c r="M1698" s="175"/>
      <c r="N1698" s="176"/>
      <c r="O1698" s="176"/>
      <c r="P1698" s="176"/>
      <c r="Q1698" s="176"/>
      <c r="R1698" s="176"/>
      <c r="S1698" s="176"/>
      <c r="T1698" s="177"/>
      <c r="AT1698" s="171" t="s">
        <v>172</v>
      </c>
      <c r="AU1698" s="171" t="s">
        <v>83</v>
      </c>
      <c r="AV1698" s="14" t="s">
        <v>83</v>
      </c>
      <c r="AW1698" s="14" t="s">
        <v>30</v>
      </c>
      <c r="AX1698" s="14" t="s">
        <v>73</v>
      </c>
      <c r="AY1698" s="171" t="s">
        <v>160</v>
      </c>
    </row>
    <row r="1699" spans="2:51" s="14" customFormat="1" ht="11.25">
      <c r="B1699" s="170"/>
      <c r="D1699" s="158" t="s">
        <v>172</v>
      </c>
      <c r="E1699" s="171" t="s">
        <v>1</v>
      </c>
      <c r="F1699" s="172" t="s">
        <v>1758</v>
      </c>
      <c r="H1699" s="173">
        <v>22.87</v>
      </c>
      <c r="I1699" s="174"/>
      <c r="L1699" s="170"/>
      <c r="M1699" s="175"/>
      <c r="N1699" s="176"/>
      <c r="O1699" s="176"/>
      <c r="P1699" s="176"/>
      <c r="Q1699" s="176"/>
      <c r="R1699" s="176"/>
      <c r="S1699" s="176"/>
      <c r="T1699" s="177"/>
      <c r="AT1699" s="171" t="s">
        <v>172</v>
      </c>
      <c r="AU1699" s="171" t="s">
        <v>83</v>
      </c>
      <c r="AV1699" s="14" t="s">
        <v>83</v>
      </c>
      <c r="AW1699" s="14" t="s">
        <v>30</v>
      </c>
      <c r="AX1699" s="14" t="s">
        <v>73</v>
      </c>
      <c r="AY1699" s="171" t="s">
        <v>160</v>
      </c>
    </row>
    <row r="1700" spans="2:51" s="14" customFormat="1" ht="11.25">
      <c r="B1700" s="170"/>
      <c r="D1700" s="158" t="s">
        <v>172</v>
      </c>
      <c r="E1700" s="171" t="s">
        <v>1</v>
      </c>
      <c r="F1700" s="172" t="s">
        <v>1759</v>
      </c>
      <c r="H1700" s="173">
        <v>12.9</v>
      </c>
      <c r="I1700" s="174"/>
      <c r="L1700" s="170"/>
      <c r="M1700" s="175"/>
      <c r="N1700" s="176"/>
      <c r="O1700" s="176"/>
      <c r="P1700" s="176"/>
      <c r="Q1700" s="176"/>
      <c r="R1700" s="176"/>
      <c r="S1700" s="176"/>
      <c r="T1700" s="177"/>
      <c r="AT1700" s="171" t="s">
        <v>172</v>
      </c>
      <c r="AU1700" s="171" t="s">
        <v>83</v>
      </c>
      <c r="AV1700" s="14" t="s">
        <v>83</v>
      </c>
      <c r="AW1700" s="14" t="s">
        <v>30</v>
      </c>
      <c r="AX1700" s="14" t="s">
        <v>73</v>
      </c>
      <c r="AY1700" s="171" t="s">
        <v>160</v>
      </c>
    </row>
    <row r="1701" spans="2:51" s="14" customFormat="1" ht="11.25">
      <c r="B1701" s="170"/>
      <c r="D1701" s="158" t="s">
        <v>172</v>
      </c>
      <c r="E1701" s="171" t="s">
        <v>1</v>
      </c>
      <c r="F1701" s="172" t="s">
        <v>1760</v>
      </c>
      <c r="H1701" s="173">
        <v>18.24</v>
      </c>
      <c r="I1701" s="174"/>
      <c r="L1701" s="170"/>
      <c r="M1701" s="175"/>
      <c r="N1701" s="176"/>
      <c r="O1701" s="176"/>
      <c r="P1701" s="176"/>
      <c r="Q1701" s="176"/>
      <c r="R1701" s="176"/>
      <c r="S1701" s="176"/>
      <c r="T1701" s="177"/>
      <c r="AT1701" s="171" t="s">
        <v>172</v>
      </c>
      <c r="AU1701" s="171" t="s">
        <v>83</v>
      </c>
      <c r="AV1701" s="14" t="s">
        <v>83</v>
      </c>
      <c r="AW1701" s="14" t="s">
        <v>30</v>
      </c>
      <c r="AX1701" s="14" t="s">
        <v>73</v>
      </c>
      <c r="AY1701" s="171" t="s">
        <v>160</v>
      </c>
    </row>
    <row r="1702" spans="2:51" s="14" customFormat="1" ht="11.25">
      <c r="B1702" s="170"/>
      <c r="D1702" s="158" t="s">
        <v>172</v>
      </c>
      <c r="E1702" s="171" t="s">
        <v>1</v>
      </c>
      <c r="F1702" s="172" t="s">
        <v>1761</v>
      </c>
      <c r="H1702" s="173">
        <v>18.67</v>
      </c>
      <c r="I1702" s="174"/>
      <c r="L1702" s="170"/>
      <c r="M1702" s="175"/>
      <c r="N1702" s="176"/>
      <c r="O1702" s="176"/>
      <c r="P1702" s="176"/>
      <c r="Q1702" s="176"/>
      <c r="R1702" s="176"/>
      <c r="S1702" s="176"/>
      <c r="T1702" s="177"/>
      <c r="AT1702" s="171" t="s">
        <v>172</v>
      </c>
      <c r="AU1702" s="171" t="s">
        <v>83</v>
      </c>
      <c r="AV1702" s="14" t="s">
        <v>83</v>
      </c>
      <c r="AW1702" s="14" t="s">
        <v>30</v>
      </c>
      <c r="AX1702" s="14" t="s">
        <v>73</v>
      </c>
      <c r="AY1702" s="171" t="s">
        <v>160</v>
      </c>
    </row>
    <row r="1703" spans="2:51" s="14" customFormat="1" ht="11.25">
      <c r="B1703" s="170"/>
      <c r="D1703" s="158" t="s">
        <v>172</v>
      </c>
      <c r="E1703" s="171" t="s">
        <v>1</v>
      </c>
      <c r="F1703" s="172" t="s">
        <v>1762</v>
      </c>
      <c r="H1703" s="173">
        <v>15.44</v>
      </c>
      <c r="I1703" s="174"/>
      <c r="L1703" s="170"/>
      <c r="M1703" s="175"/>
      <c r="N1703" s="176"/>
      <c r="O1703" s="176"/>
      <c r="P1703" s="176"/>
      <c r="Q1703" s="176"/>
      <c r="R1703" s="176"/>
      <c r="S1703" s="176"/>
      <c r="T1703" s="177"/>
      <c r="AT1703" s="171" t="s">
        <v>172</v>
      </c>
      <c r="AU1703" s="171" t="s">
        <v>83</v>
      </c>
      <c r="AV1703" s="14" t="s">
        <v>83</v>
      </c>
      <c r="AW1703" s="14" t="s">
        <v>30</v>
      </c>
      <c r="AX1703" s="14" t="s">
        <v>73</v>
      </c>
      <c r="AY1703" s="171" t="s">
        <v>160</v>
      </c>
    </row>
    <row r="1704" spans="2:51" s="14" customFormat="1" ht="11.25">
      <c r="B1704" s="170"/>
      <c r="D1704" s="158" t="s">
        <v>172</v>
      </c>
      <c r="E1704" s="171" t="s">
        <v>1</v>
      </c>
      <c r="F1704" s="172" t="s">
        <v>1763</v>
      </c>
      <c r="H1704" s="173">
        <v>15.44</v>
      </c>
      <c r="I1704" s="174"/>
      <c r="L1704" s="170"/>
      <c r="M1704" s="175"/>
      <c r="N1704" s="176"/>
      <c r="O1704" s="176"/>
      <c r="P1704" s="176"/>
      <c r="Q1704" s="176"/>
      <c r="R1704" s="176"/>
      <c r="S1704" s="176"/>
      <c r="T1704" s="177"/>
      <c r="AT1704" s="171" t="s">
        <v>172</v>
      </c>
      <c r="AU1704" s="171" t="s">
        <v>83</v>
      </c>
      <c r="AV1704" s="14" t="s">
        <v>83</v>
      </c>
      <c r="AW1704" s="14" t="s">
        <v>30</v>
      </c>
      <c r="AX1704" s="14" t="s">
        <v>73</v>
      </c>
      <c r="AY1704" s="171" t="s">
        <v>160</v>
      </c>
    </row>
    <row r="1705" spans="2:51" s="14" customFormat="1" ht="11.25">
      <c r="B1705" s="170"/>
      <c r="D1705" s="158" t="s">
        <v>172</v>
      </c>
      <c r="E1705" s="171" t="s">
        <v>1</v>
      </c>
      <c r="F1705" s="172" t="s">
        <v>1764</v>
      </c>
      <c r="H1705" s="173">
        <v>15.15</v>
      </c>
      <c r="I1705" s="174"/>
      <c r="L1705" s="170"/>
      <c r="M1705" s="175"/>
      <c r="N1705" s="176"/>
      <c r="O1705" s="176"/>
      <c r="P1705" s="176"/>
      <c r="Q1705" s="176"/>
      <c r="R1705" s="176"/>
      <c r="S1705" s="176"/>
      <c r="T1705" s="177"/>
      <c r="AT1705" s="171" t="s">
        <v>172</v>
      </c>
      <c r="AU1705" s="171" t="s">
        <v>83</v>
      </c>
      <c r="AV1705" s="14" t="s">
        <v>83</v>
      </c>
      <c r="AW1705" s="14" t="s">
        <v>30</v>
      </c>
      <c r="AX1705" s="14" t="s">
        <v>73</v>
      </c>
      <c r="AY1705" s="171" t="s">
        <v>160</v>
      </c>
    </row>
    <row r="1706" spans="2:51" s="14" customFormat="1" ht="11.25">
      <c r="B1706" s="170"/>
      <c r="D1706" s="158" t="s">
        <v>172</v>
      </c>
      <c r="E1706" s="171" t="s">
        <v>1</v>
      </c>
      <c r="F1706" s="172" t="s">
        <v>1765</v>
      </c>
      <c r="H1706" s="173">
        <v>14.02</v>
      </c>
      <c r="I1706" s="174"/>
      <c r="L1706" s="170"/>
      <c r="M1706" s="175"/>
      <c r="N1706" s="176"/>
      <c r="O1706" s="176"/>
      <c r="P1706" s="176"/>
      <c r="Q1706" s="176"/>
      <c r="R1706" s="176"/>
      <c r="S1706" s="176"/>
      <c r="T1706" s="177"/>
      <c r="AT1706" s="171" t="s">
        <v>172</v>
      </c>
      <c r="AU1706" s="171" t="s">
        <v>83</v>
      </c>
      <c r="AV1706" s="14" t="s">
        <v>83</v>
      </c>
      <c r="AW1706" s="14" t="s">
        <v>30</v>
      </c>
      <c r="AX1706" s="14" t="s">
        <v>73</v>
      </c>
      <c r="AY1706" s="171" t="s">
        <v>160</v>
      </c>
    </row>
    <row r="1707" spans="2:51" s="14" customFormat="1" ht="11.25">
      <c r="B1707" s="170"/>
      <c r="D1707" s="158" t="s">
        <v>172</v>
      </c>
      <c r="E1707" s="171" t="s">
        <v>1</v>
      </c>
      <c r="F1707" s="172" t="s">
        <v>1766</v>
      </c>
      <c r="H1707" s="173">
        <v>13.95</v>
      </c>
      <c r="I1707" s="174"/>
      <c r="L1707" s="170"/>
      <c r="M1707" s="175"/>
      <c r="N1707" s="176"/>
      <c r="O1707" s="176"/>
      <c r="P1707" s="176"/>
      <c r="Q1707" s="176"/>
      <c r="R1707" s="176"/>
      <c r="S1707" s="176"/>
      <c r="T1707" s="177"/>
      <c r="AT1707" s="171" t="s">
        <v>172</v>
      </c>
      <c r="AU1707" s="171" t="s">
        <v>83</v>
      </c>
      <c r="AV1707" s="14" t="s">
        <v>83</v>
      </c>
      <c r="AW1707" s="14" t="s">
        <v>30</v>
      </c>
      <c r="AX1707" s="14" t="s">
        <v>73</v>
      </c>
      <c r="AY1707" s="171" t="s">
        <v>160</v>
      </c>
    </row>
    <row r="1708" spans="2:51" s="14" customFormat="1" ht="11.25">
      <c r="B1708" s="170"/>
      <c r="D1708" s="158" t="s">
        <v>172</v>
      </c>
      <c r="E1708" s="171" t="s">
        <v>1</v>
      </c>
      <c r="F1708" s="172" t="s">
        <v>1767</v>
      </c>
      <c r="H1708" s="173">
        <v>11.52</v>
      </c>
      <c r="I1708" s="174"/>
      <c r="L1708" s="170"/>
      <c r="M1708" s="175"/>
      <c r="N1708" s="176"/>
      <c r="O1708" s="176"/>
      <c r="P1708" s="176"/>
      <c r="Q1708" s="176"/>
      <c r="R1708" s="176"/>
      <c r="S1708" s="176"/>
      <c r="T1708" s="177"/>
      <c r="AT1708" s="171" t="s">
        <v>172</v>
      </c>
      <c r="AU1708" s="171" t="s">
        <v>83</v>
      </c>
      <c r="AV1708" s="14" t="s">
        <v>83</v>
      </c>
      <c r="AW1708" s="14" t="s">
        <v>30</v>
      </c>
      <c r="AX1708" s="14" t="s">
        <v>73</v>
      </c>
      <c r="AY1708" s="171" t="s">
        <v>160</v>
      </c>
    </row>
    <row r="1709" spans="2:51" s="14" customFormat="1" ht="11.25">
      <c r="B1709" s="170"/>
      <c r="D1709" s="158" t="s">
        <v>172</v>
      </c>
      <c r="E1709" s="171" t="s">
        <v>1</v>
      </c>
      <c r="F1709" s="172" t="s">
        <v>1768</v>
      </c>
      <c r="H1709" s="173">
        <v>12.59</v>
      </c>
      <c r="I1709" s="174"/>
      <c r="L1709" s="170"/>
      <c r="M1709" s="175"/>
      <c r="N1709" s="176"/>
      <c r="O1709" s="176"/>
      <c r="P1709" s="176"/>
      <c r="Q1709" s="176"/>
      <c r="R1709" s="176"/>
      <c r="S1709" s="176"/>
      <c r="T1709" s="177"/>
      <c r="AT1709" s="171" t="s">
        <v>172</v>
      </c>
      <c r="AU1709" s="171" t="s">
        <v>83</v>
      </c>
      <c r="AV1709" s="14" t="s">
        <v>83</v>
      </c>
      <c r="AW1709" s="14" t="s">
        <v>30</v>
      </c>
      <c r="AX1709" s="14" t="s">
        <v>73</v>
      </c>
      <c r="AY1709" s="171" t="s">
        <v>160</v>
      </c>
    </row>
    <row r="1710" spans="2:51" s="14" customFormat="1" ht="11.25">
      <c r="B1710" s="170"/>
      <c r="D1710" s="158" t="s">
        <v>172</v>
      </c>
      <c r="E1710" s="171" t="s">
        <v>1</v>
      </c>
      <c r="F1710" s="172" t="s">
        <v>1769</v>
      </c>
      <c r="H1710" s="173">
        <v>14.68</v>
      </c>
      <c r="I1710" s="174"/>
      <c r="L1710" s="170"/>
      <c r="M1710" s="175"/>
      <c r="N1710" s="176"/>
      <c r="O1710" s="176"/>
      <c r="P1710" s="176"/>
      <c r="Q1710" s="176"/>
      <c r="R1710" s="176"/>
      <c r="S1710" s="176"/>
      <c r="T1710" s="177"/>
      <c r="AT1710" s="171" t="s">
        <v>172</v>
      </c>
      <c r="AU1710" s="171" t="s">
        <v>83</v>
      </c>
      <c r="AV1710" s="14" t="s">
        <v>83</v>
      </c>
      <c r="AW1710" s="14" t="s">
        <v>30</v>
      </c>
      <c r="AX1710" s="14" t="s">
        <v>73</v>
      </c>
      <c r="AY1710" s="171" t="s">
        <v>160</v>
      </c>
    </row>
    <row r="1711" spans="2:51" s="14" customFormat="1" ht="11.25">
      <c r="B1711" s="170"/>
      <c r="D1711" s="158" t="s">
        <v>172</v>
      </c>
      <c r="E1711" s="171" t="s">
        <v>1</v>
      </c>
      <c r="F1711" s="172" t="s">
        <v>1770</v>
      </c>
      <c r="H1711" s="173">
        <v>10</v>
      </c>
      <c r="I1711" s="174"/>
      <c r="L1711" s="170"/>
      <c r="M1711" s="175"/>
      <c r="N1711" s="176"/>
      <c r="O1711" s="176"/>
      <c r="P1711" s="176"/>
      <c r="Q1711" s="176"/>
      <c r="R1711" s="176"/>
      <c r="S1711" s="176"/>
      <c r="T1711" s="177"/>
      <c r="AT1711" s="171" t="s">
        <v>172</v>
      </c>
      <c r="AU1711" s="171" t="s">
        <v>83</v>
      </c>
      <c r="AV1711" s="14" t="s">
        <v>83</v>
      </c>
      <c r="AW1711" s="14" t="s">
        <v>30</v>
      </c>
      <c r="AX1711" s="14" t="s">
        <v>73</v>
      </c>
      <c r="AY1711" s="171" t="s">
        <v>160</v>
      </c>
    </row>
    <row r="1712" spans="2:51" s="14" customFormat="1" ht="11.25">
      <c r="B1712" s="170"/>
      <c r="D1712" s="158" t="s">
        <v>172</v>
      </c>
      <c r="E1712" s="171" t="s">
        <v>1</v>
      </c>
      <c r="F1712" s="172" t="s">
        <v>1771</v>
      </c>
      <c r="H1712" s="173">
        <v>31</v>
      </c>
      <c r="I1712" s="174"/>
      <c r="L1712" s="170"/>
      <c r="M1712" s="175"/>
      <c r="N1712" s="176"/>
      <c r="O1712" s="176"/>
      <c r="P1712" s="176"/>
      <c r="Q1712" s="176"/>
      <c r="R1712" s="176"/>
      <c r="S1712" s="176"/>
      <c r="T1712" s="177"/>
      <c r="AT1712" s="171" t="s">
        <v>172</v>
      </c>
      <c r="AU1712" s="171" t="s">
        <v>83</v>
      </c>
      <c r="AV1712" s="14" t="s">
        <v>83</v>
      </c>
      <c r="AW1712" s="14" t="s">
        <v>30</v>
      </c>
      <c r="AX1712" s="14" t="s">
        <v>73</v>
      </c>
      <c r="AY1712" s="171" t="s">
        <v>160</v>
      </c>
    </row>
    <row r="1713" spans="2:51" s="15" customFormat="1" ht="11.25">
      <c r="B1713" s="178"/>
      <c r="D1713" s="158" t="s">
        <v>172</v>
      </c>
      <c r="E1713" s="179" t="s">
        <v>1</v>
      </c>
      <c r="F1713" s="180" t="s">
        <v>177</v>
      </c>
      <c r="H1713" s="181">
        <v>355.72</v>
      </c>
      <c r="I1713" s="182"/>
      <c r="L1713" s="178"/>
      <c r="M1713" s="183"/>
      <c r="N1713" s="184"/>
      <c r="O1713" s="184"/>
      <c r="P1713" s="184"/>
      <c r="Q1713" s="184"/>
      <c r="R1713" s="184"/>
      <c r="S1713" s="184"/>
      <c r="T1713" s="185"/>
      <c r="AT1713" s="179" t="s">
        <v>172</v>
      </c>
      <c r="AU1713" s="179" t="s">
        <v>83</v>
      </c>
      <c r="AV1713" s="15" t="s">
        <v>161</v>
      </c>
      <c r="AW1713" s="15" t="s">
        <v>30</v>
      </c>
      <c r="AX1713" s="15" t="s">
        <v>73</v>
      </c>
      <c r="AY1713" s="179" t="s">
        <v>160</v>
      </c>
    </row>
    <row r="1714" spans="2:51" s="13" customFormat="1" ht="11.25">
      <c r="B1714" s="163"/>
      <c r="D1714" s="158" t="s">
        <v>172</v>
      </c>
      <c r="E1714" s="164" t="s">
        <v>1</v>
      </c>
      <c r="F1714" s="165" t="s">
        <v>178</v>
      </c>
      <c r="H1714" s="164" t="s">
        <v>1</v>
      </c>
      <c r="I1714" s="166"/>
      <c r="L1714" s="163"/>
      <c r="M1714" s="167"/>
      <c r="N1714" s="168"/>
      <c r="O1714" s="168"/>
      <c r="P1714" s="168"/>
      <c r="Q1714" s="168"/>
      <c r="R1714" s="168"/>
      <c r="S1714" s="168"/>
      <c r="T1714" s="169"/>
      <c r="AT1714" s="164" t="s">
        <v>172</v>
      </c>
      <c r="AU1714" s="164" t="s">
        <v>83</v>
      </c>
      <c r="AV1714" s="13" t="s">
        <v>81</v>
      </c>
      <c r="AW1714" s="13" t="s">
        <v>30</v>
      </c>
      <c r="AX1714" s="13" t="s">
        <v>73</v>
      </c>
      <c r="AY1714" s="164" t="s">
        <v>160</v>
      </c>
    </row>
    <row r="1715" spans="2:51" s="14" customFormat="1" ht="11.25">
      <c r="B1715" s="170"/>
      <c r="D1715" s="158" t="s">
        <v>172</v>
      </c>
      <c r="E1715" s="171" t="s">
        <v>1</v>
      </c>
      <c r="F1715" s="172" t="s">
        <v>1772</v>
      </c>
      <c r="H1715" s="173">
        <v>61.8</v>
      </c>
      <c r="I1715" s="174"/>
      <c r="L1715" s="170"/>
      <c r="M1715" s="175"/>
      <c r="N1715" s="176"/>
      <c r="O1715" s="176"/>
      <c r="P1715" s="176"/>
      <c r="Q1715" s="176"/>
      <c r="R1715" s="176"/>
      <c r="S1715" s="176"/>
      <c r="T1715" s="177"/>
      <c r="AT1715" s="171" t="s">
        <v>172</v>
      </c>
      <c r="AU1715" s="171" t="s">
        <v>83</v>
      </c>
      <c r="AV1715" s="14" t="s">
        <v>83</v>
      </c>
      <c r="AW1715" s="14" t="s">
        <v>30</v>
      </c>
      <c r="AX1715" s="14" t="s">
        <v>73</v>
      </c>
      <c r="AY1715" s="171" t="s">
        <v>160</v>
      </c>
    </row>
    <row r="1716" spans="2:51" s="14" customFormat="1" ht="11.25">
      <c r="B1716" s="170"/>
      <c r="D1716" s="158" t="s">
        <v>172</v>
      </c>
      <c r="E1716" s="171" t="s">
        <v>1</v>
      </c>
      <c r="F1716" s="172" t="s">
        <v>1773</v>
      </c>
      <c r="H1716" s="173">
        <v>24.4</v>
      </c>
      <c r="I1716" s="174"/>
      <c r="L1716" s="170"/>
      <c r="M1716" s="175"/>
      <c r="N1716" s="176"/>
      <c r="O1716" s="176"/>
      <c r="P1716" s="176"/>
      <c r="Q1716" s="176"/>
      <c r="R1716" s="176"/>
      <c r="S1716" s="176"/>
      <c r="T1716" s="177"/>
      <c r="AT1716" s="171" t="s">
        <v>172</v>
      </c>
      <c r="AU1716" s="171" t="s">
        <v>83</v>
      </c>
      <c r="AV1716" s="14" t="s">
        <v>83</v>
      </c>
      <c r="AW1716" s="14" t="s">
        <v>30</v>
      </c>
      <c r="AX1716" s="14" t="s">
        <v>73</v>
      </c>
      <c r="AY1716" s="171" t="s">
        <v>160</v>
      </c>
    </row>
    <row r="1717" spans="2:51" s="14" customFormat="1" ht="11.25">
      <c r="B1717" s="170"/>
      <c r="D1717" s="158" t="s">
        <v>172</v>
      </c>
      <c r="E1717" s="171" t="s">
        <v>1</v>
      </c>
      <c r="F1717" s="172" t="s">
        <v>1774</v>
      </c>
      <c r="H1717" s="173">
        <v>21.73</v>
      </c>
      <c r="I1717" s="174"/>
      <c r="L1717" s="170"/>
      <c r="M1717" s="175"/>
      <c r="N1717" s="176"/>
      <c r="O1717" s="176"/>
      <c r="P1717" s="176"/>
      <c r="Q1717" s="176"/>
      <c r="R1717" s="176"/>
      <c r="S1717" s="176"/>
      <c r="T1717" s="177"/>
      <c r="AT1717" s="171" t="s">
        <v>172</v>
      </c>
      <c r="AU1717" s="171" t="s">
        <v>83</v>
      </c>
      <c r="AV1717" s="14" t="s">
        <v>83</v>
      </c>
      <c r="AW1717" s="14" t="s">
        <v>30</v>
      </c>
      <c r="AX1717" s="14" t="s">
        <v>73</v>
      </c>
      <c r="AY1717" s="171" t="s">
        <v>160</v>
      </c>
    </row>
    <row r="1718" spans="2:51" s="14" customFormat="1" ht="11.25">
      <c r="B1718" s="170"/>
      <c r="D1718" s="158" t="s">
        <v>172</v>
      </c>
      <c r="E1718" s="171" t="s">
        <v>1</v>
      </c>
      <c r="F1718" s="172" t="s">
        <v>1775</v>
      </c>
      <c r="H1718" s="173">
        <v>23.45</v>
      </c>
      <c r="I1718" s="174"/>
      <c r="L1718" s="170"/>
      <c r="M1718" s="175"/>
      <c r="N1718" s="176"/>
      <c r="O1718" s="176"/>
      <c r="P1718" s="176"/>
      <c r="Q1718" s="176"/>
      <c r="R1718" s="176"/>
      <c r="S1718" s="176"/>
      <c r="T1718" s="177"/>
      <c r="AT1718" s="171" t="s">
        <v>172</v>
      </c>
      <c r="AU1718" s="171" t="s">
        <v>83</v>
      </c>
      <c r="AV1718" s="14" t="s">
        <v>83</v>
      </c>
      <c r="AW1718" s="14" t="s">
        <v>30</v>
      </c>
      <c r="AX1718" s="14" t="s">
        <v>73</v>
      </c>
      <c r="AY1718" s="171" t="s">
        <v>160</v>
      </c>
    </row>
    <row r="1719" spans="2:51" s="14" customFormat="1" ht="11.25">
      <c r="B1719" s="170"/>
      <c r="D1719" s="158" t="s">
        <v>172</v>
      </c>
      <c r="E1719" s="171" t="s">
        <v>1</v>
      </c>
      <c r="F1719" s="172" t="s">
        <v>1776</v>
      </c>
      <c r="H1719" s="173">
        <v>17.1</v>
      </c>
      <c r="I1719" s="174"/>
      <c r="L1719" s="170"/>
      <c r="M1719" s="175"/>
      <c r="N1719" s="176"/>
      <c r="O1719" s="176"/>
      <c r="P1719" s="176"/>
      <c r="Q1719" s="176"/>
      <c r="R1719" s="176"/>
      <c r="S1719" s="176"/>
      <c r="T1719" s="177"/>
      <c r="AT1719" s="171" t="s">
        <v>172</v>
      </c>
      <c r="AU1719" s="171" t="s">
        <v>83</v>
      </c>
      <c r="AV1719" s="14" t="s">
        <v>83</v>
      </c>
      <c r="AW1719" s="14" t="s">
        <v>30</v>
      </c>
      <c r="AX1719" s="14" t="s">
        <v>73</v>
      </c>
      <c r="AY1719" s="171" t="s">
        <v>160</v>
      </c>
    </row>
    <row r="1720" spans="2:51" s="14" customFormat="1" ht="11.25">
      <c r="B1720" s="170"/>
      <c r="D1720" s="158" t="s">
        <v>172</v>
      </c>
      <c r="E1720" s="171" t="s">
        <v>1</v>
      </c>
      <c r="F1720" s="172" t="s">
        <v>1777</v>
      </c>
      <c r="H1720" s="173">
        <v>16.67</v>
      </c>
      <c r="I1720" s="174"/>
      <c r="L1720" s="170"/>
      <c r="M1720" s="175"/>
      <c r="N1720" s="176"/>
      <c r="O1720" s="176"/>
      <c r="P1720" s="176"/>
      <c r="Q1720" s="176"/>
      <c r="R1720" s="176"/>
      <c r="S1720" s="176"/>
      <c r="T1720" s="177"/>
      <c r="AT1720" s="171" t="s">
        <v>172</v>
      </c>
      <c r="AU1720" s="171" t="s">
        <v>83</v>
      </c>
      <c r="AV1720" s="14" t="s">
        <v>83</v>
      </c>
      <c r="AW1720" s="14" t="s">
        <v>30</v>
      </c>
      <c r="AX1720" s="14" t="s">
        <v>73</v>
      </c>
      <c r="AY1720" s="171" t="s">
        <v>160</v>
      </c>
    </row>
    <row r="1721" spans="2:51" s="14" customFormat="1" ht="11.25">
      <c r="B1721" s="170"/>
      <c r="D1721" s="158" t="s">
        <v>172</v>
      </c>
      <c r="E1721" s="171" t="s">
        <v>1</v>
      </c>
      <c r="F1721" s="172" t="s">
        <v>1778</v>
      </c>
      <c r="H1721" s="173">
        <v>4</v>
      </c>
      <c r="I1721" s="174"/>
      <c r="L1721" s="170"/>
      <c r="M1721" s="175"/>
      <c r="N1721" s="176"/>
      <c r="O1721" s="176"/>
      <c r="P1721" s="176"/>
      <c r="Q1721" s="176"/>
      <c r="R1721" s="176"/>
      <c r="S1721" s="176"/>
      <c r="T1721" s="177"/>
      <c r="AT1721" s="171" t="s">
        <v>172</v>
      </c>
      <c r="AU1721" s="171" t="s">
        <v>83</v>
      </c>
      <c r="AV1721" s="14" t="s">
        <v>83</v>
      </c>
      <c r="AW1721" s="14" t="s">
        <v>30</v>
      </c>
      <c r="AX1721" s="14" t="s">
        <v>73</v>
      </c>
      <c r="AY1721" s="171" t="s">
        <v>160</v>
      </c>
    </row>
    <row r="1722" spans="2:51" s="14" customFormat="1" ht="11.25">
      <c r="B1722" s="170"/>
      <c r="D1722" s="158" t="s">
        <v>172</v>
      </c>
      <c r="E1722" s="171" t="s">
        <v>1</v>
      </c>
      <c r="F1722" s="172" t="s">
        <v>1779</v>
      </c>
      <c r="H1722" s="173">
        <v>4</v>
      </c>
      <c r="I1722" s="174"/>
      <c r="L1722" s="170"/>
      <c r="M1722" s="175"/>
      <c r="N1722" s="176"/>
      <c r="O1722" s="176"/>
      <c r="P1722" s="176"/>
      <c r="Q1722" s="176"/>
      <c r="R1722" s="176"/>
      <c r="S1722" s="176"/>
      <c r="T1722" s="177"/>
      <c r="AT1722" s="171" t="s">
        <v>172</v>
      </c>
      <c r="AU1722" s="171" t="s">
        <v>83</v>
      </c>
      <c r="AV1722" s="14" t="s">
        <v>83</v>
      </c>
      <c r="AW1722" s="14" t="s">
        <v>30</v>
      </c>
      <c r="AX1722" s="14" t="s">
        <v>73</v>
      </c>
      <c r="AY1722" s="171" t="s">
        <v>160</v>
      </c>
    </row>
    <row r="1723" spans="2:51" s="14" customFormat="1" ht="11.25">
      <c r="B1723" s="170"/>
      <c r="D1723" s="158" t="s">
        <v>172</v>
      </c>
      <c r="E1723" s="171" t="s">
        <v>1</v>
      </c>
      <c r="F1723" s="172" t="s">
        <v>1780</v>
      </c>
      <c r="H1723" s="173">
        <v>18.24</v>
      </c>
      <c r="I1723" s="174"/>
      <c r="L1723" s="170"/>
      <c r="M1723" s="175"/>
      <c r="N1723" s="176"/>
      <c r="O1723" s="176"/>
      <c r="P1723" s="176"/>
      <c r="Q1723" s="176"/>
      <c r="R1723" s="176"/>
      <c r="S1723" s="176"/>
      <c r="T1723" s="177"/>
      <c r="AT1723" s="171" t="s">
        <v>172</v>
      </c>
      <c r="AU1723" s="171" t="s">
        <v>83</v>
      </c>
      <c r="AV1723" s="14" t="s">
        <v>83</v>
      </c>
      <c r="AW1723" s="14" t="s">
        <v>30</v>
      </c>
      <c r="AX1723" s="14" t="s">
        <v>73</v>
      </c>
      <c r="AY1723" s="171" t="s">
        <v>160</v>
      </c>
    </row>
    <row r="1724" spans="2:51" s="14" customFormat="1" ht="11.25">
      <c r="B1724" s="170"/>
      <c r="D1724" s="158" t="s">
        <v>172</v>
      </c>
      <c r="E1724" s="171" t="s">
        <v>1</v>
      </c>
      <c r="F1724" s="172" t="s">
        <v>1781</v>
      </c>
      <c r="H1724" s="173">
        <v>18.67</v>
      </c>
      <c r="I1724" s="174"/>
      <c r="L1724" s="170"/>
      <c r="M1724" s="175"/>
      <c r="N1724" s="176"/>
      <c r="O1724" s="176"/>
      <c r="P1724" s="176"/>
      <c r="Q1724" s="176"/>
      <c r="R1724" s="176"/>
      <c r="S1724" s="176"/>
      <c r="T1724" s="177"/>
      <c r="AT1724" s="171" t="s">
        <v>172</v>
      </c>
      <c r="AU1724" s="171" t="s">
        <v>83</v>
      </c>
      <c r="AV1724" s="14" t="s">
        <v>83</v>
      </c>
      <c r="AW1724" s="14" t="s">
        <v>30</v>
      </c>
      <c r="AX1724" s="14" t="s">
        <v>73</v>
      </c>
      <c r="AY1724" s="171" t="s">
        <v>160</v>
      </c>
    </row>
    <row r="1725" spans="2:51" s="14" customFormat="1" ht="11.25">
      <c r="B1725" s="170"/>
      <c r="D1725" s="158" t="s">
        <v>172</v>
      </c>
      <c r="E1725" s="171" t="s">
        <v>1</v>
      </c>
      <c r="F1725" s="172" t="s">
        <v>1782</v>
      </c>
      <c r="H1725" s="173">
        <v>15.44</v>
      </c>
      <c r="I1725" s="174"/>
      <c r="L1725" s="170"/>
      <c r="M1725" s="175"/>
      <c r="N1725" s="176"/>
      <c r="O1725" s="176"/>
      <c r="P1725" s="176"/>
      <c r="Q1725" s="176"/>
      <c r="R1725" s="176"/>
      <c r="S1725" s="176"/>
      <c r="T1725" s="177"/>
      <c r="AT1725" s="171" t="s">
        <v>172</v>
      </c>
      <c r="AU1725" s="171" t="s">
        <v>83</v>
      </c>
      <c r="AV1725" s="14" t="s">
        <v>83</v>
      </c>
      <c r="AW1725" s="14" t="s">
        <v>30</v>
      </c>
      <c r="AX1725" s="14" t="s">
        <v>73</v>
      </c>
      <c r="AY1725" s="171" t="s">
        <v>160</v>
      </c>
    </row>
    <row r="1726" spans="2:51" s="14" customFormat="1" ht="11.25">
      <c r="B1726" s="170"/>
      <c r="D1726" s="158" t="s">
        <v>172</v>
      </c>
      <c r="E1726" s="171" t="s">
        <v>1</v>
      </c>
      <c r="F1726" s="172" t="s">
        <v>1783</v>
      </c>
      <c r="H1726" s="173">
        <v>15.44</v>
      </c>
      <c r="I1726" s="174"/>
      <c r="L1726" s="170"/>
      <c r="M1726" s="175"/>
      <c r="N1726" s="176"/>
      <c r="O1726" s="176"/>
      <c r="P1726" s="176"/>
      <c r="Q1726" s="176"/>
      <c r="R1726" s="176"/>
      <c r="S1726" s="176"/>
      <c r="T1726" s="177"/>
      <c r="AT1726" s="171" t="s">
        <v>172</v>
      </c>
      <c r="AU1726" s="171" t="s">
        <v>83</v>
      </c>
      <c r="AV1726" s="14" t="s">
        <v>83</v>
      </c>
      <c r="AW1726" s="14" t="s">
        <v>30</v>
      </c>
      <c r="AX1726" s="14" t="s">
        <v>73</v>
      </c>
      <c r="AY1726" s="171" t="s">
        <v>160</v>
      </c>
    </row>
    <row r="1727" spans="2:51" s="14" customFormat="1" ht="11.25">
      <c r="B1727" s="170"/>
      <c r="D1727" s="158" t="s">
        <v>172</v>
      </c>
      <c r="E1727" s="171" t="s">
        <v>1</v>
      </c>
      <c r="F1727" s="172" t="s">
        <v>1784</v>
      </c>
      <c r="H1727" s="173">
        <v>15.15</v>
      </c>
      <c r="I1727" s="174"/>
      <c r="L1727" s="170"/>
      <c r="M1727" s="175"/>
      <c r="N1727" s="176"/>
      <c r="O1727" s="176"/>
      <c r="P1727" s="176"/>
      <c r="Q1727" s="176"/>
      <c r="R1727" s="176"/>
      <c r="S1727" s="176"/>
      <c r="T1727" s="177"/>
      <c r="AT1727" s="171" t="s">
        <v>172</v>
      </c>
      <c r="AU1727" s="171" t="s">
        <v>83</v>
      </c>
      <c r="AV1727" s="14" t="s">
        <v>83</v>
      </c>
      <c r="AW1727" s="14" t="s">
        <v>30</v>
      </c>
      <c r="AX1727" s="14" t="s">
        <v>73</v>
      </c>
      <c r="AY1727" s="171" t="s">
        <v>160</v>
      </c>
    </row>
    <row r="1728" spans="2:51" s="14" customFormat="1" ht="11.25">
      <c r="B1728" s="170"/>
      <c r="D1728" s="158" t="s">
        <v>172</v>
      </c>
      <c r="E1728" s="171" t="s">
        <v>1</v>
      </c>
      <c r="F1728" s="172" t="s">
        <v>1785</v>
      </c>
      <c r="H1728" s="173">
        <v>14.75</v>
      </c>
      <c r="I1728" s="174"/>
      <c r="L1728" s="170"/>
      <c r="M1728" s="175"/>
      <c r="N1728" s="176"/>
      <c r="O1728" s="176"/>
      <c r="P1728" s="176"/>
      <c r="Q1728" s="176"/>
      <c r="R1728" s="176"/>
      <c r="S1728" s="176"/>
      <c r="T1728" s="177"/>
      <c r="AT1728" s="171" t="s">
        <v>172</v>
      </c>
      <c r="AU1728" s="171" t="s">
        <v>83</v>
      </c>
      <c r="AV1728" s="14" t="s">
        <v>83</v>
      </c>
      <c r="AW1728" s="14" t="s">
        <v>30</v>
      </c>
      <c r="AX1728" s="14" t="s">
        <v>73</v>
      </c>
      <c r="AY1728" s="171" t="s">
        <v>160</v>
      </c>
    </row>
    <row r="1729" spans="2:51" s="14" customFormat="1" ht="11.25">
      <c r="B1729" s="170"/>
      <c r="D1729" s="158" t="s">
        <v>172</v>
      </c>
      <c r="E1729" s="171" t="s">
        <v>1</v>
      </c>
      <c r="F1729" s="172" t="s">
        <v>1786</v>
      </c>
      <c r="H1729" s="173">
        <v>12.75</v>
      </c>
      <c r="I1729" s="174"/>
      <c r="L1729" s="170"/>
      <c r="M1729" s="175"/>
      <c r="N1729" s="176"/>
      <c r="O1729" s="176"/>
      <c r="P1729" s="176"/>
      <c r="Q1729" s="176"/>
      <c r="R1729" s="176"/>
      <c r="S1729" s="176"/>
      <c r="T1729" s="177"/>
      <c r="AT1729" s="171" t="s">
        <v>172</v>
      </c>
      <c r="AU1729" s="171" t="s">
        <v>83</v>
      </c>
      <c r="AV1729" s="14" t="s">
        <v>83</v>
      </c>
      <c r="AW1729" s="14" t="s">
        <v>30</v>
      </c>
      <c r="AX1729" s="14" t="s">
        <v>73</v>
      </c>
      <c r="AY1729" s="171" t="s">
        <v>160</v>
      </c>
    </row>
    <row r="1730" spans="2:51" s="14" customFormat="1" ht="11.25">
      <c r="B1730" s="170"/>
      <c r="D1730" s="158" t="s">
        <v>172</v>
      </c>
      <c r="E1730" s="171" t="s">
        <v>1</v>
      </c>
      <c r="F1730" s="172" t="s">
        <v>1787</v>
      </c>
      <c r="H1730" s="173">
        <v>27.02</v>
      </c>
      <c r="I1730" s="174"/>
      <c r="L1730" s="170"/>
      <c r="M1730" s="175"/>
      <c r="N1730" s="176"/>
      <c r="O1730" s="176"/>
      <c r="P1730" s="176"/>
      <c r="Q1730" s="176"/>
      <c r="R1730" s="176"/>
      <c r="S1730" s="176"/>
      <c r="T1730" s="177"/>
      <c r="AT1730" s="171" t="s">
        <v>172</v>
      </c>
      <c r="AU1730" s="171" t="s">
        <v>83</v>
      </c>
      <c r="AV1730" s="14" t="s">
        <v>83</v>
      </c>
      <c r="AW1730" s="14" t="s">
        <v>30</v>
      </c>
      <c r="AX1730" s="14" t="s">
        <v>73</v>
      </c>
      <c r="AY1730" s="171" t="s">
        <v>160</v>
      </c>
    </row>
    <row r="1731" spans="2:51" s="14" customFormat="1" ht="11.25">
      <c r="B1731" s="170"/>
      <c r="D1731" s="158" t="s">
        <v>172</v>
      </c>
      <c r="E1731" s="171" t="s">
        <v>1</v>
      </c>
      <c r="F1731" s="172" t="s">
        <v>1788</v>
      </c>
      <c r="H1731" s="173">
        <v>43.25</v>
      </c>
      <c r="I1731" s="174"/>
      <c r="L1731" s="170"/>
      <c r="M1731" s="175"/>
      <c r="N1731" s="176"/>
      <c r="O1731" s="176"/>
      <c r="P1731" s="176"/>
      <c r="Q1731" s="176"/>
      <c r="R1731" s="176"/>
      <c r="S1731" s="176"/>
      <c r="T1731" s="177"/>
      <c r="AT1731" s="171" t="s">
        <v>172</v>
      </c>
      <c r="AU1731" s="171" t="s">
        <v>83</v>
      </c>
      <c r="AV1731" s="14" t="s">
        <v>83</v>
      </c>
      <c r="AW1731" s="14" t="s">
        <v>30</v>
      </c>
      <c r="AX1731" s="14" t="s">
        <v>73</v>
      </c>
      <c r="AY1731" s="171" t="s">
        <v>160</v>
      </c>
    </row>
    <row r="1732" spans="2:51" s="15" customFormat="1" ht="11.25">
      <c r="B1732" s="178"/>
      <c r="D1732" s="158" t="s">
        <v>172</v>
      </c>
      <c r="E1732" s="179" t="s">
        <v>1</v>
      </c>
      <c r="F1732" s="180" t="s">
        <v>177</v>
      </c>
      <c r="H1732" s="181">
        <v>353.86</v>
      </c>
      <c r="I1732" s="182"/>
      <c r="L1732" s="178"/>
      <c r="M1732" s="183"/>
      <c r="N1732" s="184"/>
      <c r="O1732" s="184"/>
      <c r="P1732" s="184"/>
      <c r="Q1732" s="184"/>
      <c r="R1732" s="184"/>
      <c r="S1732" s="184"/>
      <c r="T1732" s="185"/>
      <c r="AT1732" s="179" t="s">
        <v>172</v>
      </c>
      <c r="AU1732" s="179" t="s">
        <v>83</v>
      </c>
      <c r="AV1732" s="15" t="s">
        <v>161</v>
      </c>
      <c r="AW1732" s="15" t="s">
        <v>30</v>
      </c>
      <c r="AX1732" s="15" t="s">
        <v>73</v>
      </c>
      <c r="AY1732" s="179" t="s">
        <v>160</v>
      </c>
    </row>
    <row r="1733" spans="2:51" s="16" customFormat="1" ht="11.25">
      <c r="B1733" s="186"/>
      <c r="D1733" s="158" t="s">
        <v>172</v>
      </c>
      <c r="E1733" s="187" t="s">
        <v>1</v>
      </c>
      <c r="F1733" s="188" t="s">
        <v>182</v>
      </c>
      <c r="H1733" s="189">
        <v>709.58</v>
      </c>
      <c r="I1733" s="190"/>
      <c r="L1733" s="186"/>
      <c r="M1733" s="191"/>
      <c r="N1733" s="192"/>
      <c r="O1733" s="192"/>
      <c r="P1733" s="192"/>
      <c r="Q1733" s="192"/>
      <c r="R1733" s="192"/>
      <c r="S1733" s="192"/>
      <c r="T1733" s="193"/>
      <c r="AT1733" s="187" t="s">
        <v>172</v>
      </c>
      <c r="AU1733" s="187" t="s">
        <v>83</v>
      </c>
      <c r="AV1733" s="16" t="s">
        <v>168</v>
      </c>
      <c r="AW1733" s="16" t="s">
        <v>30</v>
      </c>
      <c r="AX1733" s="16" t="s">
        <v>81</v>
      </c>
      <c r="AY1733" s="187" t="s">
        <v>160</v>
      </c>
    </row>
    <row r="1734" spans="1:65" s="2" customFormat="1" ht="24.2" customHeight="1">
      <c r="A1734" s="33"/>
      <c r="B1734" s="144"/>
      <c r="C1734" s="145" t="s">
        <v>1789</v>
      </c>
      <c r="D1734" s="145" t="s">
        <v>163</v>
      </c>
      <c r="E1734" s="146" t="s">
        <v>1790</v>
      </c>
      <c r="F1734" s="147" t="s">
        <v>1791</v>
      </c>
      <c r="G1734" s="148" t="s">
        <v>166</v>
      </c>
      <c r="H1734" s="149">
        <v>709.58</v>
      </c>
      <c r="I1734" s="150"/>
      <c r="J1734" s="151">
        <f>ROUND(I1734*H1734,2)</f>
        <v>0</v>
      </c>
      <c r="K1734" s="147" t="s">
        <v>167</v>
      </c>
      <c r="L1734" s="34"/>
      <c r="M1734" s="152" t="s">
        <v>1</v>
      </c>
      <c r="N1734" s="153" t="s">
        <v>38</v>
      </c>
      <c r="O1734" s="59"/>
      <c r="P1734" s="154">
        <f>O1734*H1734</f>
        <v>0</v>
      </c>
      <c r="Q1734" s="154">
        <v>3.3E-05</v>
      </c>
      <c r="R1734" s="154">
        <f>Q1734*H1734</f>
        <v>0.023416140000000002</v>
      </c>
      <c r="S1734" s="154">
        <v>0</v>
      </c>
      <c r="T1734" s="155">
        <f>S1734*H1734</f>
        <v>0</v>
      </c>
      <c r="U1734" s="33"/>
      <c r="V1734" s="33"/>
      <c r="W1734" s="33"/>
      <c r="X1734" s="33"/>
      <c r="Y1734" s="33"/>
      <c r="Z1734" s="33"/>
      <c r="AA1734" s="33"/>
      <c r="AB1734" s="33"/>
      <c r="AC1734" s="33"/>
      <c r="AD1734" s="33"/>
      <c r="AE1734" s="33"/>
      <c r="AR1734" s="156" t="s">
        <v>251</v>
      </c>
      <c r="AT1734" s="156" t="s">
        <v>163</v>
      </c>
      <c r="AU1734" s="156" t="s">
        <v>83</v>
      </c>
      <c r="AY1734" s="18" t="s">
        <v>160</v>
      </c>
      <c r="BE1734" s="157">
        <f>IF(N1734="základní",J1734,0)</f>
        <v>0</v>
      </c>
      <c r="BF1734" s="157">
        <f>IF(N1734="snížená",J1734,0)</f>
        <v>0</v>
      </c>
      <c r="BG1734" s="157">
        <f>IF(N1734="zákl. přenesená",J1734,0)</f>
        <v>0</v>
      </c>
      <c r="BH1734" s="157">
        <f>IF(N1734="sníž. přenesená",J1734,0)</f>
        <v>0</v>
      </c>
      <c r="BI1734" s="157">
        <f>IF(N1734="nulová",J1734,0)</f>
        <v>0</v>
      </c>
      <c r="BJ1734" s="18" t="s">
        <v>81</v>
      </c>
      <c r="BK1734" s="157">
        <f>ROUND(I1734*H1734,2)</f>
        <v>0</v>
      </c>
      <c r="BL1734" s="18" t="s">
        <v>251</v>
      </c>
      <c r="BM1734" s="156" t="s">
        <v>1792</v>
      </c>
    </row>
    <row r="1735" spans="1:47" s="2" customFormat="1" ht="11.25">
      <c r="A1735" s="33"/>
      <c r="B1735" s="34"/>
      <c r="C1735" s="33"/>
      <c r="D1735" s="158" t="s">
        <v>170</v>
      </c>
      <c r="E1735" s="33"/>
      <c r="F1735" s="159" t="s">
        <v>1793</v>
      </c>
      <c r="G1735" s="33"/>
      <c r="H1735" s="33"/>
      <c r="I1735" s="160"/>
      <c r="J1735" s="33"/>
      <c r="K1735" s="33"/>
      <c r="L1735" s="34"/>
      <c r="M1735" s="161"/>
      <c r="N1735" s="162"/>
      <c r="O1735" s="59"/>
      <c r="P1735" s="59"/>
      <c r="Q1735" s="59"/>
      <c r="R1735" s="59"/>
      <c r="S1735" s="59"/>
      <c r="T1735" s="60"/>
      <c r="U1735" s="33"/>
      <c r="V1735" s="33"/>
      <c r="W1735" s="33"/>
      <c r="X1735" s="33"/>
      <c r="Y1735" s="33"/>
      <c r="Z1735" s="33"/>
      <c r="AA1735" s="33"/>
      <c r="AB1735" s="33"/>
      <c r="AC1735" s="33"/>
      <c r="AD1735" s="33"/>
      <c r="AE1735" s="33"/>
      <c r="AT1735" s="18" t="s">
        <v>170</v>
      </c>
      <c r="AU1735" s="18" t="s">
        <v>83</v>
      </c>
    </row>
    <row r="1736" spans="1:65" s="2" customFormat="1" ht="24.2" customHeight="1">
      <c r="A1736" s="33"/>
      <c r="B1736" s="144"/>
      <c r="C1736" s="145" t="s">
        <v>1794</v>
      </c>
      <c r="D1736" s="145" t="s">
        <v>163</v>
      </c>
      <c r="E1736" s="146" t="s">
        <v>1795</v>
      </c>
      <c r="F1736" s="147" t="s">
        <v>1796</v>
      </c>
      <c r="G1736" s="148" t="s">
        <v>166</v>
      </c>
      <c r="H1736" s="149">
        <v>709.58</v>
      </c>
      <c r="I1736" s="150"/>
      <c r="J1736" s="151">
        <f>ROUND(I1736*H1736,2)</f>
        <v>0</v>
      </c>
      <c r="K1736" s="147" t="s">
        <v>167</v>
      </c>
      <c r="L1736" s="34"/>
      <c r="M1736" s="152" t="s">
        <v>1</v>
      </c>
      <c r="N1736" s="153" t="s">
        <v>38</v>
      </c>
      <c r="O1736" s="59"/>
      <c r="P1736" s="154">
        <f>O1736*H1736</f>
        <v>0</v>
      </c>
      <c r="Q1736" s="154">
        <v>0.007582</v>
      </c>
      <c r="R1736" s="154">
        <f>Q1736*H1736</f>
        <v>5.3800355600000005</v>
      </c>
      <c r="S1736" s="154">
        <v>0</v>
      </c>
      <c r="T1736" s="155">
        <f>S1736*H1736</f>
        <v>0</v>
      </c>
      <c r="U1736" s="33"/>
      <c r="V1736" s="33"/>
      <c r="W1736" s="33"/>
      <c r="X1736" s="33"/>
      <c r="Y1736" s="33"/>
      <c r="Z1736" s="33"/>
      <c r="AA1736" s="33"/>
      <c r="AB1736" s="33"/>
      <c r="AC1736" s="33"/>
      <c r="AD1736" s="33"/>
      <c r="AE1736" s="33"/>
      <c r="AR1736" s="156" t="s">
        <v>251</v>
      </c>
      <c r="AT1736" s="156" t="s">
        <v>163</v>
      </c>
      <c r="AU1736" s="156" t="s">
        <v>83</v>
      </c>
      <c r="AY1736" s="18" t="s">
        <v>160</v>
      </c>
      <c r="BE1736" s="157">
        <f>IF(N1736="základní",J1736,0)</f>
        <v>0</v>
      </c>
      <c r="BF1736" s="157">
        <f>IF(N1736="snížená",J1736,0)</f>
        <v>0</v>
      </c>
      <c r="BG1736" s="157">
        <f>IF(N1736="zákl. přenesená",J1736,0)</f>
        <v>0</v>
      </c>
      <c r="BH1736" s="157">
        <f>IF(N1736="sníž. přenesená",J1736,0)</f>
        <v>0</v>
      </c>
      <c r="BI1736" s="157">
        <f>IF(N1736="nulová",J1736,0)</f>
        <v>0</v>
      </c>
      <c r="BJ1736" s="18" t="s">
        <v>81</v>
      </c>
      <c r="BK1736" s="157">
        <f>ROUND(I1736*H1736,2)</f>
        <v>0</v>
      </c>
      <c r="BL1736" s="18" t="s">
        <v>251</v>
      </c>
      <c r="BM1736" s="156" t="s">
        <v>1797</v>
      </c>
    </row>
    <row r="1737" spans="1:47" s="2" customFormat="1" ht="19.5">
      <c r="A1737" s="33"/>
      <c r="B1737" s="34"/>
      <c r="C1737" s="33"/>
      <c r="D1737" s="158" t="s">
        <v>170</v>
      </c>
      <c r="E1737" s="33"/>
      <c r="F1737" s="159" t="s">
        <v>1798</v>
      </c>
      <c r="G1737" s="33"/>
      <c r="H1737" s="33"/>
      <c r="I1737" s="160"/>
      <c r="J1737" s="33"/>
      <c r="K1737" s="33"/>
      <c r="L1737" s="34"/>
      <c r="M1737" s="161"/>
      <c r="N1737" s="162"/>
      <c r="O1737" s="59"/>
      <c r="P1737" s="59"/>
      <c r="Q1737" s="59"/>
      <c r="R1737" s="59"/>
      <c r="S1737" s="59"/>
      <c r="T1737" s="60"/>
      <c r="U1737" s="33"/>
      <c r="V1737" s="33"/>
      <c r="W1737" s="33"/>
      <c r="X1737" s="33"/>
      <c r="Y1737" s="33"/>
      <c r="Z1737" s="33"/>
      <c r="AA1737" s="33"/>
      <c r="AB1737" s="33"/>
      <c r="AC1737" s="33"/>
      <c r="AD1737" s="33"/>
      <c r="AE1737" s="33"/>
      <c r="AT1737" s="18" t="s">
        <v>170</v>
      </c>
      <c r="AU1737" s="18" t="s">
        <v>83</v>
      </c>
    </row>
    <row r="1738" spans="2:51" s="13" customFormat="1" ht="11.25">
      <c r="B1738" s="163"/>
      <c r="D1738" s="158" t="s">
        <v>172</v>
      </c>
      <c r="E1738" s="164" t="s">
        <v>1</v>
      </c>
      <c r="F1738" s="165" t="s">
        <v>173</v>
      </c>
      <c r="H1738" s="164" t="s">
        <v>1</v>
      </c>
      <c r="I1738" s="166"/>
      <c r="L1738" s="163"/>
      <c r="M1738" s="167"/>
      <c r="N1738" s="168"/>
      <c r="O1738" s="168"/>
      <c r="P1738" s="168"/>
      <c r="Q1738" s="168"/>
      <c r="R1738" s="168"/>
      <c r="S1738" s="168"/>
      <c r="T1738" s="169"/>
      <c r="AT1738" s="164" t="s">
        <v>172</v>
      </c>
      <c r="AU1738" s="164" t="s">
        <v>83</v>
      </c>
      <c r="AV1738" s="13" t="s">
        <v>81</v>
      </c>
      <c r="AW1738" s="13" t="s">
        <v>30</v>
      </c>
      <c r="AX1738" s="13" t="s">
        <v>73</v>
      </c>
      <c r="AY1738" s="164" t="s">
        <v>160</v>
      </c>
    </row>
    <row r="1739" spans="2:51" s="14" customFormat="1" ht="11.25">
      <c r="B1739" s="170"/>
      <c r="D1739" s="158" t="s">
        <v>172</v>
      </c>
      <c r="E1739" s="171" t="s">
        <v>1</v>
      </c>
      <c r="F1739" s="172" t="s">
        <v>1756</v>
      </c>
      <c r="H1739" s="173">
        <v>44.75</v>
      </c>
      <c r="I1739" s="174"/>
      <c r="L1739" s="170"/>
      <c r="M1739" s="175"/>
      <c r="N1739" s="176"/>
      <c r="O1739" s="176"/>
      <c r="P1739" s="176"/>
      <c r="Q1739" s="176"/>
      <c r="R1739" s="176"/>
      <c r="S1739" s="176"/>
      <c r="T1739" s="177"/>
      <c r="AT1739" s="171" t="s">
        <v>172</v>
      </c>
      <c r="AU1739" s="171" t="s">
        <v>83</v>
      </c>
      <c r="AV1739" s="14" t="s">
        <v>83</v>
      </c>
      <c r="AW1739" s="14" t="s">
        <v>30</v>
      </c>
      <c r="AX1739" s="14" t="s">
        <v>73</v>
      </c>
      <c r="AY1739" s="171" t="s">
        <v>160</v>
      </c>
    </row>
    <row r="1740" spans="2:51" s="14" customFormat="1" ht="11.25">
      <c r="B1740" s="170"/>
      <c r="D1740" s="158" t="s">
        <v>172</v>
      </c>
      <c r="E1740" s="171" t="s">
        <v>1</v>
      </c>
      <c r="F1740" s="172" t="s">
        <v>1757</v>
      </c>
      <c r="H1740" s="173">
        <v>84.5</v>
      </c>
      <c r="I1740" s="174"/>
      <c r="L1740" s="170"/>
      <c r="M1740" s="175"/>
      <c r="N1740" s="176"/>
      <c r="O1740" s="176"/>
      <c r="P1740" s="176"/>
      <c r="Q1740" s="176"/>
      <c r="R1740" s="176"/>
      <c r="S1740" s="176"/>
      <c r="T1740" s="177"/>
      <c r="AT1740" s="171" t="s">
        <v>172</v>
      </c>
      <c r="AU1740" s="171" t="s">
        <v>83</v>
      </c>
      <c r="AV1740" s="14" t="s">
        <v>83</v>
      </c>
      <c r="AW1740" s="14" t="s">
        <v>30</v>
      </c>
      <c r="AX1740" s="14" t="s">
        <v>73</v>
      </c>
      <c r="AY1740" s="171" t="s">
        <v>160</v>
      </c>
    </row>
    <row r="1741" spans="2:51" s="14" customFormat="1" ht="11.25">
      <c r="B1741" s="170"/>
      <c r="D1741" s="158" t="s">
        <v>172</v>
      </c>
      <c r="E1741" s="171" t="s">
        <v>1</v>
      </c>
      <c r="F1741" s="172" t="s">
        <v>1758</v>
      </c>
      <c r="H1741" s="173">
        <v>22.87</v>
      </c>
      <c r="I1741" s="174"/>
      <c r="L1741" s="170"/>
      <c r="M1741" s="175"/>
      <c r="N1741" s="176"/>
      <c r="O1741" s="176"/>
      <c r="P1741" s="176"/>
      <c r="Q1741" s="176"/>
      <c r="R1741" s="176"/>
      <c r="S1741" s="176"/>
      <c r="T1741" s="177"/>
      <c r="AT1741" s="171" t="s">
        <v>172</v>
      </c>
      <c r="AU1741" s="171" t="s">
        <v>83</v>
      </c>
      <c r="AV1741" s="14" t="s">
        <v>83</v>
      </c>
      <c r="AW1741" s="14" t="s">
        <v>30</v>
      </c>
      <c r="AX1741" s="14" t="s">
        <v>73</v>
      </c>
      <c r="AY1741" s="171" t="s">
        <v>160</v>
      </c>
    </row>
    <row r="1742" spans="2:51" s="14" customFormat="1" ht="11.25">
      <c r="B1742" s="170"/>
      <c r="D1742" s="158" t="s">
        <v>172</v>
      </c>
      <c r="E1742" s="171" t="s">
        <v>1</v>
      </c>
      <c r="F1742" s="172" t="s">
        <v>1759</v>
      </c>
      <c r="H1742" s="173">
        <v>12.9</v>
      </c>
      <c r="I1742" s="174"/>
      <c r="L1742" s="170"/>
      <c r="M1742" s="175"/>
      <c r="N1742" s="176"/>
      <c r="O1742" s="176"/>
      <c r="P1742" s="176"/>
      <c r="Q1742" s="176"/>
      <c r="R1742" s="176"/>
      <c r="S1742" s="176"/>
      <c r="T1742" s="177"/>
      <c r="AT1742" s="171" t="s">
        <v>172</v>
      </c>
      <c r="AU1742" s="171" t="s">
        <v>83</v>
      </c>
      <c r="AV1742" s="14" t="s">
        <v>83</v>
      </c>
      <c r="AW1742" s="14" t="s">
        <v>30</v>
      </c>
      <c r="AX1742" s="14" t="s">
        <v>73</v>
      </c>
      <c r="AY1742" s="171" t="s">
        <v>160</v>
      </c>
    </row>
    <row r="1743" spans="2:51" s="14" customFormat="1" ht="11.25">
      <c r="B1743" s="170"/>
      <c r="D1743" s="158" t="s">
        <v>172</v>
      </c>
      <c r="E1743" s="171" t="s">
        <v>1</v>
      </c>
      <c r="F1743" s="172" t="s">
        <v>1760</v>
      </c>
      <c r="H1743" s="173">
        <v>18.24</v>
      </c>
      <c r="I1743" s="174"/>
      <c r="L1743" s="170"/>
      <c r="M1743" s="175"/>
      <c r="N1743" s="176"/>
      <c r="O1743" s="176"/>
      <c r="P1743" s="176"/>
      <c r="Q1743" s="176"/>
      <c r="R1743" s="176"/>
      <c r="S1743" s="176"/>
      <c r="T1743" s="177"/>
      <c r="AT1743" s="171" t="s">
        <v>172</v>
      </c>
      <c r="AU1743" s="171" t="s">
        <v>83</v>
      </c>
      <c r="AV1743" s="14" t="s">
        <v>83</v>
      </c>
      <c r="AW1743" s="14" t="s">
        <v>30</v>
      </c>
      <c r="AX1743" s="14" t="s">
        <v>73</v>
      </c>
      <c r="AY1743" s="171" t="s">
        <v>160</v>
      </c>
    </row>
    <row r="1744" spans="2:51" s="14" customFormat="1" ht="11.25">
      <c r="B1744" s="170"/>
      <c r="D1744" s="158" t="s">
        <v>172</v>
      </c>
      <c r="E1744" s="171" t="s">
        <v>1</v>
      </c>
      <c r="F1744" s="172" t="s">
        <v>1761</v>
      </c>
      <c r="H1744" s="173">
        <v>18.67</v>
      </c>
      <c r="I1744" s="174"/>
      <c r="L1744" s="170"/>
      <c r="M1744" s="175"/>
      <c r="N1744" s="176"/>
      <c r="O1744" s="176"/>
      <c r="P1744" s="176"/>
      <c r="Q1744" s="176"/>
      <c r="R1744" s="176"/>
      <c r="S1744" s="176"/>
      <c r="T1744" s="177"/>
      <c r="AT1744" s="171" t="s">
        <v>172</v>
      </c>
      <c r="AU1744" s="171" t="s">
        <v>83</v>
      </c>
      <c r="AV1744" s="14" t="s">
        <v>83</v>
      </c>
      <c r="AW1744" s="14" t="s">
        <v>30</v>
      </c>
      <c r="AX1744" s="14" t="s">
        <v>73</v>
      </c>
      <c r="AY1744" s="171" t="s">
        <v>160</v>
      </c>
    </row>
    <row r="1745" spans="2:51" s="14" customFormat="1" ht="11.25">
      <c r="B1745" s="170"/>
      <c r="D1745" s="158" t="s">
        <v>172</v>
      </c>
      <c r="E1745" s="171" t="s">
        <v>1</v>
      </c>
      <c r="F1745" s="172" t="s">
        <v>1762</v>
      </c>
      <c r="H1745" s="173">
        <v>15.44</v>
      </c>
      <c r="I1745" s="174"/>
      <c r="L1745" s="170"/>
      <c r="M1745" s="175"/>
      <c r="N1745" s="176"/>
      <c r="O1745" s="176"/>
      <c r="P1745" s="176"/>
      <c r="Q1745" s="176"/>
      <c r="R1745" s="176"/>
      <c r="S1745" s="176"/>
      <c r="T1745" s="177"/>
      <c r="AT1745" s="171" t="s">
        <v>172</v>
      </c>
      <c r="AU1745" s="171" t="s">
        <v>83</v>
      </c>
      <c r="AV1745" s="14" t="s">
        <v>83</v>
      </c>
      <c r="AW1745" s="14" t="s">
        <v>30</v>
      </c>
      <c r="AX1745" s="14" t="s">
        <v>73</v>
      </c>
      <c r="AY1745" s="171" t="s">
        <v>160</v>
      </c>
    </row>
    <row r="1746" spans="2:51" s="14" customFormat="1" ht="11.25">
      <c r="B1746" s="170"/>
      <c r="D1746" s="158" t="s">
        <v>172</v>
      </c>
      <c r="E1746" s="171" t="s">
        <v>1</v>
      </c>
      <c r="F1746" s="172" t="s">
        <v>1763</v>
      </c>
      <c r="H1746" s="173">
        <v>15.44</v>
      </c>
      <c r="I1746" s="174"/>
      <c r="L1746" s="170"/>
      <c r="M1746" s="175"/>
      <c r="N1746" s="176"/>
      <c r="O1746" s="176"/>
      <c r="P1746" s="176"/>
      <c r="Q1746" s="176"/>
      <c r="R1746" s="176"/>
      <c r="S1746" s="176"/>
      <c r="T1746" s="177"/>
      <c r="AT1746" s="171" t="s">
        <v>172</v>
      </c>
      <c r="AU1746" s="171" t="s">
        <v>83</v>
      </c>
      <c r="AV1746" s="14" t="s">
        <v>83</v>
      </c>
      <c r="AW1746" s="14" t="s">
        <v>30</v>
      </c>
      <c r="AX1746" s="14" t="s">
        <v>73</v>
      </c>
      <c r="AY1746" s="171" t="s">
        <v>160</v>
      </c>
    </row>
    <row r="1747" spans="2:51" s="14" customFormat="1" ht="11.25">
      <c r="B1747" s="170"/>
      <c r="D1747" s="158" t="s">
        <v>172</v>
      </c>
      <c r="E1747" s="171" t="s">
        <v>1</v>
      </c>
      <c r="F1747" s="172" t="s">
        <v>1764</v>
      </c>
      <c r="H1747" s="173">
        <v>15.15</v>
      </c>
      <c r="I1747" s="174"/>
      <c r="L1747" s="170"/>
      <c r="M1747" s="175"/>
      <c r="N1747" s="176"/>
      <c r="O1747" s="176"/>
      <c r="P1747" s="176"/>
      <c r="Q1747" s="176"/>
      <c r="R1747" s="176"/>
      <c r="S1747" s="176"/>
      <c r="T1747" s="177"/>
      <c r="AT1747" s="171" t="s">
        <v>172</v>
      </c>
      <c r="AU1747" s="171" t="s">
        <v>83</v>
      </c>
      <c r="AV1747" s="14" t="s">
        <v>83</v>
      </c>
      <c r="AW1747" s="14" t="s">
        <v>30</v>
      </c>
      <c r="AX1747" s="14" t="s">
        <v>73</v>
      </c>
      <c r="AY1747" s="171" t="s">
        <v>160</v>
      </c>
    </row>
    <row r="1748" spans="2:51" s="14" customFormat="1" ht="11.25">
      <c r="B1748" s="170"/>
      <c r="D1748" s="158" t="s">
        <v>172</v>
      </c>
      <c r="E1748" s="171" t="s">
        <v>1</v>
      </c>
      <c r="F1748" s="172" t="s">
        <v>1765</v>
      </c>
      <c r="H1748" s="173">
        <v>14.02</v>
      </c>
      <c r="I1748" s="174"/>
      <c r="L1748" s="170"/>
      <c r="M1748" s="175"/>
      <c r="N1748" s="176"/>
      <c r="O1748" s="176"/>
      <c r="P1748" s="176"/>
      <c r="Q1748" s="176"/>
      <c r="R1748" s="176"/>
      <c r="S1748" s="176"/>
      <c r="T1748" s="177"/>
      <c r="AT1748" s="171" t="s">
        <v>172</v>
      </c>
      <c r="AU1748" s="171" t="s">
        <v>83</v>
      </c>
      <c r="AV1748" s="14" t="s">
        <v>83</v>
      </c>
      <c r="AW1748" s="14" t="s">
        <v>30</v>
      </c>
      <c r="AX1748" s="14" t="s">
        <v>73</v>
      </c>
      <c r="AY1748" s="171" t="s">
        <v>160</v>
      </c>
    </row>
    <row r="1749" spans="2:51" s="14" customFormat="1" ht="11.25">
      <c r="B1749" s="170"/>
      <c r="D1749" s="158" t="s">
        <v>172</v>
      </c>
      <c r="E1749" s="171" t="s">
        <v>1</v>
      </c>
      <c r="F1749" s="172" t="s">
        <v>1766</v>
      </c>
      <c r="H1749" s="173">
        <v>13.95</v>
      </c>
      <c r="I1749" s="174"/>
      <c r="L1749" s="170"/>
      <c r="M1749" s="175"/>
      <c r="N1749" s="176"/>
      <c r="O1749" s="176"/>
      <c r="P1749" s="176"/>
      <c r="Q1749" s="176"/>
      <c r="R1749" s="176"/>
      <c r="S1749" s="176"/>
      <c r="T1749" s="177"/>
      <c r="AT1749" s="171" t="s">
        <v>172</v>
      </c>
      <c r="AU1749" s="171" t="s">
        <v>83</v>
      </c>
      <c r="AV1749" s="14" t="s">
        <v>83</v>
      </c>
      <c r="AW1749" s="14" t="s">
        <v>30</v>
      </c>
      <c r="AX1749" s="14" t="s">
        <v>73</v>
      </c>
      <c r="AY1749" s="171" t="s">
        <v>160</v>
      </c>
    </row>
    <row r="1750" spans="2:51" s="14" customFormat="1" ht="11.25">
      <c r="B1750" s="170"/>
      <c r="D1750" s="158" t="s">
        <v>172</v>
      </c>
      <c r="E1750" s="171" t="s">
        <v>1</v>
      </c>
      <c r="F1750" s="172" t="s">
        <v>1767</v>
      </c>
      <c r="H1750" s="173">
        <v>11.52</v>
      </c>
      <c r="I1750" s="174"/>
      <c r="L1750" s="170"/>
      <c r="M1750" s="175"/>
      <c r="N1750" s="176"/>
      <c r="O1750" s="176"/>
      <c r="P1750" s="176"/>
      <c r="Q1750" s="176"/>
      <c r="R1750" s="176"/>
      <c r="S1750" s="176"/>
      <c r="T1750" s="177"/>
      <c r="AT1750" s="171" t="s">
        <v>172</v>
      </c>
      <c r="AU1750" s="171" t="s">
        <v>83</v>
      </c>
      <c r="AV1750" s="14" t="s">
        <v>83</v>
      </c>
      <c r="AW1750" s="14" t="s">
        <v>30</v>
      </c>
      <c r="AX1750" s="14" t="s">
        <v>73</v>
      </c>
      <c r="AY1750" s="171" t="s">
        <v>160</v>
      </c>
    </row>
    <row r="1751" spans="2:51" s="14" customFormat="1" ht="11.25">
      <c r="B1751" s="170"/>
      <c r="D1751" s="158" t="s">
        <v>172</v>
      </c>
      <c r="E1751" s="171" t="s">
        <v>1</v>
      </c>
      <c r="F1751" s="172" t="s">
        <v>1768</v>
      </c>
      <c r="H1751" s="173">
        <v>12.59</v>
      </c>
      <c r="I1751" s="174"/>
      <c r="L1751" s="170"/>
      <c r="M1751" s="175"/>
      <c r="N1751" s="176"/>
      <c r="O1751" s="176"/>
      <c r="P1751" s="176"/>
      <c r="Q1751" s="176"/>
      <c r="R1751" s="176"/>
      <c r="S1751" s="176"/>
      <c r="T1751" s="177"/>
      <c r="AT1751" s="171" t="s">
        <v>172</v>
      </c>
      <c r="AU1751" s="171" t="s">
        <v>83</v>
      </c>
      <c r="AV1751" s="14" t="s">
        <v>83</v>
      </c>
      <c r="AW1751" s="14" t="s">
        <v>30</v>
      </c>
      <c r="AX1751" s="14" t="s">
        <v>73</v>
      </c>
      <c r="AY1751" s="171" t="s">
        <v>160</v>
      </c>
    </row>
    <row r="1752" spans="2:51" s="14" customFormat="1" ht="11.25">
      <c r="B1752" s="170"/>
      <c r="D1752" s="158" t="s">
        <v>172</v>
      </c>
      <c r="E1752" s="171" t="s">
        <v>1</v>
      </c>
      <c r="F1752" s="172" t="s">
        <v>1769</v>
      </c>
      <c r="H1752" s="173">
        <v>14.68</v>
      </c>
      <c r="I1752" s="174"/>
      <c r="L1752" s="170"/>
      <c r="M1752" s="175"/>
      <c r="N1752" s="176"/>
      <c r="O1752" s="176"/>
      <c r="P1752" s="176"/>
      <c r="Q1752" s="176"/>
      <c r="R1752" s="176"/>
      <c r="S1752" s="176"/>
      <c r="T1752" s="177"/>
      <c r="AT1752" s="171" t="s">
        <v>172</v>
      </c>
      <c r="AU1752" s="171" t="s">
        <v>83</v>
      </c>
      <c r="AV1752" s="14" t="s">
        <v>83</v>
      </c>
      <c r="AW1752" s="14" t="s">
        <v>30</v>
      </c>
      <c r="AX1752" s="14" t="s">
        <v>73</v>
      </c>
      <c r="AY1752" s="171" t="s">
        <v>160</v>
      </c>
    </row>
    <row r="1753" spans="2:51" s="14" customFormat="1" ht="11.25">
      <c r="B1753" s="170"/>
      <c r="D1753" s="158" t="s">
        <v>172</v>
      </c>
      <c r="E1753" s="171" t="s">
        <v>1</v>
      </c>
      <c r="F1753" s="172" t="s">
        <v>1770</v>
      </c>
      <c r="H1753" s="173">
        <v>10</v>
      </c>
      <c r="I1753" s="174"/>
      <c r="L1753" s="170"/>
      <c r="M1753" s="175"/>
      <c r="N1753" s="176"/>
      <c r="O1753" s="176"/>
      <c r="P1753" s="176"/>
      <c r="Q1753" s="176"/>
      <c r="R1753" s="176"/>
      <c r="S1753" s="176"/>
      <c r="T1753" s="177"/>
      <c r="AT1753" s="171" t="s">
        <v>172</v>
      </c>
      <c r="AU1753" s="171" t="s">
        <v>83</v>
      </c>
      <c r="AV1753" s="14" t="s">
        <v>83</v>
      </c>
      <c r="AW1753" s="14" t="s">
        <v>30</v>
      </c>
      <c r="AX1753" s="14" t="s">
        <v>73</v>
      </c>
      <c r="AY1753" s="171" t="s">
        <v>160</v>
      </c>
    </row>
    <row r="1754" spans="2:51" s="14" customFormat="1" ht="11.25">
      <c r="B1754" s="170"/>
      <c r="D1754" s="158" t="s">
        <v>172</v>
      </c>
      <c r="E1754" s="171" t="s">
        <v>1</v>
      </c>
      <c r="F1754" s="172" t="s">
        <v>1771</v>
      </c>
      <c r="H1754" s="173">
        <v>31</v>
      </c>
      <c r="I1754" s="174"/>
      <c r="L1754" s="170"/>
      <c r="M1754" s="175"/>
      <c r="N1754" s="176"/>
      <c r="O1754" s="176"/>
      <c r="P1754" s="176"/>
      <c r="Q1754" s="176"/>
      <c r="R1754" s="176"/>
      <c r="S1754" s="176"/>
      <c r="T1754" s="177"/>
      <c r="AT1754" s="171" t="s">
        <v>172</v>
      </c>
      <c r="AU1754" s="171" t="s">
        <v>83</v>
      </c>
      <c r="AV1754" s="14" t="s">
        <v>83</v>
      </c>
      <c r="AW1754" s="14" t="s">
        <v>30</v>
      </c>
      <c r="AX1754" s="14" t="s">
        <v>73</v>
      </c>
      <c r="AY1754" s="171" t="s">
        <v>160</v>
      </c>
    </row>
    <row r="1755" spans="2:51" s="15" customFormat="1" ht="11.25">
      <c r="B1755" s="178"/>
      <c r="D1755" s="158" t="s">
        <v>172</v>
      </c>
      <c r="E1755" s="179" t="s">
        <v>1</v>
      </c>
      <c r="F1755" s="180" t="s">
        <v>177</v>
      </c>
      <c r="H1755" s="181">
        <v>355.72</v>
      </c>
      <c r="I1755" s="182"/>
      <c r="L1755" s="178"/>
      <c r="M1755" s="183"/>
      <c r="N1755" s="184"/>
      <c r="O1755" s="184"/>
      <c r="P1755" s="184"/>
      <c r="Q1755" s="184"/>
      <c r="R1755" s="184"/>
      <c r="S1755" s="184"/>
      <c r="T1755" s="185"/>
      <c r="AT1755" s="179" t="s">
        <v>172</v>
      </c>
      <c r="AU1755" s="179" t="s">
        <v>83</v>
      </c>
      <c r="AV1755" s="15" t="s">
        <v>161</v>
      </c>
      <c r="AW1755" s="15" t="s">
        <v>30</v>
      </c>
      <c r="AX1755" s="15" t="s">
        <v>73</v>
      </c>
      <c r="AY1755" s="179" t="s">
        <v>160</v>
      </c>
    </row>
    <row r="1756" spans="2:51" s="13" customFormat="1" ht="11.25">
      <c r="B1756" s="163"/>
      <c r="D1756" s="158" t="s">
        <v>172</v>
      </c>
      <c r="E1756" s="164" t="s">
        <v>1</v>
      </c>
      <c r="F1756" s="165" t="s">
        <v>178</v>
      </c>
      <c r="H1756" s="164" t="s">
        <v>1</v>
      </c>
      <c r="I1756" s="166"/>
      <c r="L1756" s="163"/>
      <c r="M1756" s="167"/>
      <c r="N1756" s="168"/>
      <c r="O1756" s="168"/>
      <c r="P1756" s="168"/>
      <c r="Q1756" s="168"/>
      <c r="R1756" s="168"/>
      <c r="S1756" s="168"/>
      <c r="T1756" s="169"/>
      <c r="AT1756" s="164" t="s">
        <v>172</v>
      </c>
      <c r="AU1756" s="164" t="s">
        <v>83</v>
      </c>
      <c r="AV1756" s="13" t="s">
        <v>81</v>
      </c>
      <c r="AW1756" s="13" t="s">
        <v>30</v>
      </c>
      <c r="AX1756" s="13" t="s">
        <v>73</v>
      </c>
      <c r="AY1756" s="164" t="s">
        <v>160</v>
      </c>
    </row>
    <row r="1757" spans="2:51" s="14" customFormat="1" ht="11.25">
      <c r="B1757" s="170"/>
      <c r="D1757" s="158" t="s">
        <v>172</v>
      </c>
      <c r="E1757" s="171" t="s">
        <v>1</v>
      </c>
      <c r="F1757" s="172" t="s">
        <v>1772</v>
      </c>
      <c r="H1757" s="173">
        <v>61.8</v>
      </c>
      <c r="I1757" s="174"/>
      <c r="L1757" s="170"/>
      <c r="M1757" s="175"/>
      <c r="N1757" s="176"/>
      <c r="O1757" s="176"/>
      <c r="P1757" s="176"/>
      <c r="Q1757" s="176"/>
      <c r="R1757" s="176"/>
      <c r="S1757" s="176"/>
      <c r="T1757" s="177"/>
      <c r="AT1757" s="171" t="s">
        <v>172</v>
      </c>
      <c r="AU1757" s="171" t="s">
        <v>83</v>
      </c>
      <c r="AV1757" s="14" t="s">
        <v>83</v>
      </c>
      <c r="AW1757" s="14" t="s">
        <v>30</v>
      </c>
      <c r="AX1757" s="14" t="s">
        <v>73</v>
      </c>
      <c r="AY1757" s="171" t="s">
        <v>160</v>
      </c>
    </row>
    <row r="1758" spans="2:51" s="14" customFormat="1" ht="11.25">
      <c r="B1758" s="170"/>
      <c r="D1758" s="158" t="s">
        <v>172</v>
      </c>
      <c r="E1758" s="171" t="s">
        <v>1</v>
      </c>
      <c r="F1758" s="172" t="s">
        <v>1773</v>
      </c>
      <c r="H1758" s="173">
        <v>24.4</v>
      </c>
      <c r="I1758" s="174"/>
      <c r="L1758" s="170"/>
      <c r="M1758" s="175"/>
      <c r="N1758" s="176"/>
      <c r="O1758" s="176"/>
      <c r="P1758" s="176"/>
      <c r="Q1758" s="176"/>
      <c r="R1758" s="176"/>
      <c r="S1758" s="176"/>
      <c r="T1758" s="177"/>
      <c r="AT1758" s="171" t="s">
        <v>172</v>
      </c>
      <c r="AU1758" s="171" t="s">
        <v>83</v>
      </c>
      <c r="AV1758" s="14" t="s">
        <v>83</v>
      </c>
      <c r="AW1758" s="14" t="s">
        <v>30</v>
      </c>
      <c r="AX1758" s="14" t="s">
        <v>73</v>
      </c>
      <c r="AY1758" s="171" t="s">
        <v>160</v>
      </c>
    </row>
    <row r="1759" spans="2:51" s="14" customFormat="1" ht="11.25">
      <c r="B1759" s="170"/>
      <c r="D1759" s="158" t="s">
        <v>172</v>
      </c>
      <c r="E1759" s="171" t="s">
        <v>1</v>
      </c>
      <c r="F1759" s="172" t="s">
        <v>1774</v>
      </c>
      <c r="H1759" s="173">
        <v>21.73</v>
      </c>
      <c r="I1759" s="174"/>
      <c r="L1759" s="170"/>
      <c r="M1759" s="175"/>
      <c r="N1759" s="176"/>
      <c r="O1759" s="176"/>
      <c r="P1759" s="176"/>
      <c r="Q1759" s="176"/>
      <c r="R1759" s="176"/>
      <c r="S1759" s="176"/>
      <c r="T1759" s="177"/>
      <c r="AT1759" s="171" t="s">
        <v>172</v>
      </c>
      <c r="AU1759" s="171" t="s">
        <v>83</v>
      </c>
      <c r="AV1759" s="14" t="s">
        <v>83</v>
      </c>
      <c r="AW1759" s="14" t="s">
        <v>30</v>
      </c>
      <c r="AX1759" s="14" t="s">
        <v>73</v>
      </c>
      <c r="AY1759" s="171" t="s">
        <v>160</v>
      </c>
    </row>
    <row r="1760" spans="2:51" s="14" customFormat="1" ht="11.25">
      <c r="B1760" s="170"/>
      <c r="D1760" s="158" t="s">
        <v>172</v>
      </c>
      <c r="E1760" s="171" t="s">
        <v>1</v>
      </c>
      <c r="F1760" s="172" t="s">
        <v>1775</v>
      </c>
      <c r="H1760" s="173">
        <v>23.45</v>
      </c>
      <c r="I1760" s="174"/>
      <c r="L1760" s="170"/>
      <c r="M1760" s="175"/>
      <c r="N1760" s="176"/>
      <c r="O1760" s="176"/>
      <c r="P1760" s="176"/>
      <c r="Q1760" s="176"/>
      <c r="R1760" s="176"/>
      <c r="S1760" s="176"/>
      <c r="T1760" s="177"/>
      <c r="AT1760" s="171" t="s">
        <v>172</v>
      </c>
      <c r="AU1760" s="171" t="s">
        <v>83</v>
      </c>
      <c r="AV1760" s="14" t="s">
        <v>83</v>
      </c>
      <c r="AW1760" s="14" t="s">
        <v>30</v>
      </c>
      <c r="AX1760" s="14" t="s">
        <v>73</v>
      </c>
      <c r="AY1760" s="171" t="s">
        <v>160</v>
      </c>
    </row>
    <row r="1761" spans="2:51" s="14" customFormat="1" ht="11.25">
      <c r="B1761" s="170"/>
      <c r="D1761" s="158" t="s">
        <v>172</v>
      </c>
      <c r="E1761" s="171" t="s">
        <v>1</v>
      </c>
      <c r="F1761" s="172" t="s">
        <v>1776</v>
      </c>
      <c r="H1761" s="173">
        <v>17.1</v>
      </c>
      <c r="I1761" s="174"/>
      <c r="L1761" s="170"/>
      <c r="M1761" s="175"/>
      <c r="N1761" s="176"/>
      <c r="O1761" s="176"/>
      <c r="P1761" s="176"/>
      <c r="Q1761" s="176"/>
      <c r="R1761" s="176"/>
      <c r="S1761" s="176"/>
      <c r="T1761" s="177"/>
      <c r="AT1761" s="171" t="s">
        <v>172</v>
      </c>
      <c r="AU1761" s="171" t="s">
        <v>83</v>
      </c>
      <c r="AV1761" s="14" t="s">
        <v>83</v>
      </c>
      <c r="AW1761" s="14" t="s">
        <v>30</v>
      </c>
      <c r="AX1761" s="14" t="s">
        <v>73</v>
      </c>
      <c r="AY1761" s="171" t="s">
        <v>160</v>
      </c>
    </row>
    <row r="1762" spans="2:51" s="14" customFormat="1" ht="11.25">
      <c r="B1762" s="170"/>
      <c r="D1762" s="158" t="s">
        <v>172</v>
      </c>
      <c r="E1762" s="171" t="s">
        <v>1</v>
      </c>
      <c r="F1762" s="172" t="s">
        <v>1777</v>
      </c>
      <c r="H1762" s="173">
        <v>16.67</v>
      </c>
      <c r="I1762" s="174"/>
      <c r="L1762" s="170"/>
      <c r="M1762" s="175"/>
      <c r="N1762" s="176"/>
      <c r="O1762" s="176"/>
      <c r="P1762" s="176"/>
      <c r="Q1762" s="176"/>
      <c r="R1762" s="176"/>
      <c r="S1762" s="176"/>
      <c r="T1762" s="177"/>
      <c r="AT1762" s="171" t="s">
        <v>172</v>
      </c>
      <c r="AU1762" s="171" t="s">
        <v>83</v>
      </c>
      <c r="AV1762" s="14" t="s">
        <v>83</v>
      </c>
      <c r="AW1762" s="14" t="s">
        <v>30</v>
      </c>
      <c r="AX1762" s="14" t="s">
        <v>73</v>
      </c>
      <c r="AY1762" s="171" t="s">
        <v>160</v>
      </c>
    </row>
    <row r="1763" spans="2:51" s="14" customFormat="1" ht="11.25">
      <c r="B1763" s="170"/>
      <c r="D1763" s="158" t="s">
        <v>172</v>
      </c>
      <c r="E1763" s="171" t="s">
        <v>1</v>
      </c>
      <c r="F1763" s="172" t="s">
        <v>1778</v>
      </c>
      <c r="H1763" s="173">
        <v>4</v>
      </c>
      <c r="I1763" s="174"/>
      <c r="L1763" s="170"/>
      <c r="M1763" s="175"/>
      <c r="N1763" s="176"/>
      <c r="O1763" s="176"/>
      <c r="P1763" s="176"/>
      <c r="Q1763" s="176"/>
      <c r="R1763" s="176"/>
      <c r="S1763" s="176"/>
      <c r="T1763" s="177"/>
      <c r="AT1763" s="171" t="s">
        <v>172</v>
      </c>
      <c r="AU1763" s="171" t="s">
        <v>83</v>
      </c>
      <c r="AV1763" s="14" t="s">
        <v>83</v>
      </c>
      <c r="AW1763" s="14" t="s">
        <v>30</v>
      </c>
      <c r="AX1763" s="14" t="s">
        <v>73</v>
      </c>
      <c r="AY1763" s="171" t="s">
        <v>160</v>
      </c>
    </row>
    <row r="1764" spans="2:51" s="14" customFormat="1" ht="11.25">
      <c r="B1764" s="170"/>
      <c r="D1764" s="158" t="s">
        <v>172</v>
      </c>
      <c r="E1764" s="171" t="s">
        <v>1</v>
      </c>
      <c r="F1764" s="172" t="s">
        <v>1779</v>
      </c>
      <c r="H1764" s="173">
        <v>4</v>
      </c>
      <c r="I1764" s="174"/>
      <c r="L1764" s="170"/>
      <c r="M1764" s="175"/>
      <c r="N1764" s="176"/>
      <c r="O1764" s="176"/>
      <c r="P1764" s="176"/>
      <c r="Q1764" s="176"/>
      <c r="R1764" s="176"/>
      <c r="S1764" s="176"/>
      <c r="T1764" s="177"/>
      <c r="AT1764" s="171" t="s">
        <v>172</v>
      </c>
      <c r="AU1764" s="171" t="s">
        <v>83</v>
      </c>
      <c r="AV1764" s="14" t="s">
        <v>83</v>
      </c>
      <c r="AW1764" s="14" t="s">
        <v>30</v>
      </c>
      <c r="AX1764" s="14" t="s">
        <v>73</v>
      </c>
      <c r="AY1764" s="171" t="s">
        <v>160</v>
      </c>
    </row>
    <row r="1765" spans="2:51" s="14" customFormat="1" ht="11.25">
      <c r="B1765" s="170"/>
      <c r="D1765" s="158" t="s">
        <v>172</v>
      </c>
      <c r="E1765" s="171" t="s">
        <v>1</v>
      </c>
      <c r="F1765" s="172" t="s">
        <v>1780</v>
      </c>
      <c r="H1765" s="173">
        <v>18.24</v>
      </c>
      <c r="I1765" s="174"/>
      <c r="L1765" s="170"/>
      <c r="M1765" s="175"/>
      <c r="N1765" s="176"/>
      <c r="O1765" s="176"/>
      <c r="P1765" s="176"/>
      <c r="Q1765" s="176"/>
      <c r="R1765" s="176"/>
      <c r="S1765" s="176"/>
      <c r="T1765" s="177"/>
      <c r="AT1765" s="171" t="s">
        <v>172</v>
      </c>
      <c r="AU1765" s="171" t="s">
        <v>83</v>
      </c>
      <c r="AV1765" s="14" t="s">
        <v>83</v>
      </c>
      <c r="AW1765" s="14" t="s">
        <v>30</v>
      </c>
      <c r="AX1765" s="14" t="s">
        <v>73</v>
      </c>
      <c r="AY1765" s="171" t="s">
        <v>160</v>
      </c>
    </row>
    <row r="1766" spans="2:51" s="14" customFormat="1" ht="11.25">
      <c r="B1766" s="170"/>
      <c r="D1766" s="158" t="s">
        <v>172</v>
      </c>
      <c r="E1766" s="171" t="s">
        <v>1</v>
      </c>
      <c r="F1766" s="172" t="s">
        <v>1781</v>
      </c>
      <c r="H1766" s="173">
        <v>18.67</v>
      </c>
      <c r="I1766" s="174"/>
      <c r="L1766" s="170"/>
      <c r="M1766" s="175"/>
      <c r="N1766" s="176"/>
      <c r="O1766" s="176"/>
      <c r="P1766" s="176"/>
      <c r="Q1766" s="176"/>
      <c r="R1766" s="176"/>
      <c r="S1766" s="176"/>
      <c r="T1766" s="177"/>
      <c r="AT1766" s="171" t="s">
        <v>172</v>
      </c>
      <c r="AU1766" s="171" t="s">
        <v>83</v>
      </c>
      <c r="AV1766" s="14" t="s">
        <v>83</v>
      </c>
      <c r="AW1766" s="14" t="s">
        <v>30</v>
      </c>
      <c r="AX1766" s="14" t="s">
        <v>73</v>
      </c>
      <c r="AY1766" s="171" t="s">
        <v>160</v>
      </c>
    </row>
    <row r="1767" spans="2:51" s="14" customFormat="1" ht="11.25">
      <c r="B1767" s="170"/>
      <c r="D1767" s="158" t="s">
        <v>172</v>
      </c>
      <c r="E1767" s="171" t="s">
        <v>1</v>
      </c>
      <c r="F1767" s="172" t="s">
        <v>1782</v>
      </c>
      <c r="H1767" s="173">
        <v>15.44</v>
      </c>
      <c r="I1767" s="174"/>
      <c r="L1767" s="170"/>
      <c r="M1767" s="175"/>
      <c r="N1767" s="176"/>
      <c r="O1767" s="176"/>
      <c r="P1767" s="176"/>
      <c r="Q1767" s="176"/>
      <c r="R1767" s="176"/>
      <c r="S1767" s="176"/>
      <c r="T1767" s="177"/>
      <c r="AT1767" s="171" t="s">
        <v>172</v>
      </c>
      <c r="AU1767" s="171" t="s">
        <v>83</v>
      </c>
      <c r="AV1767" s="14" t="s">
        <v>83</v>
      </c>
      <c r="AW1767" s="14" t="s">
        <v>30</v>
      </c>
      <c r="AX1767" s="14" t="s">
        <v>73</v>
      </c>
      <c r="AY1767" s="171" t="s">
        <v>160</v>
      </c>
    </row>
    <row r="1768" spans="2:51" s="14" customFormat="1" ht="11.25">
      <c r="B1768" s="170"/>
      <c r="D1768" s="158" t="s">
        <v>172</v>
      </c>
      <c r="E1768" s="171" t="s">
        <v>1</v>
      </c>
      <c r="F1768" s="172" t="s">
        <v>1783</v>
      </c>
      <c r="H1768" s="173">
        <v>15.44</v>
      </c>
      <c r="I1768" s="174"/>
      <c r="L1768" s="170"/>
      <c r="M1768" s="175"/>
      <c r="N1768" s="176"/>
      <c r="O1768" s="176"/>
      <c r="P1768" s="176"/>
      <c r="Q1768" s="176"/>
      <c r="R1768" s="176"/>
      <c r="S1768" s="176"/>
      <c r="T1768" s="177"/>
      <c r="AT1768" s="171" t="s">
        <v>172</v>
      </c>
      <c r="AU1768" s="171" t="s">
        <v>83</v>
      </c>
      <c r="AV1768" s="14" t="s">
        <v>83</v>
      </c>
      <c r="AW1768" s="14" t="s">
        <v>30</v>
      </c>
      <c r="AX1768" s="14" t="s">
        <v>73</v>
      </c>
      <c r="AY1768" s="171" t="s">
        <v>160</v>
      </c>
    </row>
    <row r="1769" spans="2:51" s="14" customFormat="1" ht="11.25">
      <c r="B1769" s="170"/>
      <c r="D1769" s="158" t="s">
        <v>172</v>
      </c>
      <c r="E1769" s="171" t="s">
        <v>1</v>
      </c>
      <c r="F1769" s="172" t="s">
        <v>1784</v>
      </c>
      <c r="H1769" s="173">
        <v>15.15</v>
      </c>
      <c r="I1769" s="174"/>
      <c r="L1769" s="170"/>
      <c r="M1769" s="175"/>
      <c r="N1769" s="176"/>
      <c r="O1769" s="176"/>
      <c r="P1769" s="176"/>
      <c r="Q1769" s="176"/>
      <c r="R1769" s="176"/>
      <c r="S1769" s="176"/>
      <c r="T1769" s="177"/>
      <c r="AT1769" s="171" t="s">
        <v>172</v>
      </c>
      <c r="AU1769" s="171" t="s">
        <v>83</v>
      </c>
      <c r="AV1769" s="14" t="s">
        <v>83</v>
      </c>
      <c r="AW1769" s="14" t="s">
        <v>30</v>
      </c>
      <c r="AX1769" s="14" t="s">
        <v>73</v>
      </c>
      <c r="AY1769" s="171" t="s">
        <v>160</v>
      </c>
    </row>
    <row r="1770" spans="2:51" s="14" customFormat="1" ht="11.25">
      <c r="B1770" s="170"/>
      <c r="D1770" s="158" t="s">
        <v>172</v>
      </c>
      <c r="E1770" s="171" t="s">
        <v>1</v>
      </c>
      <c r="F1770" s="172" t="s">
        <v>1785</v>
      </c>
      <c r="H1770" s="173">
        <v>14.75</v>
      </c>
      <c r="I1770" s="174"/>
      <c r="L1770" s="170"/>
      <c r="M1770" s="175"/>
      <c r="N1770" s="176"/>
      <c r="O1770" s="176"/>
      <c r="P1770" s="176"/>
      <c r="Q1770" s="176"/>
      <c r="R1770" s="176"/>
      <c r="S1770" s="176"/>
      <c r="T1770" s="177"/>
      <c r="AT1770" s="171" t="s">
        <v>172</v>
      </c>
      <c r="AU1770" s="171" t="s">
        <v>83</v>
      </c>
      <c r="AV1770" s="14" t="s">
        <v>83</v>
      </c>
      <c r="AW1770" s="14" t="s">
        <v>30</v>
      </c>
      <c r="AX1770" s="14" t="s">
        <v>73</v>
      </c>
      <c r="AY1770" s="171" t="s">
        <v>160</v>
      </c>
    </row>
    <row r="1771" spans="2:51" s="14" customFormat="1" ht="11.25">
      <c r="B1771" s="170"/>
      <c r="D1771" s="158" t="s">
        <v>172</v>
      </c>
      <c r="E1771" s="171" t="s">
        <v>1</v>
      </c>
      <c r="F1771" s="172" t="s">
        <v>1786</v>
      </c>
      <c r="H1771" s="173">
        <v>12.75</v>
      </c>
      <c r="I1771" s="174"/>
      <c r="L1771" s="170"/>
      <c r="M1771" s="175"/>
      <c r="N1771" s="176"/>
      <c r="O1771" s="176"/>
      <c r="P1771" s="176"/>
      <c r="Q1771" s="176"/>
      <c r="R1771" s="176"/>
      <c r="S1771" s="176"/>
      <c r="T1771" s="177"/>
      <c r="AT1771" s="171" t="s">
        <v>172</v>
      </c>
      <c r="AU1771" s="171" t="s">
        <v>83</v>
      </c>
      <c r="AV1771" s="14" t="s">
        <v>83</v>
      </c>
      <c r="AW1771" s="14" t="s">
        <v>30</v>
      </c>
      <c r="AX1771" s="14" t="s">
        <v>73</v>
      </c>
      <c r="AY1771" s="171" t="s">
        <v>160</v>
      </c>
    </row>
    <row r="1772" spans="2:51" s="14" customFormat="1" ht="11.25">
      <c r="B1772" s="170"/>
      <c r="D1772" s="158" t="s">
        <v>172</v>
      </c>
      <c r="E1772" s="171" t="s">
        <v>1</v>
      </c>
      <c r="F1772" s="172" t="s">
        <v>1787</v>
      </c>
      <c r="H1772" s="173">
        <v>27.02</v>
      </c>
      <c r="I1772" s="174"/>
      <c r="L1772" s="170"/>
      <c r="M1772" s="175"/>
      <c r="N1772" s="176"/>
      <c r="O1772" s="176"/>
      <c r="P1772" s="176"/>
      <c r="Q1772" s="176"/>
      <c r="R1772" s="176"/>
      <c r="S1772" s="176"/>
      <c r="T1772" s="177"/>
      <c r="AT1772" s="171" t="s">
        <v>172</v>
      </c>
      <c r="AU1772" s="171" t="s">
        <v>83</v>
      </c>
      <c r="AV1772" s="14" t="s">
        <v>83</v>
      </c>
      <c r="AW1772" s="14" t="s">
        <v>30</v>
      </c>
      <c r="AX1772" s="14" t="s">
        <v>73</v>
      </c>
      <c r="AY1772" s="171" t="s">
        <v>160</v>
      </c>
    </row>
    <row r="1773" spans="2:51" s="14" customFormat="1" ht="11.25">
      <c r="B1773" s="170"/>
      <c r="D1773" s="158" t="s">
        <v>172</v>
      </c>
      <c r="E1773" s="171" t="s">
        <v>1</v>
      </c>
      <c r="F1773" s="172" t="s">
        <v>1788</v>
      </c>
      <c r="H1773" s="173">
        <v>43.25</v>
      </c>
      <c r="I1773" s="174"/>
      <c r="L1773" s="170"/>
      <c r="M1773" s="175"/>
      <c r="N1773" s="176"/>
      <c r="O1773" s="176"/>
      <c r="P1773" s="176"/>
      <c r="Q1773" s="176"/>
      <c r="R1773" s="176"/>
      <c r="S1773" s="176"/>
      <c r="T1773" s="177"/>
      <c r="AT1773" s="171" t="s">
        <v>172</v>
      </c>
      <c r="AU1773" s="171" t="s">
        <v>83</v>
      </c>
      <c r="AV1773" s="14" t="s">
        <v>83</v>
      </c>
      <c r="AW1773" s="14" t="s">
        <v>30</v>
      </c>
      <c r="AX1773" s="14" t="s">
        <v>73</v>
      </c>
      <c r="AY1773" s="171" t="s">
        <v>160</v>
      </c>
    </row>
    <row r="1774" spans="2:51" s="15" customFormat="1" ht="11.25">
      <c r="B1774" s="178"/>
      <c r="D1774" s="158" t="s">
        <v>172</v>
      </c>
      <c r="E1774" s="179" t="s">
        <v>1</v>
      </c>
      <c r="F1774" s="180" t="s">
        <v>177</v>
      </c>
      <c r="H1774" s="181">
        <v>353.86</v>
      </c>
      <c r="I1774" s="182"/>
      <c r="L1774" s="178"/>
      <c r="M1774" s="183"/>
      <c r="N1774" s="184"/>
      <c r="O1774" s="184"/>
      <c r="P1774" s="184"/>
      <c r="Q1774" s="184"/>
      <c r="R1774" s="184"/>
      <c r="S1774" s="184"/>
      <c r="T1774" s="185"/>
      <c r="AT1774" s="179" t="s">
        <v>172</v>
      </c>
      <c r="AU1774" s="179" t="s">
        <v>83</v>
      </c>
      <c r="AV1774" s="15" t="s">
        <v>161</v>
      </c>
      <c r="AW1774" s="15" t="s">
        <v>30</v>
      </c>
      <c r="AX1774" s="15" t="s">
        <v>73</v>
      </c>
      <c r="AY1774" s="179" t="s">
        <v>160</v>
      </c>
    </row>
    <row r="1775" spans="2:51" s="16" customFormat="1" ht="11.25">
      <c r="B1775" s="186"/>
      <c r="D1775" s="158" t="s">
        <v>172</v>
      </c>
      <c r="E1775" s="187" t="s">
        <v>1</v>
      </c>
      <c r="F1775" s="188" t="s">
        <v>182</v>
      </c>
      <c r="H1775" s="189">
        <v>709.58</v>
      </c>
      <c r="I1775" s="190"/>
      <c r="L1775" s="186"/>
      <c r="M1775" s="191"/>
      <c r="N1775" s="192"/>
      <c r="O1775" s="192"/>
      <c r="P1775" s="192"/>
      <c r="Q1775" s="192"/>
      <c r="R1775" s="192"/>
      <c r="S1775" s="192"/>
      <c r="T1775" s="193"/>
      <c r="AT1775" s="187" t="s">
        <v>172</v>
      </c>
      <c r="AU1775" s="187" t="s">
        <v>83</v>
      </c>
      <c r="AV1775" s="16" t="s">
        <v>168</v>
      </c>
      <c r="AW1775" s="16" t="s">
        <v>30</v>
      </c>
      <c r="AX1775" s="16" t="s">
        <v>81</v>
      </c>
      <c r="AY1775" s="187" t="s">
        <v>160</v>
      </c>
    </row>
    <row r="1776" spans="1:65" s="2" customFormat="1" ht="16.5" customHeight="1">
      <c r="A1776" s="33"/>
      <c r="B1776" s="144"/>
      <c r="C1776" s="145" t="s">
        <v>1799</v>
      </c>
      <c r="D1776" s="145" t="s">
        <v>163</v>
      </c>
      <c r="E1776" s="146" t="s">
        <v>1800</v>
      </c>
      <c r="F1776" s="147" t="s">
        <v>1801</v>
      </c>
      <c r="G1776" s="148" t="s">
        <v>166</v>
      </c>
      <c r="H1776" s="149">
        <v>709.58</v>
      </c>
      <c r="I1776" s="150"/>
      <c r="J1776" s="151">
        <f>ROUND(I1776*H1776,2)</f>
        <v>0</v>
      </c>
      <c r="K1776" s="147" t="s">
        <v>167</v>
      </c>
      <c r="L1776" s="34"/>
      <c r="M1776" s="152" t="s">
        <v>1</v>
      </c>
      <c r="N1776" s="153" t="s">
        <v>38</v>
      </c>
      <c r="O1776" s="59"/>
      <c r="P1776" s="154">
        <f>O1776*H1776</f>
        <v>0</v>
      </c>
      <c r="Q1776" s="154">
        <v>0.0003</v>
      </c>
      <c r="R1776" s="154">
        <f>Q1776*H1776</f>
        <v>0.21287399999999998</v>
      </c>
      <c r="S1776" s="154">
        <v>0</v>
      </c>
      <c r="T1776" s="155">
        <f>S1776*H1776</f>
        <v>0</v>
      </c>
      <c r="U1776" s="33"/>
      <c r="V1776" s="33"/>
      <c r="W1776" s="33"/>
      <c r="X1776" s="33"/>
      <c r="Y1776" s="33"/>
      <c r="Z1776" s="33"/>
      <c r="AA1776" s="33"/>
      <c r="AB1776" s="33"/>
      <c r="AC1776" s="33"/>
      <c r="AD1776" s="33"/>
      <c r="AE1776" s="33"/>
      <c r="AR1776" s="156" t="s">
        <v>251</v>
      </c>
      <c r="AT1776" s="156" t="s">
        <v>163</v>
      </c>
      <c r="AU1776" s="156" t="s">
        <v>83</v>
      </c>
      <c r="AY1776" s="18" t="s">
        <v>160</v>
      </c>
      <c r="BE1776" s="157">
        <f>IF(N1776="základní",J1776,0)</f>
        <v>0</v>
      </c>
      <c r="BF1776" s="157">
        <f>IF(N1776="snížená",J1776,0)</f>
        <v>0</v>
      </c>
      <c r="BG1776" s="157">
        <f>IF(N1776="zákl. přenesená",J1776,0)</f>
        <v>0</v>
      </c>
      <c r="BH1776" s="157">
        <f>IF(N1776="sníž. přenesená",J1776,0)</f>
        <v>0</v>
      </c>
      <c r="BI1776" s="157">
        <f>IF(N1776="nulová",J1776,0)</f>
        <v>0</v>
      </c>
      <c r="BJ1776" s="18" t="s">
        <v>81</v>
      </c>
      <c r="BK1776" s="157">
        <f>ROUND(I1776*H1776,2)</f>
        <v>0</v>
      </c>
      <c r="BL1776" s="18" t="s">
        <v>251</v>
      </c>
      <c r="BM1776" s="156" t="s">
        <v>1802</v>
      </c>
    </row>
    <row r="1777" spans="1:47" s="2" customFormat="1" ht="19.5">
      <c r="A1777" s="33"/>
      <c r="B1777" s="34"/>
      <c r="C1777" s="33"/>
      <c r="D1777" s="158" t="s">
        <v>170</v>
      </c>
      <c r="E1777" s="33"/>
      <c r="F1777" s="159" t="s">
        <v>1803</v>
      </c>
      <c r="G1777" s="33"/>
      <c r="H1777" s="33"/>
      <c r="I1777" s="160"/>
      <c r="J1777" s="33"/>
      <c r="K1777" s="33"/>
      <c r="L1777" s="34"/>
      <c r="M1777" s="161"/>
      <c r="N1777" s="162"/>
      <c r="O1777" s="59"/>
      <c r="P1777" s="59"/>
      <c r="Q1777" s="59"/>
      <c r="R1777" s="59"/>
      <c r="S1777" s="59"/>
      <c r="T1777" s="60"/>
      <c r="U1777" s="33"/>
      <c r="V1777" s="33"/>
      <c r="W1777" s="33"/>
      <c r="X1777" s="33"/>
      <c r="Y1777" s="33"/>
      <c r="Z1777" s="33"/>
      <c r="AA1777" s="33"/>
      <c r="AB1777" s="33"/>
      <c r="AC1777" s="33"/>
      <c r="AD1777" s="33"/>
      <c r="AE1777" s="33"/>
      <c r="AT1777" s="18" t="s">
        <v>170</v>
      </c>
      <c r="AU1777" s="18" t="s">
        <v>83</v>
      </c>
    </row>
    <row r="1778" spans="2:51" s="13" customFormat="1" ht="11.25">
      <c r="B1778" s="163"/>
      <c r="D1778" s="158" t="s">
        <v>172</v>
      </c>
      <c r="E1778" s="164" t="s">
        <v>1</v>
      </c>
      <c r="F1778" s="165" t="s">
        <v>173</v>
      </c>
      <c r="H1778" s="164" t="s">
        <v>1</v>
      </c>
      <c r="I1778" s="166"/>
      <c r="L1778" s="163"/>
      <c r="M1778" s="167"/>
      <c r="N1778" s="168"/>
      <c r="O1778" s="168"/>
      <c r="P1778" s="168"/>
      <c r="Q1778" s="168"/>
      <c r="R1778" s="168"/>
      <c r="S1778" s="168"/>
      <c r="T1778" s="169"/>
      <c r="AT1778" s="164" t="s">
        <v>172</v>
      </c>
      <c r="AU1778" s="164" t="s">
        <v>83</v>
      </c>
      <c r="AV1778" s="13" t="s">
        <v>81</v>
      </c>
      <c r="AW1778" s="13" t="s">
        <v>30</v>
      </c>
      <c r="AX1778" s="13" t="s">
        <v>73</v>
      </c>
      <c r="AY1778" s="164" t="s">
        <v>160</v>
      </c>
    </row>
    <row r="1779" spans="2:51" s="14" customFormat="1" ht="11.25">
      <c r="B1779" s="170"/>
      <c r="D1779" s="158" t="s">
        <v>172</v>
      </c>
      <c r="E1779" s="171" t="s">
        <v>1</v>
      </c>
      <c r="F1779" s="172" t="s">
        <v>1756</v>
      </c>
      <c r="H1779" s="173">
        <v>44.75</v>
      </c>
      <c r="I1779" s="174"/>
      <c r="L1779" s="170"/>
      <c r="M1779" s="175"/>
      <c r="N1779" s="176"/>
      <c r="O1779" s="176"/>
      <c r="P1779" s="176"/>
      <c r="Q1779" s="176"/>
      <c r="R1779" s="176"/>
      <c r="S1779" s="176"/>
      <c r="T1779" s="177"/>
      <c r="AT1779" s="171" t="s">
        <v>172</v>
      </c>
      <c r="AU1779" s="171" t="s">
        <v>83</v>
      </c>
      <c r="AV1779" s="14" t="s">
        <v>83</v>
      </c>
      <c r="AW1779" s="14" t="s">
        <v>30</v>
      </c>
      <c r="AX1779" s="14" t="s">
        <v>73</v>
      </c>
      <c r="AY1779" s="171" t="s">
        <v>160</v>
      </c>
    </row>
    <row r="1780" spans="2:51" s="14" customFormat="1" ht="11.25">
      <c r="B1780" s="170"/>
      <c r="D1780" s="158" t="s">
        <v>172</v>
      </c>
      <c r="E1780" s="171" t="s">
        <v>1</v>
      </c>
      <c r="F1780" s="172" t="s">
        <v>1757</v>
      </c>
      <c r="H1780" s="173">
        <v>84.5</v>
      </c>
      <c r="I1780" s="174"/>
      <c r="L1780" s="170"/>
      <c r="M1780" s="175"/>
      <c r="N1780" s="176"/>
      <c r="O1780" s="176"/>
      <c r="P1780" s="176"/>
      <c r="Q1780" s="176"/>
      <c r="R1780" s="176"/>
      <c r="S1780" s="176"/>
      <c r="T1780" s="177"/>
      <c r="AT1780" s="171" t="s">
        <v>172</v>
      </c>
      <c r="AU1780" s="171" t="s">
        <v>83</v>
      </c>
      <c r="AV1780" s="14" t="s">
        <v>83</v>
      </c>
      <c r="AW1780" s="14" t="s">
        <v>30</v>
      </c>
      <c r="AX1780" s="14" t="s">
        <v>73</v>
      </c>
      <c r="AY1780" s="171" t="s">
        <v>160</v>
      </c>
    </row>
    <row r="1781" spans="2:51" s="14" customFormat="1" ht="11.25">
      <c r="B1781" s="170"/>
      <c r="D1781" s="158" t="s">
        <v>172</v>
      </c>
      <c r="E1781" s="171" t="s">
        <v>1</v>
      </c>
      <c r="F1781" s="172" t="s">
        <v>1758</v>
      </c>
      <c r="H1781" s="173">
        <v>22.87</v>
      </c>
      <c r="I1781" s="174"/>
      <c r="L1781" s="170"/>
      <c r="M1781" s="175"/>
      <c r="N1781" s="176"/>
      <c r="O1781" s="176"/>
      <c r="P1781" s="176"/>
      <c r="Q1781" s="176"/>
      <c r="R1781" s="176"/>
      <c r="S1781" s="176"/>
      <c r="T1781" s="177"/>
      <c r="AT1781" s="171" t="s">
        <v>172</v>
      </c>
      <c r="AU1781" s="171" t="s">
        <v>83</v>
      </c>
      <c r="AV1781" s="14" t="s">
        <v>83</v>
      </c>
      <c r="AW1781" s="14" t="s">
        <v>30</v>
      </c>
      <c r="AX1781" s="14" t="s">
        <v>73</v>
      </c>
      <c r="AY1781" s="171" t="s">
        <v>160</v>
      </c>
    </row>
    <row r="1782" spans="2:51" s="14" customFormat="1" ht="11.25">
      <c r="B1782" s="170"/>
      <c r="D1782" s="158" t="s">
        <v>172</v>
      </c>
      <c r="E1782" s="171" t="s">
        <v>1</v>
      </c>
      <c r="F1782" s="172" t="s">
        <v>1759</v>
      </c>
      <c r="H1782" s="173">
        <v>12.9</v>
      </c>
      <c r="I1782" s="174"/>
      <c r="L1782" s="170"/>
      <c r="M1782" s="175"/>
      <c r="N1782" s="176"/>
      <c r="O1782" s="176"/>
      <c r="P1782" s="176"/>
      <c r="Q1782" s="176"/>
      <c r="R1782" s="176"/>
      <c r="S1782" s="176"/>
      <c r="T1782" s="177"/>
      <c r="AT1782" s="171" t="s">
        <v>172</v>
      </c>
      <c r="AU1782" s="171" t="s">
        <v>83</v>
      </c>
      <c r="AV1782" s="14" t="s">
        <v>83</v>
      </c>
      <c r="AW1782" s="14" t="s">
        <v>30</v>
      </c>
      <c r="AX1782" s="14" t="s">
        <v>73</v>
      </c>
      <c r="AY1782" s="171" t="s">
        <v>160</v>
      </c>
    </row>
    <row r="1783" spans="2:51" s="14" customFormat="1" ht="11.25">
      <c r="B1783" s="170"/>
      <c r="D1783" s="158" t="s">
        <v>172</v>
      </c>
      <c r="E1783" s="171" t="s">
        <v>1</v>
      </c>
      <c r="F1783" s="172" t="s">
        <v>1760</v>
      </c>
      <c r="H1783" s="173">
        <v>18.24</v>
      </c>
      <c r="I1783" s="174"/>
      <c r="L1783" s="170"/>
      <c r="M1783" s="175"/>
      <c r="N1783" s="176"/>
      <c r="O1783" s="176"/>
      <c r="P1783" s="176"/>
      <c r="Q1783" s="176"/>
      <c r="R1783" s="176"/>
      <c r="S1783" s="176"/>
      <c r="T1783" s="177"/>
      <c r="AT1783" s="171" t="s">
        <v>172</v>
      </c>
      <c r="AU1783" s="171" t="s">
        <v>83</v>
      </c>
      <c r="AV1783" s="14" t="s">
        <v>83</v>
      </c>
      <c r="AW1783" s="14" t="s">
        <v>30</v>
      </c>
      <c r="AX1783" s="14" t="s">
        <v>73</v>
      </c>
      <c r="AY1783" s="171" t="s">
        <v>160</v>
      </c>
    </row>
    <row r="1784" spans="2:51" s="14" customFormat="1" ht="11.25">
      <c r="B1784" s="170"/>
      <c r="D1784" s="158" t="s">
        <v>172</v>
      </c>
      <c r="E1784" s="171" t="s">
        <v>1</v>
      </c>
      <c r="F1784" s="172" t="s">
        <v>1761</v>
      </c>
      <c r="H1784" s="173">
        <v>18.67</v>
      </c>
      <c r="I1784" s="174"/>
      <c r="L1784" s="170"/>
      <c r="M1784" s="175"/>
      <c r="N1784" s="176"/>
      <c r="O1784" s="176"/>
      <c r="P1784" s="176"/>
      <c r="Q1784" s="176"/>
      <c r="R1784" s="176"/>
      <c r="S1784" s="176"/>
      <c r="T1784" s="177"/>
      <c r="AT1784" s="171" t="s">
        <v>172</v>
      </c>
      <c r="AU1784" s="171" t="s">
        <v>83</v>
      </c>
      <c r="AV1784" s="14" t="s">
        <v>83</v>
      </c>
      <c r="AW1784" s="14" t="s">
        <v>30</v>
      </c>
      <c r="AX1784" s="14" t="s">
        <v>73</v>
      </c>
      <c r="AY1784" s="171" t="s">
        <v>160</v>
      </c>
    </row>
    <row r="1785" spans="2:51" s="14" customFormat="1" ht="11.25">
      <c r="B1785" s="170"/>
      <c r="D1785" s="158" t="s">
        <v>172</v>
      </c>
      <c r="E1785" s="171" t="s">
        <v>1</v>
      </c>
      <c r="F1785" s="172" t="s">
        <v>1762</v>
      </c>
      <c r="H1785" s="173">
        <v>15.44</v>
      </c>
      <c r="I1785" s="174"/>
      <c r="L1785" s="170"/>
      <c r="M1785" s="175"/>
      <c r="N1785" s="176"/>
      <c r="O1785" s="176"/>
      <c r="P1785" s="176"/>
      <c r="Q1785" s="176"/>
      <c r="R1785" s="176"/>
      <c r="S1785" s="176"/>
      <c r="T1785" s="177"/>
      <c r="AT1785" s="171" t="s">
        <v>172</v>
      </c>
      <c r="AU1785" s="171" t="s">
        <v>83</v>
      </c>
      <c r="AV1785" s="14" t="s">
        <v>83</v>
      </c>
      <c r="AW1785" s="14" t="s">
        <v>30</v>
      </c>
      <c r="AX1785" s="14" t="s">
        <v>73</v>
      </c>
      <c r="AY1785" s="171" t="s">
        <v>160</v>
      </c>
    </row>
    <row r="1786" spans="2:51" s="14" customFormat="1" ht="11.25">
      <c r="B1786" s="170"/>
      <c r="D1786" s="158" t="s">
        <v>172</v>
      </c>
      <c r="E1786" s="171" t="s">
        <v>1</v>
      </c>
      <c r="F1786" s="172" t="s">
        <v>1763</v>
      </c>
      <c r="H1786" s="173">
        <v>15.44</v>
      </c>
      <c r="I1786" s="174"/>
      <c r="L1786" s="170"/>
      <c r="M1786" s="175"/>
      <c r="N1786" s="176"/>
      <c r="O1786" s="176"/>
      <c r="P1786" s="176"/>
      <c r="Q1786" s="176"/>
      <c r="R1786" s="176"/>
      <c r="S1786" s="176"/>
      <c r="T1786" s="177"/>
      <c r="AT1786" s="171" t="s">
        <v>172</v>
      </c>
      <c r="AU1786" s="171" t="s">
        <v>83</v>
      </c>
      <c r="AV1786" s="14" t="s">
        <v>83</v>
      </c>
      <c r="AW1786" s="14" t="s">
        <v>30</v>
      </c>
      <c r="AX1786" s="14" t="s">
        <v>73</v>
      </c>
      <c r="AY1786" s="171" t="s">
        <v>160</v>
      </c>
    </row>
    <row r="1787" spans="2:51" s="14" customFormat="1" ht="11.25">
      <c r="B1787" s="170"/>
      <c r="D1787" s="158" t="s">
        <v>172</v>
      </c>
      <c r="E1787" s="171" t="s">
        <v>1</v>
      </c>
      <c r="F1787" s="172" t="s">
        <v>1764</v>
      </c>
      <c r="H1787" s="173">
        <v>15.15</v>
      </c>
      <c r="I1787" s="174"/>
      <c r="L1787" s="170"/>
      <c r="M1787" s="175"/>
      <c r="N1787" s="176"/>
      <c r="O1787" s="176"/>
      <c r="P1787" s="176"/>
      <c r="Q1787" s="176"/>
      <c r="R1787" s="176"/>
      <c r="S1787" s="176"/>
      <c r="T1787" s="177"/>
      <c r="AT1787" s="171" t="s">
        <v>172</v>
      </c>
      <c r="AU1787" s="171" t="s">
        <v>83</v>
      </c>
      <c r="AV1787" s="14" t="s">
        <v>83</v>
      </c>
      <c r="AW1787" s="14" t="s">
        <v>30</v>
      </c>
      <c r="AX1787" s="14" t="s">
        <v>73</v>
      </c>
      <c r="AY1787" s="171" t="s">
        <v>160</v>
      </c>
    </row>
    <row r="1788" spans="2:51" s="14" customFormat="1" ht="11.25">
      <c r="B1788" s="170"/>
      <c r="D1788" s="158" t="s">
        <v>172</v>
      </c>
      <c r="E1788" s="171" t="s">
        <v>1</v>
      </c>
      <c r="F1788" s="172" t="s">
        <v>1765</v>
      </c>
      <c r="H1788" s="173">
        <v>14.02</v>
      </c>
      <c r="I1788" s="174"/>
      <c r="L1788" s="170"/>
      <c r="M1788" s="175"/>
      <c r="N1788" s="176"/>
      <c r="O1788" s="176"/>
      <c r="P1788" s="176"/>
      <c r="Q1788" s="176"/>
      <c r="R1788" s="176"/>
      <c r="S1788" s="176"/>
      <c r="T1788" s="177"/>
      <c r="AT1788" s="171" t="s">
        <v>172</v>
      </c>
      <c r="AU1788" s="171" t="s">
        <v>83</v>
      </c>
      <c r="AV1788" s="14" t="s">
        <v>83</v>
      </c>
      <c r="AW1788" s="14" t="s">
        <v>30</v>
      </c>
      <c r="AX1788" s="14" t="s">
        <v>73</v>
      </c>
      <c r="AY1788" s="171" t="s">
        <v>160</v>
      </c>
    </row>
    <row r="1789" spans="2:51" s="14" customFormat="1" ht="11.25">
      <c r="B1789" s="170"/>
      <c r="D1789" s="158" t="s">
        <v>172</v>
      </c>
      <c r="E1789" s="171" t="s">
        <v>1</v>
      </c>
      <c r="F1789" s="172" t="s">
        <v>1766</v>
      </c>
      <c r="H1789" s="173">
        <v>13.95</v>
      </c>
      <c r="I1789" s="174"/>
      <c r="L1789" s="170"/>
      <c r="M1789" s="175"/>
      <c r="N1789" s="176"/>
      <c r="O1789" s="176"/>
      <c r="P1789" s="176"/>
      <c r="Q1789" s="176"/>
      <c r="R1789" s="176"/>
      <c r="S1789" s="176"/>
      <c r="T1789" s="177"/>
      <c r="AT1789" s="171" t="s">
        <v>172</v>
      </c>
      <c r="AU1789" s="171" t="s">
        <v>83</v>
      </c>
      <c r="AV1789" s="14" t="s">
        <v>83</v>
      </c>
      <c r="AW1789" s="14" t="s">
        <v>30</v>
      </c>
      <c r="AX1789" s="14" t="s">
        <v>73</v>
      </c>
      <c r="AY1789" s="171" t="s">
        <v>160</v>
      </c>
    </row>
    <row r="1790" spans="2:51" s="14" customFormat="1" ht="11.25">
      <c r="B1790" s="170"/>
      <c r="D1790" s="158" t="s">
        <v>172</v>
      </c>
      <c r="E1790" s="171" t="s">
        <v>1</v>
      </c>
      <c r="F1790" s="172" t="s">
        <v>1767</v>
      </c>
      <c r="H1790" s="173">
        <v>11.52</v>
      </c>
      <c r="I1790" s="174"/>
      <c r="L1790" s="170"/>
      <c r="M1790" s="175"/>
      <c r="N1790" s="176"/>
      <c r="O1790" s="176"/>
      <c r="P1790" s="176"/>
      <c r="Q1790" s="176"/>
      <c r="R1790" s="176"/>
      <c r="S1790" s="176"/>
      <c r="T1790" s="177"/>
      <c r="AT1790" s="171" t="s">
        <v>172</v>
      </c>
      <c r="AU1790" s="171" t="s">
        <v>83</v>
      </c>
      <c r="AV1790" s="14" t="s">
        <v>83</v>
      </c>
      <c r="AW1790" s="14" t="s">
        <v>30</v>
      </c>
      <c r="AX1790" s="14" t="s">
        <v>73</v>
      </c>
      <c r="AY1790" s="171" t="s">
        <v>160</v>
      </c>
    </row>
    <row r="1791" spans="2:51" s="14" customFormat="1" ht="11.25">
      <c r="B1791" s="170"/>
      <c r="D1791" s="158" t="s">
        <v>172</v>
      </c>
      <c r="E1791" s="171" t="s">
        <v>1</v>
      </c>
      <c r="F1791" s="172" t="s">
        <v>1768</v>
      </c>
      <c r="H1791" s="173">
        <v>12.59</v>
      </c>
      <c r="I1791" s="174"/>
      <c r="L1791" s="170"/>
      <c r="M1791" s="175"/>
      <c r="N1791" s="176"/>
      <c r="O1791" s="176"/>
      <c r="P1791" s="176"/>
      <c r="Q1791" s="176"/>
      <c r="R1791" s="176"/>
      <c r="S1791" s="176"/>
      <c r="T1791" s="177"/>
      <c r="AT1791" s="171" t="s">
        <v>172</v>
      </c>
      <c r="AU1791" s="171" t="s">
        <v>83</v>
      </c>
      <c r="AV1791" s="14" t="s">
        <v>83</v>
      </c>
      <c r="AW1791" s="14" t="s">
        <v>30</v>
      </c>
      <c r="AX1791" s="14" t="s">
        <v>73</v>
      </c>
      <c r="AY1791" s="171" t="s">
        <v>160</v>
      </c>
    </row>
    <row r="1792" spans="2:51" s="14" customFormat="1" ht="11.25">
      <c r="B1792" s="170"/>
      <c r="D1792" s="158" t="s">
        <v>172</v>
      </c>
      <c r="E1792" s="171" t="s">
        <v>1</v>
      </c>
      <c r="F1792" s="172" t="s">
        <v>1769</v>
      </c>
      <c r="H1792" s="173">
        <v>14.68</v>
      </c>
      <c r="I1792" s="174"/>
      <c r="L1792" s="170"/>
      <c r="M1792" s="175"/>
      <c r="N1792" s="176"/>
      <c r="O1792" s="176"/>
      <c r="P1792" s="176"/>
      <c r="Q1792" s="176"/>
      <c r="R1792" s="176"/>
      <c r="S1792" s="176"/>
      <c r="T1792" s="177"/>
      <c r="AT1792" s="171" t="s">
        <v>172</v>
      </c>
      <c r="AU1792" s="171" t="s">
        <v>83</v>
      </c>
      <c r="AV1792" s="14" t="s">
        <v>83</v>
      </c>
      <c r="AW1792" s="14" t="s">
        <v>30</v>
      </c>
      <c r="AX1792" s="14" t="s">
        <v>73</v>
      </c>
      <c r="AY1792" s="171" t="s">
        <v>160</v>
      </c>
    </row>
    <row r="1793" spans="2:51" s="14" customFormat="1" ht="11.25">
      <c r="B1793" s="170"/>
      <c r="D1793" s="158" t="s">
        <v>172</v>
      </c>
      <c r="E1793" s="171" t="s">
        <v>1</v>
      </c>
      <c r="F1793" s="172" t="s">
        <v>1770</v>
      </c>
      <c r="H1793" s="173">
        <v>10</v>
      </c>
      <c r="I1793" s="174"/>
      <c r="L1793" s="170"/>
      <c r="M1793" s="175"/>
      <c r="N1793" s="176"/>
      <c r="O1793" s="176"/>
      <c r="P1793" s="176"/>
      <c r="Q1793" s="176"/>
      <c r="R1793" s="176"/>
      <c r="S1793" s="176"/>
      <c r="T1793" s="177"/>
      <c r="AT1793" s="171" t="s">
        <v>172</v>
      </c>
      <c r="AU1793" s="171" t="s">
        <v>83</v>
      </c>
      <c r="AV1793" s="14" t="s">
        <v>83</v>
      </c>
      <c r="AW1793" s="14" t="s">
        <v>30</v>
      </c>
      <c r="AX1793" s="14" t="s">
        <v>73</v>
      </c>
      <c r="AY1793" s="171" t="s">
        <v>160</v>
      </c>
    </row>
    <row r="1794" spans="2:51" s="14" customFormat="1" ht="11.25">
      <c r="B1794" s="170"/>
      <c r="D1794" s="158" t="s">
        <v>172</v>
      </c>
      <c r="E1794" s="171" t="s">
        <v>1</v>
      </c>
      <c r="F1794" s="172" t="s">
        <v>1771</v>
      </c>
      <c r="H1794" s="173">
        <v>31</v>
      </c>
      <c r="I1794" s="174"/>
      <c r="L1794" s="170"/>
      <c r="M1794" s="175"/>
      <c r="N1794" s="176"/>
      <c r="O1794" s="176"/>
      <c r="P1794" s="176"/>
      <c r="Q1794" s="176"/>
      <c r="R1794" s="176"/>
      <c r="S1794" s="176"/>
      <c r="T1794" s="177"/>
      <c r="AT1794" s="171" t="s">
        <v>172</v>
      </c>
      <c r="AU1794" s="171" t="s">
        <v>83</v>
      </c>
      <c r="AV1794" s="14" t="s">
        <v>83</v>
      </c>
      <c r="AW1794" s="14" t="s">
        <v>30</v>
      </c>
      <c r="AX1794" s="14" t="s">
        <v>73</v>
      </c>
      <c r="AY1794" s="171" t="s">
        <v>160</v>
      </c>
    </row>
    <row r="1795" spans="2:51" s="15" customFormat="1" ht="11.25">
      <c r="B1795" s="178"/>
      <c r="D1795" s="158" t="s">
        <v>172</v>
      </c>
      <c r="E1795" s="179" t="s">
        <v>1</v>
      </c>
      <c r="F1795" s="180" t="s">
        <v>177</v>
      </c>
      <c r="H1795" s="181">
        <v>355.72</v>
      </c>
      <c r="I1795" s="182"/>
      <c r="L1795" s="178"/>
      <c r="M1795" s="183"/>
      <c r="N1795" s="184"/>
      <c r="O1795" s="184"/>
      <c r="P1795" s="184"/>
      <c r="Q1795" s="184"/>
      <c r="R1795" s="184"/>
      <c r="S1795" s="184"/>
      <c r="T1795" s="185"/>
      <c r="AT1795" s="179" t="s">
        <v>172</v>
      </c>
      <c r="AU1795" s="179" t="s">
        <v>83</v>
      </c>
      <c r="AV1795" s="15" t="s">
        <v>161</v>
      </c>
      <c r="AW1795" s="15" t="s">
        <v>30</v>
      </c>
      <c r="AX1795" s="15" t="s">
        <v>73</v>
      </c>
      <c r="AY1795" s="179" t="s">
        <v>160</v>
      </c>
    </row>
    <row r="1796" spans="2:51" s="13" customFormat="1" ht="11.25">
      <c r="B1796" s="163"/>
      <c r="D1796" s="158" t="s">
        <v>172</v>
      </c>
      <c r="E1796" s="164" t="s">
        <v>1</v>
      </c>
      <c r="F1796" s="165" t="s">
        <v>178</v>
      </c>
      <c r="H1796" s="164" t="s">
        <v>1</v>
      </c>
      <c r="I1796" s="166"/>
      <c r="L1796" s="163"/>
      <c r="M1796" s="167"/>
      <c r="N1796" s="168"/>
      <c r="O1796" s="168"/>
      <c r="P1796" s="168"/>
      <c r="Q1796" s="168"/>
      <c r="R1796" s="168"/>
      <c r="S1796" s="168"/>
      <c r="T1796" s="169"/>
      <c r="AT1796" s="164" t="s">
        <v>172</v>
      </c>
      <c r="AU1796" s="164" t="s">
        <v>83</v>
      </c>
      <c r="AV1796" s="13" t="s">
        <v>81</v>
      </c>
      <c r="AW1796" s="13" t="s">
        <v>30</v>
      </c>
      <c r="AX1796" s="13" t="s">
        <v>73</v>
      </c>
      <c r="AY1796" s="164" t="s">
        <v>160</v>
      </c>
    </row>
    <row r="1797" spans="2:51" s="14" customFormat="1" ht="11.25">
      <c r="B1797" s="170"/>
      <c r="D1797" s="158" t="s">
        <v>172</v>
      </c>
      <c r="E1797" s="171" t="s">
        <v>1</v>
      </c>
      <c r="F1797" s="172" t="s">
        <v>1772</v>
      </c>
      <c r="H1797" s="173">
        <v>61.8</v>
      </c>
      <c r="I1797" s="174"/>
      <c r="L1797" s="170"/>
      <c r="M1797" s="175"/>
      <c r="N1797" s="176"/>
      <c r="O1797" s="176"/>
      <c r="P1797" s="176"/>
      <c r="Q1797" s="176"/>
      <c r="R1797" s="176"/>
      <c r="S1797" s="176"/>
      <c r="T1797" s="177"/>
      <c r="AT1797" s="171" t="s">
        <v>172</v>
      </c>
      <c r="AU1797" s="171" t="s">
        <v>83</v>
      </c>
      <c r="AV1797" s="14" t="s">
        <v>83</v>
      </c>
      <c r="AW1797" s="14" t="s">
        <v>30</v>
      </c>
      <c r="AX1797" s="14" t="s">
        <v>73</v>
      </c>
      <c r="AY1797" s="171" t="s">
        <v>160</v>
      </c>
    </row>
    <row r="1798" spans="2:51" s="14" customFormat="1" ht="11.25">
      <c r="B1798" s="170"/>
      <c r="D1798" s="158" t="s">
        <v>172</v>
      </c>
      <c r="E1798" s="171" t="s">
        <v>1</v>
      </c>
      <c r="F1798" s="172" t="s">
        <v>1773</v>
      </c>
      <c r="H1798" s="173">
        <v>24.4</v>
      </c>
      <c r="I1798" s="174"/>
      <c r="L1798" s="170"/>
      <c r="M1798" s="175"/>
      <c r="N1798" s="176"/>
      <c r="O1798" s="176"/>
      <c r="P1798" s="176"/>
      <c r="Q1798" s="176"/>
      <c r="R1798" s="176"/>
      <c r="S1798" s="176"/>
      <c r="T1798" s="177"/>
      <c r="AT1798" s="171" t="s">
        <v>172</v>
      </c>
      <c r="AU1798" s="171" t="s">
        <v>83</v>
      </c>
      <c r="AV1798" s="14" t="s">
        <v>83</v>
      </c>
      <c r="AW1798" s="14" t="s">
        <v>30</v>
      </c>
      <c r="AX1798" s="14" t="s">
        <v>73</v>
      </c>
      <c r="AY1798" s="171" t="s">
        <v>160</v>
      </c>
    </row>
    <row r="1799" spans="2:51" s="14" customFormat="1" ht="11.25">
      <c r="B1799" s="170"/>
      <c r="D1799" s="158" t="s">
        <v>172</v>
      </c>
      <c r="E1799" s="171" t="s">
        <v>1</v>
      </c>
      <c r="F1799" s="172" t="s">
        <v>1774</v>
      </c>
      <c r="H1799" s="173">
        <v>21.73</v>
      </c>
      <c r="I1799" s="174"/>
      <c r="L1799" s="170"/>
      <c r="M1799" s="175"/>
      <c r="N1799" s="176"/>
      <c r="O1799" s="176"/>
      <c r="P1799" s="176"/>
      <c r="Q1799" s="176"/>
      <c r="R1799" s="176"/>
      <c r="S1799" s="176"/>
      <c r="T1799" s="177"/>
      <c r="AT1799" s="171" t="s">
        <v>172</v>
      </c>
      <c r="AU1799" s="171" t="s">
        <v>83</v>
      </c>
      <c r="AV1799" s="14" t="s">
        <v>83</v>
      </c>
      <c r="AW1799" s="14" t="s">
        <v>30</v>
      </c>
      <c r="AX1799" s="14" t="s">
        <v>73</v>
      </c>
      <c r="AY1799" s="171" t="s">
        <v>160</v>
      </c>
    </row>
    <row r="1800" spans="2:51" s="14" customFormat="1" ht="11.25">
      <c r="B1800" s="170"/>
      <c r="D1800" s="158" t="s">
        <v>172</v>
      </c>
      <c r="E1800" s="171" t="s">
        <v>1</v>
      </c>
      <c r="F1800" s="172" t="s">
        <v>1775</v>
      </c>
      <c r="H1800" s="173">
        <v>23.45</v>
      </c>
      <c r="I1800" s="174"/>
      <c r="L1800" s="170"/>
      <c r="M1800" s="175"/>
      <c r="N1800" s="176"/>
      <c r="O1800" s="176"/>
      <c r="P1800" s="176"/>
      <c r="Q1800" s="176"/>
      <c r="R1800" s="176"/>
      <c r="S1800" s="176"/>
      <c r="T1800" s="177"/>
      <c r="AT1800" s="171" t="s">
        <v>172</v>
      </c>
      <c r="AU1800" s="171" t="s">
        <v>83</v>
      </c>
      <c r="AV1800" s="14" t="s">
        <v>83</v>
      </c>
      <c r="AW1800" s="14" t="s">
        <v>30</v>
      </c>
      <c r="AX1800" s="14" t="s">
        <v>73</v>
      </c>
      <c r="AY1800" s="171" t="s">
        <v>160</v>
      </c>
    </row>
    <row r="1801" spans="2:51" s="14" customFormat="1" ht="11.25">
      <c r="B1801" s="170"/>
      <c r="D1801" s="158" t="s">
        <v>172</v>
      </c>
      <c r="E1801" s="171" t="s">
        <v>1</v>
      </c>
      <c r="F1801" s="172" t="s">
        <v>1776</v>
      </c>
      <c r="H1801" s="173">
        <v>17.1</v>
      </c>
      <c r="I1801" s="174"/>
      <c r="L1801" s="170"/>
      <c r="M1801" s="175"/>
      <c r="N1801" s="176"/>
      <c r="O1801" s="176"/>
      <c r="P1801" s="176"/>
      <c r="Q1801" s="176"/>
      <c r="R1801" s="176"/>
      <c r="S1801" s="176"/>
      <c r="T1801" s="177"/>
      <c r="AT1801" s="171" t="s">
        <v>172</v>
      </c>
      <c r="AU1801" s="171" t="s">
        <v>83</v>
      </c>
      <c r="AV1801" s="14" t="s">
        <v>83</v>
      </c>
      <c r="AW1801" s="14" t="s">
        <v>30</v>
      </c>
      <c r="AX1801" s="14" t="s">
        <v>73</v>
      </c>
      <c r="AY1801" s="171" t="s">
        <v>160</v>
      </c>
    </row>
    <row r="1802" spans="2:51" s="14" customFormat="1" ht="11.25">
      <c r="B1802" s="170"/>
      <c r="D1802" s="158" t="s">
        <v>172</v>
      </c>
      <c r="E1802" s="171" t="s">
        <v>1</v>
      </c>
      <c r="F1802" s="172" t="s">
        <v>1777</v>
      </c>
      <c r="H1802" s="173">
        <v>16.67</v>
      </c>
      <c r="I1802" s="174"/>
      <c r="L1802" s="170"/>
      <c r="M1802" s="175"/>
      <c r="N1802" s="176"/>
      <c r="O1802" s="176"/>
      <c r="P1802" s="176"/>
      <c r="Q1802" s="176"/>
      <c r="R1802" s="176"/>
      <c r="S1802" s="176"/>
      <c r="T1802" s="177"/>
      <c r="AT1802" s="171" t="s">
        <v>172</v>
      </c>
      <c r="AU1802" s="171" t="s">
        <v>83</v>
      </c>
      <c r="AV1802" s="14" t="s">
        <v>83</v>
      </c>
      <c r="AW1802" s="14" t="s">
        <v>30</v>
      </c>
      <c r="AX1802" s="14" t="s">
        <v>73</v>
      </c>
      <c r="AY1802" s="171" t="s">
        <v>160</v>
      </c>
    </row>
    <row r="1803" spans="2:51" s="14" customFormat="1" ht="11.25">
      <c r="B1803" s="170"/>
      <c r="D1803" s="158" t="s">
        <v>172</v>
      </c>
      <c r="E1803" s="171" t="s">
        <v>1</v>
      </c>
      <c r="F1803" s="172" t="s">
        <v>1778</v>
      </c>
      <c r="H1803" s="173">
        <v>4</v>
      </c>
      <c r="I1803" s="174"/>
      <c r="L1803" s="170"/>
      <c r="M1803" s="175"/>
      <c r="N1803" s="176"/>
      <c r="O1803" s="176"/>
      <c r="P1803" s="176"/>
      <c r="Q1803" s="176"/>
      <c r="R1803" s="176"/>
      <c r="S1803" s="176"/>
      <c r="T1803" s="177"/>
      <c r="AT1803" s="171" t="s">
        <v>172</v>
      </c>
      <c r="AU1803" s="171" t="s">
        <v>83</v>
      </c>
      <c r="AV1803" s="14" t="s">
        <v>83</v>
      </c>
      <c r="AW1803" s="14" t="s">
        <v>30</v>
      </c>
      <c r="AX1803" s="14" t="s">
        <v>73</v>
      </c>
      <c r="AY1803" s="171" t="s">
        <v>160</v>
      </c>
    </row>
    <row r="1804" spans="2:51" s="14" customFormat="1" ht="11.25">
      <c r="B1804" s="170"/>
      <c r="D1804" s="158" t="s">
        <v>172</v>
      </c>
      <c r="E1804" s="171" t="s">
        <v>1</v>
      </c>
      <c r="F1804" s="172" t="s">
        <v>1779</v>
      </c>
      <c r="H1804" s="173">
        <v>4</v>
      </c>
      <c r="I1804" s="174"/>
      <c r="L1804" s="170"/>
      <c r="M1804" s="175"/>
      <c r="N1804" s="176"/>
      <c r="O1804" s="176"/>
      <c r="P1804" s="176"/>
      <c r="Q1804" s="176"/>
      <c r="R1804" s="176"/>
      <c r="S1804" s="176"/>
      <c r="T1804" s="177"/>
      <c r="AT1804" s="171" t="s">
        <v>172</v>
      </c>
      <c r="AU1804" s="171" t="s">
        <v>83</v>
      </c>
      <c r="AV1804" s="14" t="s">
        <v>83</v>
      </c>
      <c r="AW1804" s="14" t="s">
        <v>30</v>
      </c>
      <c r="AX1804" s="14" t="s">
        <v>73</v>
      </c>
      <c r="AY1804" s="171" t="s">
        <v>160</v>
      </c>
    </row>
    <row r="1805" spans="2:51" s="14" customFormat="1" ht="11.25">
      <c r="B1805" s="170"/>
      <c r="D1805" s="158" t="s">
        <v>172</v>
      </c>
      <c r="E1805" s="171" t="s">
        <v>1</v>
      </c>
      <c r="F1805" s="172" t="s">
        <v>1780</v>
      </c>
      <c r="H1805" s="173">
        <v>18.24</v>
      </c>
      <c r="I1805" s="174"/>
      <c r="L1805" s="170"/>
      <c r="M1805" s="175"/>
      <c r="N1805" s="176"/>
      <c r="O1805" s="176"/>
      <c r="P1805" s="176"/>
      <c r="Q1805" s="176"/>
      <c r="R1805" s="176"/>
      <c r="S1805" s="176"/>
      <c r="T1805" s="177"/>
      <c r="AT1805" s="171" t="s">
        <v>172</v>
      </c>
      <c r="AU1805" s="171" t="s">
        <v>83</v>
      </c>
      <c r="AV1805" s="14" t="s">
        <v>83</v>
      </c>
      <c r="AW1805" s="14" t="s">
        <v>30</v>
      </c>
      <c r="AX1805" s="14" t="s">
        <v>73</v>
      </c>
      <c r="AY1805" s="171" t="s">
        <v>160</v>
      </c>
    </row>
    <row r="1806" spans="2:51" s="14" customFormat="1" ht="11.25">
      <c r="B1806" s="170"/>
      <c r="D1806" s="158" t="s">
        <v>172</v>
      </c>
      <c r="E1806" s="171" t="s">
        <v>1</v>
      </c>
      <c r="F1806" s="172" t="s">
        <v>1781</v>
      </c>
      <c r="H1806" s="173">
        <v>18.67</v>
      </c>
      <c r="I1806" s="174"/>
      <c r="L1806" s="170"/>
      <c r="M1806" s="175"/>
      <c r="N1806" s="176"/>
      <c r="O1806" s="176"/>
      <c r="P1806" s="176"/>
      <c r="Q1806" s="176"/>
      <c r="R1806" s="176"/>
      <c r="S1806" s="176"/>
      <c r="T1806" s="177"/>
      <c r="AT1806" s="171" t="s">
        <v>172</v>
      </c>
      <c r="AU1806" s="171" t="s">
        <v>83</v>
      </c>
      <c r="AV1806" s="14" t="s">
        <v>83</v>
      </c>
      <c r="AW1806" s="14" t="s">
        <v>30</v>
      </c>
      <c r="AX1806" s="14" t="s">
        <v>73</v>
      </c>
      <c r="AY1806" s="171" t="s">
        <v>160</v>
      </c>
    </row>
    <row r="1807" spans="2:51" s="14" customFormat="1" ht="11.25">
      <c r="B1807" s="170"/>
      <c r="D1807" s="158" t="s">
        <v>172</v>
      </c>
      <c r="E1807" s="171" t="s">
        <v>1</v>
      </c>
      <c r="F1807" s="172" t="s">
        <v>1782</v>
      </c>
      <c r="H1807" s="173">
        <v>15.44</v>
      </c>
      <c r="I1807" s="174"/>
      <c r="L1807" s="170"/>
      <c r="M1807" s="175"/>
      <c r="N1807" s="176"/>
      <c r="O1807" s="176"/>
      <c r="P1807" s="176"/>
      <c r="Q1807" s="176"/>
      <c r="R1807" s="176"/>
      <c r="S1807" s="176"/>
      <c r="T1807" s="177"/>
      <c r="AT1807" s="171" t="s">
        <v>172</v>
      </c>
      <c r="AU1807" s="171" t="s">
        <v>83</v>
      </c>
      <c r="AV1807" s="14" t="s">
        <v>83</v>
      </c>
      <c r="AW1807" s="14" t="s">
        <v>30</v>
      </c>
      <c r="AX1807" s="14" t="s">
        <v>73</v>
      </c>
      <c r="AY1807" s="171" t="s">
        <v>160</v>
      </c>
    </row>
    <row r="1808" spans="2:51" s="14" customFormat="1" ht="11.25">
      <c r="B1808" s="170"/>
      <c r="D1808" s="158" t="s">
        <v>172</v>
      </c>
      <c r="E1808" s="171" t="s">
        <v>1</v>
      </c>
      <c r="F1808" s="172" t="s">
        <v>1783</v>
      </c>
      <c r="H1808" s="173">
        <v>15.44</v>
      </c>
      <c r="I1808" s="174"/>
      <c r="L1808" s="170"/>
      <c r="M1808" s="175"/>
      <c r="N1808" s="176"/>
      <c r="O1808" s="176"/>
      <c r="P1808" s="176"/>
      <c r="Q1808" s="176"/>
      <c r="R1808" s="176"/>
      <c r="S1808" s="176"/>
      <c r="T1808" s="177"/>
      <c r="AT1808" s="171" t="s">
        <v>172</v>
      </c>
      <c r="AU1808" s="171" t="s">
        <v>83</v>
      </c>
      <c r="AV1808" s="14" t="s">
        <v>83</v>
      </c>
      <c r="AW1808" s="14" t="s">
        <v>30</v>
      </c>
      <c r="AX1808" s="14" t="s">
        <v>73</v>
      </c>
      <c r="AY1808" s="171" t="s">
        <v>160</v>
      </c>
    </row>
    <row r="1809" spans="2:51" s="14" customFormat="1" ht="11.25">
      <c r="B1809" s="170"/>
      <c r="D1809" s="158" t="s">
        <v>172</v>
      </c>
      <c r="E1809" s="171" t="s">
        <v>1</v>
      </c>
      <c r="F1809" s="172" t="s">
        <v>1784</v>
      </c>
      <c r="H1809" s="173">
        <v>15.15</v>
      </c>
      <c r="I1809" s="174"/>
      <c r="L1809" s="170"/>
      <c r="M1809" s="175"/>
      <c r="N1809" s="176"/>
      <c r="O1809" s="176"/>
      <c r="P1809" s="176"/>
      <c r="Q1809" s="176"/>
      <c r="R1809" s="176"/>
      <c r="S1809" s="176"/>
      <c r="T1809" s="177"/>
      <c r="AT1809" s="171" t="s">
        <v>172</v>
      </c>
      <c r="AU1809" s="171" t="s">
        <v>83</v>
      </c>
      <c r="AV1809" s="14" t="s">
        <v>83</v>
      </c>
      <c r="AW1809" s="14" t="s">
        <v>30</v>
      </c>
      <c r="AX1809" s="14" t="s">
        <v>73</v>
      </c>
      <c r="AY1809" s="171" t="s">
        <v>160</v>
      </c>
    </row>
    <row r="1810" spans="2:51" s="14" customFormat="1" ht="11.25">
      <c r="B1810" s="170"/>
      <c r="D1810" s="158" t="s">
        <v>172</v>
      </c>
      <c r="E1810" s="171" t="s">
        <v>1</v>
      </c>
      <c r="F1810" s="172" t="s">
        <v>1785</v>
      </c>
      <c r="H1810" s="173">
        <v>14.75</v>
      </c>
      <c r="I1810" s="174"/>
      <c r="L1810" s="170"/>
      <c r="M1810" s="175"/>
      <c r="N1810" s="176"/>
      <c r="O1810" s="176"/>
      <c r="P1810" s="176"/>
      <c r="Q1810" s="176"/>
      <c r="R1810" s="176"/>
      <c r="S1810" s="176"/>
      <c r="T1810" s="177"/>
      <c r="AT1810" s="171" t="s">
        <v>172</v>
      </c>
      <c r="AU1810" s="171" t="s">
        <v>83</v>
      </c>
      <c r="AV1810" s="14" t="s">
        <v>83</v>
      </c>
      <c r="AW1810" s="14" t="s">
        <v>30</v>
      </c>
      <c r="AX1810" s="14" t="s">
        <v>73</v>
      </c>
      <c r="AY1810" s="171" t="s">
        <v>160</v>
      </c>
    </row>
    <row r="1811" spans="2:51" s="14" customFormat="1" ht="11.25">
      <c r="B1811" s="170"/>
      <c r="D1811" s="158" t="s">
        <v>172</v>
      </c>
      <c r="E1811" s="171" t="s">
        <v>1</v>
      </c>
      <c r="F1811" s="172" t="s">
        <v>1786</v>
      </c>
      <c r="H1811" s="173">
        <v>12.75</v>
      </c>
      <c r="I1811" s="174"/>
      <c r="L1811" s="170"/>
      <c r="M1811" s="175"/>
      <c r="N1811" s="176"/>
      <c r="O1811" s="176"/>
      <c r="P1811" s="176"/>
      <c r="Q1811" s="176"/>
      <c r="R1811" s="176"/>
      <c r="S1811" s="176"/>
      <c r="T1811" s="177"/>
      <c r="AT1811" s="171" t="s">
        <v>172</v>
      </c>
      <c r="AU1811" s="171" t="s">
        <v>83</v>
      </c>
      <c r="AV1811" s="14" t="s">
        <v>83</v>
      </c>
      <c r="AW1811" s="14" t="s">
        <v>30</v>
      </c>
      <c r="AX1811" s="14" t="s">
        <v>73</v>
      </c>
      <c r="AY1811" s="171" t="s">
        <v>160</v>
      </c>
    </row>
    <row r="1812" spans="2:51" s="14" customFormat="1" ht="11.25">
      <c r="B1812" s="170"/>
      <c r="D1812" s="158" t="s">
        <v>172</v>
      </c>
      <c r="E1812" s="171" t="s">
        <v>1</v>
      </c>
      <c r="F1812" s="172" t="s">
        <v>1787</v>
      </c>
      <c r="H1812" s="173">
        <v>27.02</v>
      </c>
      <c r="I1812" s="174"/>
      <c r="L1812" s="170"/>
      <c r="M1812" s="175"/>
      <c r="N1812" s="176"/>
      <c r="O1812" s="176"/>
      <c r="P1812" s="176"/>
      <c r="Q1812" s="176"/>
      <c r="R1812" s="176"/>
      <c r="S1812" s="176"/>
      <c r="T1812" s="177"/>
      <c r="AT1812" s="171" t="s">
        <v>172</v>
      </c>
      <c r="AU1812" s="171" t="s">
        <v>83</v>
      </c>
      <c r="AV1812" s="14" t="s">
        <v>83</v>
      </c>
      <c r="AW1812" s="14" t="s">
        <v>30</v>
      </c>
      <c r="AX1812" s="14" t="s">
        <v>73</v>
      </c>
      <c r="AY1812" s="171" t="s">
        <v>160</v>
      </c>
    </row>
    <row r="1813" spans="2:51" s="14" customFormat="1" ht="11.25">
      <c r="B1813" s="170"/>
      <c r="D1813" s="158" t="s">
        <v>172</v>
      </c>
      <c r="E1813" s="171" t="s">
        <v>1</v>
      </c>
      <c r="F1813" s="172" t="s">
        <v>1788</v>
      </c>
      <c r="H1813" s="173">
        <v>43.25</v>
      </c>
      <c r="I1813" s="174"/>
      <c r="L1813" s="170"/>
      <c r="M1813" s="175"/>
      <c r="N1813" s="176"/>
      <c r="O1813" s="176"/>
      <c r="P1813" s="176"/>
      <c r="Q1813" s="176"/>
      <c r="R1813" s="176"/>
      <c r="S1813" s="176"/>
      <c r="T1813" s="177"/>
      <c r="AT1813" s="171" t="s">
        <v>172</v>
      </c>
      <c r="AU1813" s="171" t="s">
        <v>83</v>
      </c>
      <c r="AV1813" s="14" t="s">
        <v>83</v>
      </c>
      <c r="AW1813" s="14" t="s">
        <v>30</v>
      </c>
      <c r="AX1813" s="14" t="s">
        <v>73</v>
      </c>
      <c r="AY1813" s="171" t="s">
        <v>160</v>
      </c>
    </row>
    <row r="1814" spans="2:51" s="15" customFormat="1" ht="11.25">
      <c r="B1814" s="178"/>
      <c r="D1814" s="158" t="s">
        <v>172</v>
      </c>
      <c r="E1814" s="179" t="s">
        <v>1</v>
      </c>
      <c r="F1814" s="180" t="s">
        <v>177</v>
      </c>
      <c r="H1814" s="181">
        <v>353.86</v>
      </c>
      <c r="I1814" s="182"/>
      <c r="L1814" s="178"/>
      <c r="M1814" s="183"/>
      <c r="N1814" s="184"/>
      <c r="O1814" s="184"/>
      <c r="P1814" s="184"/>
      <c r="Q1814" s="184"/>
      <c r="R1814" s="184"/>
      <c r="S1814" s="184"/>
      <c r="T1814" s="185"/>
      <c r="AT1814" s="179" t="s">
        <v>172</v>
      </c>
      <c r="AU1814" s="179" t="s">
        <v>83</v>
      </c>
      <c r="AV1814" s="15" t="s">
        <v>161</v>
      </c>
      <c r="AW1814" s="15" t="s">
        <v>30</v>
      </c>
      <c r="AX1814" s="15" t="s">
        <v>73</v>
      </c>
      <c r="AY1814" s="179" t="s">
        <v>160</v>
      </c>
    </row>
    <row r="1815" spans="2:51" s="16" customFormat="1" ht="11.25">
      <c r="B1815" s="186"/>
      <c r="D1815" s="158" t="s">
        <v>172</v>
      </c>
      <c r="E1815" s="187" t="s">
        <v>1</v>
      </c>
      <c r="F1815" s="188" t="s">
        <v>182</v>
      </c>
      <c r="H1815" s="189">
        <v>709.58</v>
      </c>
      <c r="I1815" s="190"/>
      <c r="L1815" s="186"/>
      <c r="M1815" s="191"/>
      <c r="N1815" s="192"/>
      <c r="O1815" s="192"/>
      <c r="P1815" s="192"/>
      <c r="Q1815" s="192"/>
      <c r="R1815" s="192"/>
      <c r="S1815" s="192"/>
      <c r="T1815" s="193"/>
      <c r="AT1815" s="187" t="s">
        <v>172</v>
      </c>
      <c r="AU1815" s="187" t="s">
        <v>83</v>
      </c>
      <c r="AV1815" s="16" t="s">
        <v>168</v>
      </c>
      <c r="AW1815" s="16" t="s">
        <v>30</v>
      </c>
      <c r="AX1815" s="16" t="s">
        <v>81</v>
      </c>
      <c r="AY1815" s="187" t="s">
        <v>160</v>
      </c>
    </row>
    <row r="1816" spans="1:65" s="2" customFormat="1" ht="16.5" customHeight="1">
      <c r="A1816" s="33"/>
      <c r="B1816" s="144"/>
      <c r="C1816" s="195" t="s">
        <v>1804</v>
      </c>
      <c r="D1816" s="195" t="s">
        <v>834</v>
      </c>
      <c r="E1816" s="196" t="s">
        <v>1805</v>
      </c>
      <c r="F1816" s="197" t="s">
        <v>1806</v>
      </c>
      <c r="G1816" s="198" t="s">
        <v>166</v>
      </c>
      <c r="H1816" s="199">
        <v>780.538</v>
      </c>
      <c r="I1816" s="200"/>
      <c r="J1816" s="201">
        <f>ROUND(I1816*H1816,2)</f>
        <v>0</v>
      </c>
      <c r="K1816" s="197" t="s">
        <v>1</v>
      </c>
      <c r="L1816" s="202"/>
      <c r="M1816" s="203" t="s">
        <v>1</v>
      </c>
      <c r="N1816" s="204" t="s">
        <v>38</v>
      </c>
      <c r="O1816" s="59"/>
      <c r="P1816" s="154">
        <f>O1816*H1816</f>
        <v>0</v>
      </c>
      <c r="Q1816" s="154">
        <v>0.00283</v>
      </c>
      <c r="R1816" s="154">
        <f>Q1816*H1816</f>
        <v>2.20892254</v>
      </c>
      <c r="S1816" s="154">
        <v>0</v>
      </c>
      <c r="T1816" s="155">
        <f>S1816*H1816</f>
        <v>0</v>
      </c>
      <c r="U1816" s="33"/>
      <c r="V1816" s="33"/>
      <c r="W1816" s="33"/>
      <c r="X1816" s="33"/>
      <c r="Y1816" s="33"/>
      <c r="Z1816" s="33"/>
      <c r="AA1816" s="33"/>
      <c r="AB1816" s="33"/>
      <c r="AC1816" s="33"/>
      <c r="AD1816" s="33"/>
      <c r="AE1816" s="33"/>
      <c r="AR1816" s="156" t="s">
        <v>399</v>
      </c>
      <c r="AT1816" s="156" t="s">
        <v>834</v>
      </c>
      <c r="AU1816" s="156" t="s">
        <v>83</v>
      </c>
      <c r="AY1816" s="18" t="s">
        <v>160</v>
      </c>
      <c r="BE1816" s="157">
        <f>IF(N1816="základní",J1816,0)</f>
        <v>0</v>
      </c>
      <c r="BF1816" s="157">
        <f>IF(N1816="snížená",J1816,0)</f>
        <v>0</v>
      </c>
      <c r="BG1816" s="157">
        <f>IF(N1816="zákl. přenesená",J1816,0)</f>
        <v>0</v>
      </c>
      <c r="BH1816" s="157">
        <f>IF(N1816="sníž. přenesená",J1816,0)</f>
        <v>0</v>
      </c>
      <c r="BI1816" s="157">
        <f>IF(N1816="nulová",J1816,0)</f>
        <v>0</v>
      </c>
      <c r="BJ1816" s="18" t="s">
        <v>81</v>
      </c>
      <c r="BK1816" s="157">
        <f>ROUND(I1816*H1816,2)</f>
        <v>0</v>
      </c>
      <c r="BL1816" s="18" t="s">
        <v>251</v>
      </c>
      <c r="BM1816" s="156" t="s">
        <v>1807</v>
      </c>
    </row>
    <row r="1817" spans="1:47" s="2" customFormat="1" ht="11.25">
      <c r="A1817" s="33"/>
      <c r="B1817" s="34"/>
      <c r="C1817" s="33"/>
      <c r="D1817" s="158" t="s">
        <v>170</v>
      </c>
      <c r="E1817" s="33"/>
      <c r="F1817" s="159" t="s">
        <v>1808</v>
      </c>
      <c r="G1817" s="33"/>
      <c r="H1817" s="33"/>
      <c r="I1817" s="160"/>
      <c r="J1817" s="33"/>
      <c r="K1817" s="33"/>
      <c r="L1817" s="34"/>
      <c r="M1817" s="161"/>
      <c r="N1817" s="162"/>
      <c r="O1817" s="59"/>
      <c r="P1817" s="59"/>
      <c r="Q1817" s="59"/>
      <c r="R1817" s="59"/>
      <c r="S1817" s="59"/>
      <c r="T1817" s="60"/>
      <c r="U1817" s="33"/>
      <c r="V1817" s="33"/>
      <c r="W1817" s="33"/>
      <c r="X1817" s="33"/>
      <c r="Y1817" s="33"/>
      <c r="Z1817" s="33"/>
      <c r="AA1817" s="33"/>
      <c r="AB1817" s="33"/>
      <c r="AC1817" s="33"/>
      <c r="AD1817" s="33"/>
      <c r="AE1817" s="33"/>
      <c r="AT1817" s="18" t="s">
        <v>170</v>
      </c>
      <c r="AU1817" s="18" t="s">
        <v>83</v>
      </c>
    </row>
    <row r="1818" spans="2:51" s="14" customFormat="1" ht="11.25">
      <c r="B1818" s="170"/>
      <c r="D1818" s="158" t="s">
        <v>172</v>
      </c>
      <c r="F1818" s="172" t="s">
        <v>1809</v>
      </c>
      <c r="H1818" s="173">
        <v>780.538</v>
      </c>
      <c r="I1818" s="174"/>
      <c r="L1818" s="170"/>
      <c r="M1818" s="175"/>
      <c r="N1818" s="176"/>
      <c r="O1818" s="176"/>
      <c r="P1818" s="176"/>
      <c r="Q1818" s="176"/>
      <c r="R1818" s="176"/>
      <c r="S1818" s="176"/>
      <c r="T1818" s="177"/>
      <c r="AT1818" s="171" t="s">
        <v>172</v>
      </c>
      <c r="AU1818" s="171" t="s">
        <v>83</v>
      </c>
      <c r="AV1818" s="14" t="s">
        <v>83</v>
      </c>
      <c r="AW1818" s="14" t="s">
        <v>3</v>
      </c>
      <c r="AX1818" s="14" t="s">
        <v>81</v>
      </c>
      <c r="AY1818" s="171" t="s">
        <v>160</v>
      </c>
    </row>
    <row r="1819" spans="1:65" s="2" customFormat="1" ht="16.5" customHeight="1">
      <c r="A1819" s="33"/>
      <c r="B1819" s="144"/>
      <c r="C1819" s="145" t="s">
        <v>1810</v>
      </c>
      <c r="D1819" s="145" t="s">
        <v>163</v>
      </c>
      <c r="E1819" s="146" t="s">
        <v>1811</v>
      </c>
      <c r="F1819" s="147" t="s">
        <v>1812</v>
      </c>
      <c r="G1819" s="148" t="s">
        <v>236</v>
      </c>
      <c r="H1819" s="149">
        <v>291.37</v>
      </c>
      <c r="I1819" s="150"/>
      <c r="J1819" s="151">
        <f>ROUND(I1819*H1819,2)</f>
        <v>0</v>
      </c>
      <c r="K1819" s="147" t="s">
        <v>167</v>
      </c>
      <c r="L1819" s="34"/>
      <c r="M1819" s="152" t="s">
        <v>1</v>
      </c>
      <c r="N1819" s="153" t="s">
        <v>38</v>
      </c>
      <c r="O1819" s="59"/>
      <c r="P1819" s="154">
        <f>O1819*H1819</f>
        <v>0</v>
      </c>
      <c r="Q1819" s="154">
        <v>1.4935E-05</v>
      </c>
      <c r="R1819" s="154">
        <f>Q1819*H1819</f>
        <v>0.00435161095</v>
      </c>
      <c r="S1819" s="154">
        <v>0</v>
      </c>
      <c r="T1819" s="155">
        <f>S1819*H1819</f>
        <v>0</v>
      </c>
      <c r="U1819" s="33"/>
      <c r="V1819" s="33"/>
      <c r="W1819" s="33"/>
      <c r="X1819" s="33"/>
      <c r="Y1819" s="33"/>
      <c r="Z1819" s="33"/>
      <c r="AA1819" s="33"/>
      <c r="AB1819" s="33"/>
      <c r="AC1819" s="33"/>
      <c r="AD1819" s="33"/>
      <c r="AE1819" s="33"/>
      <c r="AR1819" s="156" t="s">
        <v>251</v>
      </c>
      <c r="AT1819" s="156" t="s">
        <v>163</v>
      </c>
      <c r="AU1819" s="156" t="s">
        <v>83</v>
      </c>
      <c r="AY1819" s="18" t="s">
        <v>160</v>
      </c>
      <c r="BE1819" s="157">
        <f>IF(N1819="základní",J1819,0)</f>
        <v>0</v>
      </c>
      <c r="BF1819" s="157">
        <f>IF(N1819="snížená",J1819,0)</f>
        <v>0</v>
      </c>
      <c r="BG1819" s="157">
        <f>IF(N1819="zákl. přenesená",J1819,0)</f>
        <v>0</v>
      </c>
      <c r="BH1819" s="157">
        <f>IF(N1819="sníž. přenesená",J1819,0)</f>
        <v>0</v>
      </c>
      <c r="BI1819" s="157">
        <f>IF(N1819="nulová",J1819,0)</f>
        <v>0</v>
      </c>
      <c r="BJ1819" s="18" t="s">
        <v>81</v>
      </c>
      <c r="BK1819" s="157">
        <f>ROUND(I1819*H1819,2)</f>
        <v>0</v>
      </c>
      <c r="BL1819" s="18" t="s">
        <v>251</v>
      </c>
      <c r="BM1819" s="156" t="s">
        <v>1813</v>
      </c>
    </row>
    <row r="1820" spans="1:47" s="2" customFormat="1" ht="11.25">
      <c r="A1820" s="33"/>
      <c r="B1820" s="34"/>
      <c r="C1820" s="33"/>
      <c r="D1820" s="158" t="s">
        <v>170</v>
      </c>
      <c r="E1820" s="33"/>
      <c r="F1820" s="159" t="s">
        <v>1814</v>
      </c>
      <c r="G1820" s="33"/>
      <c r="H1820" s="33"/>
      <c r="I1820" s="160"/>
      <c r="J1820" s="33"/>
      <c r="K1820" s="33"/>
      <c r="L1820" s="34"/>
      <c r="M1820" s="161"/>
      <c r="N1820" s="162"/>
      <c r="O1820" s="59"/>
      <c r="P1820" s="59"/>
      <c r="Q1820" s="59"/>
      <c r="R1820" s="59"/>
      <c r="S1820" s="59"/>
      <c r="T1820" s="60"/>
      <c r="U1820" s="33"/>
      <c r="V1820" s="33"/>
      <c r="W1820" s="33"/>
      <c r="X1820" s="33"/>
      <c r="Y1820" s="33"/>
      <c r="Z1820" s="33"/>
      <c r="AA1820" s="33"/>
      <c r="AB1820" s="33"/>
      <c r="AC1820" s="33"/>
      <c r="AD1820" s="33"/>
      <c r="AE1820" s="33"/>
      <c r="AT1820" s="18" t="s">
        <v>170</v>
      </c>
      <c r="AU1820" s="18" t="s">
        <v>83</v>
      </c>
    </row>
    <row r="1821" spans="2:51" s="13" customFormat="1" ht="11.25">
      <c r="B1821" s="163"/>
      <c r="D1821" s="158" t="s">
        <v>172</v>
      </c>
      <c r="E1821" s="164" t="s">
        <v>1</v>
      </c>
      <c r="F1821" s="165" t="s">
        <v>431</v>
      </c>
      <c r="H1821" s="164" t="s">
        <v>1</v>
      </c>
      <c r="I1821" s="166"/>
      <c r="L1821" s="163"/>
      <c r="M1821" s="167"/>
      <c r="N1821" s="168"/>
      <c r="O1821" s="168"/>
      <c r="P1821" s="168"/>
      <c r="Q1821" s="168"/>
      <c r="R1821" s="168"/>
      <c r="S1821" s="168"/>
      <c r="T1821" s="169"/>
      <c r="AT1821" s="164" t="s">
        <v>172</v>
      </c>
      <c r="AU1821" s="164" t="s">
        <v>83</v>
      </c>
      <c r="AV1821" s="13" t="s">
        <v>81</v>
      </c>
      <c r="AW1821" s="13" t="s">
        <v>30</v>
      </c>
      <c r="AX1821" s="13" t="s">
        <v>73</v>
      </c>
      <c r="AY1821" s="164" t="s">
        <v>160</v>
      </c>
    </row>
    <row r="1822" spans="2:51" s="14" customFormat="1" ht="11.25">
      <c r="B1822" s="170"/>
      <c r="D1822" s="158" t="s">
        <v>172</v>
      </c>
      <c r="E1822" s="171" t="s">
        <v>1</v>
      </c>
      <c r="F1822" s="172" t="s">
        <v>974</v>
      </c>
      <c r="H1822" s="173">
        <v>33.74</v>
      </c>
      <c r="I1822" s="174"/>
      <c r="L1822" s="170"/>
      <c r="M1822" s="175"/>
      <c r="N1822" s="176"/>
      <c r="O1822" s="176"/>
      <c r="P1822" s="176"/>
      <c r="Q1822" s="176"/>
      <c r="R1822" s="176"/>
      <c r="S1822" s="176"/>
      <c r="T1822" s="177"/>
      <c r="AT1822" s="171" t="s">
        <v>172</v>
      </c>
      <c r="AU1822" s="171" t="s">
        <v>83</v>
      </c>
      <c r="AV1822" s="14" t="s">
        <v>83</v>
      </c>
      <c r="AW1822" s="14" t="s">
        <v>30</v>
      </c>
      <c r="AX1822" s="14" t="s">
        <v>73</v>
      </c>
      <c r="AY1822" s="171" t="s">
        <v>160</v>
      </c>
    </row>
    <row r="1823" spans="2:51" s="13" customFormat="1" ht="11.25">
      <c r="B1823" s="163"/>
      <c r="D1823" s="158" t="s">
        <v>172</v>
      </c>
      <c r="E1823" s="164" t="s">
        <v>1</v>
      </c>
      <c r="F1823" s="165" t="s">
        <v>757</v>
      </c>
      <c r="H1823" s="164" t="s">
        <v>1</v>
      </c>
      <c r="I1823" s="166"/>
      <c r="L1823" s="163"/>
      <c r="M1823" s="167"/>
      <c r="N1823" s="168"/>
      <c r="O1823" s="168"/>
      <c r="P1823" s="168"/>
      <c r="Q1823" s="168"/>
      <c r="R1823" s="168"/>
      <c r="S1823" s="168"/>
      <c r="T1823" s="169"/>
      <c r="AT1823" s="164" t="s">
        <v>172</v>
      </c>
      <c r="AU1823" s="164" t="s">
        <v>83</v>
      </c>
      <c r="AV1823" s="13" t="s">
        <v>81</v>
      </c>
      <c r="AW1823" s="13" t="s">
        <v>30</v>
      </c>
      <c r="AX1823" s="13" t="s">
        <v>73</v>
      </c>
      <c r="AY1823" s="164" t="s">
        <v>160</v>
      </c>
    </row>
    <row r="1824" spans="2:51" s="14" customFormat="1" ht="11.25">
      <c r="B1824" s="170"/>
      <c r="D1824" s="158" t="s">
        <v>172</v>
      </c>
      <c r="E1824" s="171" t="s">
        <v>1</v>
      </c>
      <c r="F1824" s="172" t="s">
        <v>976</v>
      </c>
      <c r="H1824" s="173">
        <v>35.48</v>
      </c>
      <c r="I1824" s="174"/>
      <c r="L1824" s="170"/>
      <c r="M1824" s="175"/>
      <c r="N1824" s="176"/>
      <c r="O1824" s="176"/>
      <c r="P1824" s="176"/>
      <c r="Q1824" s="176"/>
      <c r="R1824" s="176"/>
      <c r="S1824" s="176"/>
      <c r="T1824" s="177"/>
      <c r="AT1824" s="171" t="s">
        <v>172</v>
      </c>
      <c r="AU1824" s="171" t="s">
        <v>83</v>
      </c>
      <c r="AV1824" s="14" t="s">
        <v>83</v>
      </c>
      <c r="AW1824" s="14" t="s">
        <v>30</v>
      </c>
      <c r="AX1824" s="14" t="s">
        <v>73</v>
      </c>
      <c r="AY1824" s="171" t="s">
        <v>160</v>
      </c>
    </row>
    <row r="1825" spans="2:51" s="13" customFormat="1" ht="11.25">
      <c r="B1825" s="163"/>
      <c r="D1825" s="158" t="s">
        <v>172</v>
      </c>
      <c r="E1825" s="164" t="s">
        <v>1</v>
      </c>
      <c r="F1825" s="165" t="s">
        <v>560</v>
      </c>
      <c r="H1825" s="164" t="s">
        <v>1</v>
      </c>
      <c r="I1825" s="166"/>
      <c r="L1825" s="163"/>
      <c r="M1825" s="167"/>
      <c r="N1825" s="168"/>
      <c r="O1825" s="168"/>
      <c r="P1825" s="168"/>
      <c r="Q1825" s="168"/>
      <c r="R1825" s="168"/>
      <c r="S1825" s="168"/>
      <c r="T1825" s="169"/>
      <c r="AT1825" s="164" t="s">
        <v>172</v>
      </c>
      <c r="AU1825" s="164" t="s">
        <v>83</v>
      </c>
      <c r="AV1825" s="13" t="s">
        <v>81</v>
      </c>
      <c r="AW1825" s="13" t="s">
        <v>30</v>
      </c>
      <c r="AX1825" s="13" t="s">
        <v>73</v>
      </c>
      <c r="AY1825" s="164" t="s">
        <v>160</v>
      </c>
    </row>
    <row r="1826" spans="2:51" s="14" customFormat="1" ht="11.25">
      <c r="B1826" s="170"/>
      <c r="D1826" s="158" t="s">
        <v>172</v>
      </c>
      <c r="E1826" s="171" t="s">
        <v>1</v>
      </c>
      <c r="F1826" s="172" t="s">
        <v>977</v>
      </c>
      <c r="H1826" s="173">
        <v>22.95</v>
      </c>
      <c r="I1826" s="174"/>
      <c r="L1826" s="170"/>
      <c r="M1826" s="175"/>
      <c r="N1826" s="176"/>
      <c r="O1826" s="176"/>
      <c r="P1826" s="176"/>
      <c r="Q1826" s="176"/>
      <c r="R1826" s="176"/>
      <c r="S1826" s="176"/>
      <c r="T1826" s="177"/>
      <c r="AT1826" s="171" t="s">
        <v>172</v>
      </c>
      <c r="AU1826" s="171" t="s">
        <v>83</v>
      </c>
      <c r="AV1826" s="14" t="s">
        <v>83</v>
      </c>
      <c r="AW1826" s="14" t="s">
        <v>30</v>
      </c>
      <c r="AX1826" s="14" t="s">
        <v>73</v>
      </c>
      <c r="AY1826" s="171" t="s">
        <v>160</v>
      </c>
    </row>
    <row r="1827" spans="2:51" s="13" customFormat="1" ht="11.25">
      <c r="B1827" s="163"/>
      <c r="D1827" s="158" t="s">
        <v>172</v>
      </c>
      <c r="E1827" s="164" t="s">
        <v>1</v>
      </c>
      <c r="F1827" s="165" t="s">
        <v>983</v>
      </c>
      <c r="H1827" s="164" t="s">
        <v>1</v>
      </c>
      <c r="I1827" s="166"/>
      <c r="L1827" s="163"/>
      <c r="M1827" s="167"/>
      <c r="N1827" s="168"/>
      <c r="O1827" s="168"/>
      <c r="P1827" s="168"/>
      <c r="Q1827" s="168"/>
      <c r="R1827" s="168"/>
      <c r="S1827" s="168"/>
      <c r="T1827" s="169"/>
      <c r="AT1827" s="164" t="s">
        <v>172</v>
      </c>
      <c r="AU1827" s="164" t="s">
        <v>83</v>
      </c>
      <c r="AV1827" s="13" t="s">
        <v>81</v>
      </c>
      <c r="AW1827" s="13" t="s">
        <v>30</v>
      </c>
      <c r="AX1827" s="13" t="s">
        <v>73</v>
      </c>
      <c r="AY1827" s="164" t="s">
        <v>160</v>
      </c>
    </row>
    <row r="1828" spans="2:51" s="14" customFormat="1" ht="11.25">
      <c r="B1828" s="170"/>
      <c r="D1828" s="158" t="s">
        <v>172</v>
      </c>
      <c r="E1828" s="171" t="s">
        <v>1</v>
      </c>
      <c r="F1828" s="172" t="s">
        <v>984</v>
      </c>
      <c r="H1828" s="173">
        <v>13.6</v>
      </c>
      <c r="I1828" s="174"/>
      <c r="L1828" s="170"/>
      <c r="M1828" s="175"/>
      <c r="N1828" s="176"/>
      <c r="O1828" s="176"/>
      <c r="P1828" s="176"/>
      <c r="Q1828" s="176"/>
      <c r="R1828" s="176"/>
      <c r="S1828" s="176"/>
      <c r="T1828" s="177"/>
      <c r="AT1828" s="171" t="s">
        <v>172</v>
      </c>
      <c r="AU1828" s="171" t="s">
        <v>83</v>
      </c>
      <c r="AV1828" s="14" t="s">
        <v>83</v>
      </c>
      <c r="AW1828" s="14" t="s">
        <v>30</v>
      </c>
      <c r="AX1828" s="14" t="s">
        <v>73</v>
      </c>
      <c r="AY1828" s="171" t="s">
        <v>160</v>
      </c>
    </row>
    <row r="1829" spans="2:51" s="13" customFormat="1" ht="11.25">
      <c r="B1829" s="163"/>
      <c r="D1829" s="158" t="s">
        <v>172</v>
      </c>
      <c r="E1829" s="164" t="s">
        <v>1</v>
      </c>
      <c r="F1829" s="165" t="s">
        <v>433</v>
      </c>
      <c r="H1829" s="164" t="s">
        <v>1</v>
      </c>
      <c r="I1829" s="166"/>
      <c r="L1829" s="163"/>
      <c r="M1829" s="167"/>
      <c r="N1829" s="168"/>
      <c r="O1829" s="168"/>
      <c r="P1829" s="168"/>
      <c r="Q1829" s="168"/>
      <c r="R1829" s="168"/>
      <c r="S1829" s="168"/>
      <c r="T1829" s="169"/>
      <c r="AT1829" s="164" t="s">
        <v>172</v>
      </c>
      <c r="AU1829" s="164" t="s">
        <v>83</v>
      </c>
      <c r="AV1829" s="13" t="s">
        <v>81</v>
      </c>
      <c r="AW1829" s="13" t="s">
        <v>30</v>
      </c>
      <c r="AX1829" s="13" t="s">
        <v>73</v>
      </c>
      <c r="AY1829" s="164" t="s">
        <v>160</v>
      </c>
    </row>
    <row r="1830" spans="2:51" s="14" customFormat="1" ht="11.25">
      <c r="B1830" s="170"/>
      <c r="D1830" s="158" t="s">
        <v>172</v>
      </c>
      <c r="E1830" s="171" t="s">
        <v>1</v>
      </c>
      <c r="F1830" s="172" t="s">
        <v>985</v>
      </c>
      <c r="H1830" s="173">
        <v>16</v>
      </c>
      <c r="I1830" s="174"/>
      <c r="L1830" s="170"/>
      <c r="M1830" s="175"/>
      <c r="N1830" s="176"/>
      <c r="O1830" s="176"/>
      <c r="P1830" s="176"/>
      <c r="Q1830" s="176"/>
      <c r="R1830" s="176"/>
      <c r="S1830" s="176"/>
      <c r="T1830" s="177"/>
      <c r="AT1830" s="171" t="s">
        <v>172</v>
      </c>
      <c r="AU1830" s="171" t="s">
        <v>83</v>
      </c>
      <c r="AV1830" s="14" t="s">
        <v>83</v>
      </c>
      <c r="AW1830" s="14" t="s">
        <v>30</v>
      </c>
      <c r="AX1830" s="14" t="s">
        <v>73</v>
      </c>
      <c r="AY1830" s="171" t="s">
        <v>160</v>
      </c>
    </row>
    <row r="1831" spans="2:51" s="13" customFormat="1" ht="11.25">
      <c r="B1831" s="163"/>
      <c r="D1831" s="158" t="s">
        <v>172</v>
      </c>
      <c r="E1831" s="164" t="s">
        <v>1</v>
      </c>
      <c r="F1831" s="165" t="s">
        <v>435</v>
      </c>
      <c r="H1831" s="164" t="s">
        <v>1</v>
      </c>
      <c r="I1831" s="166"/>
      <c r="L1831" s="163"/>
      <c r="M1831" s="167"/>
      <c r="N1831" s="168"/>
      <c r="O1831" s="168"/>
      <c r="P1831" s="168"/>
      <c r="Q1831" s="168"/>
      <c r="R1831" s="168"/>
      <c r="S1831" s="168"/>
      <c r="T1831" s="169"/>
      <c r="AT1831" s="164" t="s">
        <v>172</v>
      </c>
      <c r="AU1831" s="164" t="s">
        <v>83</v>
      </c>
      <c r="AV1831" s="13" t="s">
        <v>81</v>
      </c>
      <c r="AW1831" s="13" t="s">
        <v>30</v>
      </c>
      <c r="AX1831" s="13" t="s">
        <v>73</v>
      </c>
      <c r="AY1831" s="164" t="s">
        <v>160</v>
      </c>
    </row>
    <row r="1832" spans="2:51" s="14" customFormat="1" ht="11.25">
      <c r="B1832" s="170"/>
      <c r="D1832" s="158" t="s">
        <v>172</v>
      </c>
      <c r="E1832" s="171" t="s">
        <v>1</v>
      </c>
      <c r="F1832" s="172" t="s">
        <v>986</v>
      </c>
      <c r="H1832" s="173">
        <v>17.05</v>
      </c>
      <c r="I1832" s="174"/>
      <c r="L1832" s="170"/>
      <c r="M1832" s="175"/>
      <c r="N1832" s="176"/>
      <c r="O1832" s="176"/>
      <c r="P1832" s="176"/>
      <c r="Q1832" s="176"/>
      <c r="R1832" s="176"/>
      <c r="S1832" s="176"/>
      <c r="T1832" s="177"/>
      <c r="AT1832" s="171" t="s">
        <v>172</v>
      </c>
      <c r="AU1832" s="171" t="s">
        <v>83</v>
      </c>
      <c r="AV1832" s="14" t="s">
        <v>83</v>
      </c>
      <c r="AW1832" s="14" t="s">
        <v>30</v>
      </c>
      <c r="AX1832" s="14" t="s">
        <v>73</v>
      </c>
      <c r="AY1832" s="171" t="s">
        <v>160</v>
      </c>
    </row>
    <row r="1833" spans="2:51" s="13" customFormat="1" ht="11.25">
      <c r="B1833" s="163"/>
      <c r="D1833" s="158" t="s">
        <v>172</v>
      </c>
      <c r="E1833" s="164" t="s">
        <v>1</v>
      </c>
      <c r="F1833" s="165" t="s">
        <v>437</v>
      </c>
      <c r="H1833" s="164" t="s">
        <v>1</v>
      </c>
      <c r="I1833" s="166"/>
      <c r="L1833" s="163"/>
      <c r="M1833" s="167"/>
      <c r="N1833" s="168"/>
      <c r="O1833" s="168"/>
      <c r="P1833" s="168"/>
      <c r="Q1833" s="168"/>
      <c r="R1833" s="168"/>
      <c r="S1833" s="168"/>
      <c r="T1833" s="169"/>
      <c r="AT1833" s="164" t="s">
        <v>172</v>
      </c>
      <c r="AU1833" s="164" t="s">
        <v>83</v>
      </c>
      <c r="AV1833" s="13" t="s">
        <v>81</v>
      </c>
      <c r="AW1833" s="13" t="s">
        <v>30</v>
      </c>
      <c r="AX1833" s="13" t="s">
        <v>73</v>
      </c>
      <c r="AY1833" s="164" t="s">
        <v>160</v>
      </c>
    </row>
    <row r="1834" spans="2:51" s="14" customFormat="1" ht="11.25">
      <c r="B1834" s="170"/>
      <c r="D1834" s="158" t="s">
        <v>172</v>
      </c>
      <c r="E1834" s="171" t="s">
        <v>1</v>
      </c>
      <c r="F1834" s="172" t="s">
        <v>987</v>
      </c>
      <c r="H1834" s="173">
        <v>14.95</v>
      </c>
      <c r="I1834" s="174"/>
      <c r="L1834" s="170"/>
      <c r="M1834" s="175"/>
      <c r="N1834" s="176"/>
      <c r="O1834" s="176"/>
      <c r="P1834" s="176"/>
      <c r="Q1834" s="176"/>
      <c r="R1834" s="176"/>
      <c r="S1834" s="176"/>
      <c r="T1834" s="177"/>
      <c r="AT1834" s="171" t="s">
        <v>172</v>
      </c>
      <c r="AU1834" s="171" t="s">
        <v>83</v>
      </c>
      <c r="AV1834" s="14" t="s">
        <v>83</v>
      </c>
      <c r="AW1834" s="14" t="s">
        <v>30</v>
      </c>
      <c r="AX1834" s="14" t="s">
        <v>73</v>
      </c>
      <c r="AY1834" s="171" t="s">
        <v>160</v>
      </c>
    </row>
    <row r="1835" spans="2:51" s="13" customFormat="1" ht="11.25">
      <c r="B1835" s="163"/>
      <c r="D1835" s="158" t="s">
        <v>172</v>
      </c>
      <c r="E1835" s="164" t="s">
        <v>1</v>
      </c>
      <c r="F1835" s="165" t="s">
        <v>439</v>
      </c>
      <c r="H1835" s="164" t="s">
        <v>1</v>
      </c>
      <c r="I1835" s="166"/>
      <c r="L1835" s="163"/>
      <c r="M1835" s="167"/>
      <c r="N1835" s="168"/>
      <c r="O1835" s="168"/>
      <c r="P1835" s="168"/>
      <c r="Q1835" s="168"/>
      <c r="R1835" s="168"/>
      <c r="S1835" s="168"/>
      <c r="T1835" s="169"/>
      <c r="AT1835" s="164" t="s">
        <v>172</v>
      </c>
      <c r="AU1835" s="164" t="s">
        <v>83</v>
      </c>
      <c r="AV1835" s="13" t="s">
        <v>81</v>
      </c>
      <c r="AW1835" s="13" t="s">
        <v>30</v>
      </c>
      <c r="AX1835" s="13" t="s">
        <v>73</v>
      </c>
      <c r="AY1835" s="164" t="s">
        <v>160</v>
      </c>
    </row>
    <row r="1836" spans="2:51" s="14" customFormat="1" ht="11.25">
      <c r="B1836" s="170"/>
      <c r="D1836" s="158" t="s">
        <v>172</v>
      </c>
      <c r="E1836" s="171" t="s">
        <v>1</v>
      </c>
      <c r="F1836" s="172" t="s">
        <v>987</v>
      </c>
      <c r="H1836" s="173">
        <v>14.95</v>
      </c>
      <c r="I1836" s="174"/>
      <c r="L1836" s="170"/>
      <c r="M1836" s="175"/>
      <c r="N1836" s="176"/>
      <c r="O1836" s="176"/>
      <c r="P1836" s="176"/>
      <c r="Q1836" s="176"/>
      <c r="R1836" s="176"/>
      <c r="S1836" s="176"/>
      <c r="T1836" s="177"/>
      <c r="AT1836" s="171" t="s">
        <v>172</v>
      </c>
      <c r="AU1836" s="171" t="s">
        <v>83</v>
      </c>
      <c r="AV1836" s="14" t="s">
        <v>83</v>
      </c>
      <c r="AW1836" s="14" t="s">
        <v>30</v>
      </c>
      <c r="AX1836" s="14" t="s">
        <v>73</v>
      </c>
      <c r="AY1836" s="171" t="s">
        <v>160</v>
      </c>
    </row>
    <row r="1837" spans="2:51" s="13" customFormat="1" ht="11.25">
      <c r="B1837" s="163"/>
      <c r="D1837" s="158" t="s">
        <v>172</v>
      </c>
      <c r="E1837" s="164" t="s">
        <v>1</v>
      </c>
      <c r="F1837" s="165" t="s">
        <v>440</v>
      </c>
      <c r="H1837" s="164" t="s">
        <v>1</v>
      </c>
      <c r="I1837" s="166"/>
      <c r="L1837" s="163"/>
      <c r="M1837" s="167"/>
      <c r="N1837" s="168"/>
      <c r="O1837" s="168"/>
      <c r="P1837" s="168"/>
      <c r="Q1837" s="168"/>
      <c r="R1837" s="168"/>
      <c r="S1837" s="168"/>
      <c r="T1837" s="169"/>
      <c r="AT1837" s="164" t="s">
        <v>172</v>
      </c>
      <c r="AU1837" s="164" t="s">
        <v>83</v>
      </c>
      <c r="AV1837" s="13" t="s">
        <v>81</v>
      </c>
      <c r="AW1837" s="13" t="s">
        <v>30</v>
      </c>
      <c r="AX1837" s="13" t="s">
        <v>73</v>
      </c>
      <c r="AY1837" s="164" t="s">
        <v>160</v>
      </c>
    </row>
    <row r="1838" spans="2:51" s="14" customFormat="1" ht="11.25">
      <c r="B1838" s="170"/>
      <c r="D1838" s="158" t="s">
        <v>172</v>
      </c>
      <c r="E1838" s="171" t="s">
        <v>1</v>
      </c>
      <c r="F1838" s="172" t="s">
        <v>988</v>
      </c>
      <c r="H1838" s="173">
        <v>14.7</v>
      </c>
      <c r="I1838" s="174"/>
      <c r="L1838" s="170"/>
      <c r="M1838" s="175"/>
      <c r="N1838" s="176"/>
      <c r="O1838" s="176"/>
      <c r="P1838" s="176"/>
      <c r="Q1838" s="176"/>
      <c r="R1838" s="176"/>
      <c r="S1838" s="176"/>
      <c r="T1838" s="177"/>
      <c r="AT1838" s="171" t="s">
        <v>172</v>
      </c>
      <c r="AU1838" s="171" t="s">
        <v>83</v>
      </c>
      <c r="AV1838" s="14" t="s">
        <v>83</v>
      </c>
      <c r="AW1838" s="14" t="s">
        <v>30</v>
      </c>
      <c r="AX1838" s="14" t="s">
        <v>73</v>
      </c>
      <c r="AY1838" s="171" t="s">
        <v>160</v>
      </c>
    </row>
    <row r="1839" spans="2:51" s="13" customFormat="1" ht="11.25">
      <c r="B1839" s="163"/>
      <c r="D1839" s="158" t="s">
        <v>172</v>
      </c>
      <c r="E1839" s="164" t="s">
        <v>1</v>
      </c>
      <c r="F1839" s="165" t="s">
        <v>442</v>
      </c>
      <c r="H1839" s="164" t="s">
        <v>1</v>
      </c>
      <c r="I1839" s="166"/>
      <c r="L1839" s="163"/>
      <c r="M1839" s="167"/>
      <c r="N1839" s="168"/>
      <c r="O1839" s="168"/>
      <c r="P1839" s="168"/>
      <c r="Q1839" s="168"/>
      <c r="R1839" s="168"/>
      <c r="S1839" s="168"/>
      <c r="T1839" s="169"/>
      <c r="AT1839" s="164" t="s">
        <v>172</v>
      </c>
      <c r="AU1839" s="164" t="s">
        <v>83</v>
      </c>
      <c r="AV1839" s="13" t="s">
        <v>81</v>
      </c>
      <c r="AW1839" s="13" t="s">
        <v>30</v>
      </c>
      <c r="AX1839" s="13" t="s">
        <v>73</v>
      </c>
      <c r="AY1839" s="164" t="s">
        <v>160</v>
      </c>
    </row>
    <row r="1840" spans="2:51" s="14" customFormat="1" ht="11.25">
      <c r="B1840" s="170"/>
      <c r="D1840" s="158" t="s">
        <v>172</v>
      </c>
      <c r="E1840" s="171" t="s">
        <v>1</v>
      </c>
      <c r="F1840" s="172" t="s">
        <v>992</v>
      </c>
      <c r="H1840" s="173">
        <v>14.65</v>
      </c>
      <c r="I1840" s="174"/>
      <c r="L1840" s="170"/>
      <c r="M1840" s="175"/>
      <c r="N1840" s="176"/>
      <c r="O1840" s="176"/>
      <c r="P1840" s="176"/>
      <c r="Q1840" s="176"/>
      <c r="R1840" s="176"/>
      <c r="S1840" s="176"/>
      <c r="T1840" s="177"/>
      <c r="AT1840" s="171" t="s">
        <v>172</v>
      </c>
      <c r="AU1840" s="171" t="s">
        <v>83</v>
      </c>
      <c r="AV1840" s="14" t="s">
        <v>83</v>
      </c>
      <c r="AW1840" s="14" t="s">
        <v>30</v>
      </c>
      <c r="AX1840" s="14" t="s">
        <v>73</v>
      </c>
      <c r="AY1840" s="171" t="s">
        <v>160</v>
      </c>
    </row>
    <row r="1841" spans="2:51" s="13" customFormat="1" ht="11.25">
      <c r="B1841" s="163"/>
      <c r="D1841" s="158" t="s">
        <v>172</v>
      </c>
      <c r="E1841" s="164" t="s">
        <v>1</v>
      </c>
      <c r="F1841" s="165" t="s">
        <v>444</v>
      </c>
      <c r="H1841" s="164" t="s">
        <v>1</v>
      </c>
      <c r="I1841" s="166"/>
      <c r="L1841" s="163"/>
      <c r="M1841" s="167"/>
      <c r="N1841" s="168"/>
      <c r="O1841" s="168"/>
      <c r="P1841" s="168"/>
      <c r="Q1841" s="168"/>
      <c r="R1841" s="168"/>
      <c r="S1841" s="168"/>
      <c r="T1841" s="169"/>
      <c r="AT1841" s="164" t="s">
        <v>172</v>
      </c>
      <c r="AU1841" s="164" t="s">
        <v>83</v>
      </c>
      <c r="AV1841" s="13" t="s">
        <v>81</v>
      </c>
      <c r="AW1841" s="13" t="s">
        <v>30</v>
      </c>
      <c r="AX1841" s="13" t="s">
        <v>73</v>
      </c>
      <c r="AY1841" s="164" t="s">
        <v>160</v>
      </c>
    </row>
    <row r="1842" spans="2:51" s="14" customFormat="1" ht="11.25">
      <c r="B1842" s="170"/>
      <c r="D1842" s="158" t="s">
        <v>172</v>
      </c>
      <c r="E1842" s="171" t="s">
        <v>1</v>
      </c>
      <c r="F1842" s="172" t="s">
        <v>993</v>
      </c>
      <c r="H1842" s="173">
        <v>14.32</v>
      </c>
      <c r="I1842" s="174"/>
      <c r="L1842" s="170"/>
      <c r="M1842" s="175"/>
      <c r="N1842" s="176"/>
      <c r="O1842" s="176"/>
      <c r="P1842" s="176"/>
      <c r="Q1842" s="176"/>
      <c r="R1842" s="176"/>
      <c r="S1842" s="176"/>
      <c r="T1842" s="177"/>
      <c r="AT1842" s="171" t="s">
        <v>172</v>
      </c>
      <c r="AU1842" s="171" t="s">
        <v>83</v>
      </c>
      <c r="AV1842" s="14" t="s">
        <v>83</v>
      </c>
      <c r="AW1842" s="14" t="s">
        <v>30</v>
      </c>
      <c r="AX1842" s="14" t="s">
        <v>73</v>
      </c>
      <c r="AY1842" s="171" t="s">
        <v>160</v>
      </c>
    </row>
    <row r="1843" spans="2:51" s="13" customFormat="1" ht="11.25">
      <c r="B1843" s="163"/>
      <c r="D1843" s="158" t="s">
        <v>172</v>
      </c>
      <c r="E1843" s="164" t="s">
        <v>1</v>
      </c>
      <c r="F1843" s="165" t="s">
        <v>446</v>
      </c>
      <c r="H1843" s="164" t="s">
        <v>1</v>
      </c>
      <c r="I1843" s="166"/>
      <c r="L1843" s="163"/>
      <c r="M1843" s="167"/>
      <c r="N1843" s="168"/>
      <c r="O1843" s="168"/>
      <c r="P1843" s="168"/>
      <c r="Q1843" s="168"/>
      <c r="R1843" s="168"/>
      <c r="S1843" s="168"/>
      <c r="T1843" s="169"/>
      <c r="AT1843" s="164" t="s">
        <v>172</v>
      </c>
      <c r="AU1843" s="164" t="s">
        <v>83</v>
      </c>
      <c r="AV1843" s="13" t="s">
        <v>81</v>
      </c>
      <c r="AW1843" s="13" t="s">
        <v>30</v>
      </c>
      <c r="AX1843" s="13" t="s">
        <v>73</v>
      </c>
      <c r="AY1843" s="164" t="s">
        <v>160</v>
      </c>
    </row>
    <row r="1844" spans="2:51" s="14" customFormat="1" ht="11.25">
      <c r="B1844" s="170"/>
      <c r="D1844" s="158" t="s">
        <v>172</v>
      </c>
      <c r="E1844" s="171" t="s">
        <v>1</v>
      </c>
      <c r="F1844" s="172" t="s">
        <v>994</v>
      </c>
      <c r="H1844" s="173">
        <v>13.45</v>
      </c>
      <c r="I1844" s="174"/>
      <c r="L1844" s="170"/>
      <c r="M1844" s="175"/>
      <c r="N1844" s="176"/>
      <c r="O1844" s="176"/>
      <c r="P1844" s="176"/>
      <c r="Q1844" s="176"/>
      <c r="R1844" s="176"/>
      <c r="S1844" s="176"/>
      <c r="T1844" s="177"/>
      <c r="AT1844" s="171" t="s">
        <v>172</v>
      </c>
      <c r="AU1844" s="171" t="s">
        <v>83</v>
      </c>
      <c r="AV1844" s="14" t="s">
        <v>83</v>
      </c>
      <c r="AW1844" s="14" t="s">
        <v>30</v>
      </c>
      <c r="AX1844" s="14" t="s">
        <v>73</v>
      </c>
      <c r="AY1844" s="171" t="s">
        <v>160</v>
      </c>
    </row>
    <row r="1845" spans="2:51" s="13" customFormat="1" ht="11.25">
      <c r="B1845" s="163"/>
      <c r="D1845" s="158" t="s">
        <v>172</v>
      </c>
      <c r="E1845" s="164" t="s">
        <v>1</v>
      </c>
      <c r="F1845" s="165" t="s">
        <v>448</v>
      </c>
      <c r="H1845" s="164" t="s">
        <v>1</v>
      </c>
      <c r="I1845" s="166"/>
      <c r="L1845" s="163"/>
      <c r="M1845" s="167"/>
      <c r="N1845" s="168"/>
      <c r="O1845" s="168"/>
      <c r="P1845" s="168"/>
      <c r="Q1845" s="168"/>
      <c r="R1845" s="168"/>
      <c r="S1845" s="168"/>
      <c r="T1845" s="169"/>
      <c r="AT1845" s="164" t="s">
        <v>172</v>
      </c>
      <c r="AU1845" s="164" t="s">
        <v>83</v>
      </c>
      <c r="AV1845" s="13" t="s">
        <v>81</v>
      </c>
      <c r="AW1845" s="13" t="s">
        <v>30</v>
      </c>
      <c r="AX1845" s="13" t="s">
        <v>73</v>
      </c>
      <c r="AY1845" s="164" t="s">
        <v>160</v>
      </c>
    </row>
    <row r="1846" spans="2:51" s="14" customFormat="1" ht="11.25">
      <c r="B1846" s="170"/>
      <c r="D1846" s="158" t="s">
        <v>172</v>
      </c>
      <c r="E1846" s="171" t="s">
        <v>1</v>
      </c>
      <c r="F1846" s="172" t="s">
        <v>995</v>
      </c>
      <c r="H1846" s="173">
        <v>13</v>
      </c>
      <c r="I1846" s="174"/>
      <c r="L1846" s="170"/>
      <c r="M1846" s="175"/>
      <c r="N1846" s="176"/>
      <c r="O1846" s="176"/>
      <c r="P1846" s="176"/>
      <c r="Q1846" s="176"/>
      <c r="R1846" s="176"/>
      <c r="S1846" s="176"/>
      <c r="T1846" s="177"/>
      <c r="AT1846" s="171" t="s">
        <v>172</v>
      </c>
      <c r="AU1846" s="171" t="s">
        <v>83</v>
      </c>
      <c r="AV1846" s="14" t="s">
        <v>83</v>
      </c>
      <c r="AW1846" s="14" t="s">
        <v>30</v>
      </c>
      <c r="AX1846" s="14" t="s">
        <v>73</v>
      </c>
      <c r="AY1846" s="171" t="s">
        <v>160</v>
      </c>
    </row>
    <row r="1847" spans="2:51" s="13" customFormat="1" ht="11.25">
      <c r="B1847" s="163"/>
      <c r="D1847" s="158" t="s">
        <v>172</v>
      </c>
      <c r="E1847" s="164" t="s">
        <v>1</v>
      </c>
      <c r="F1847" s="165" t="s">
        <v>450</v>
      </c>
      <c r="H1847" s="164" t="s">
        <v>1</v>
      </c>
      <c r="I1847" s="166"/>
      <c r="L1847" s="163"/>
      <c r="M1847" s="167"/>
      <c r="N1847" s="168"/>
      <c r="O1847" s="168"/>
      <c r="P1847" s="168"/>
      <c r="Q1847" s="168"/>
      <c r="R1847" s="168"/>
      <c r="S1847" s="168"/>
      <c r="T1847" s="169"/>
      <c r="AT1847" s="164" t="s">
        <v>172</v>
      </c>
      <c r="AU1847" s="164" t="s">
        <v>83</v>
      </c>
      <c r="AV1847" s="13" t="s">
        <v>81</v>
      </c>
      <c r="AW1847" s="13" t="s">
        <v>30</v>
      </c>
      <c r="AX1847" s="13" t="s">
        <v>73</v>
      </c>
      <c r="AY1847" s="164" t="s">
        <v>160</v>
      </c>
    </row>
    <row r="1848" spans="2:51" s="14" customFormat="1" ht="11.25">
      <c r="B1848" s="170"/>
      <c r="D1848" s="158" t="s">
        <v>172</v>
      </c>
      <c r="E1848" s="171" t="s">
        <v>1</v>
      </c>
      <c r="F1848" s="172" t="s">
        <v>996</v>
      </c>
      <c r="H1848" s="173">
        <v>14.78</v>
      </c>
      <c r="I1848" s="174"/>
      <c r="L1848" s="170"/>
      <c r="M1848" s="175"/>
      <c r="N1848" s="176"/>
      <c r="O1848" s="176"/>
      <c r="P1848" s="176"/>
      <c r="Q1848" s="176"/>
      <c r="R1848" s="176"/>
      <c r="S1848" s="176"/>
      <c r="T1848" s="177"/>
      <c r="AT1848" s="171" t="s">
        <v>172</v>
      </c>
      <c r="AU1848" s="171" t="s">
        <v>83</v>
      </c>
      <c r="AV1848" s="14" t="s">
        <v>83</v>
      </c>
      <c r="AW1848" s="14" t="s">
        <v>30</v>
      </c>
      <c r="AX1848" s="14" t="s">
        <v>73</v>
      </c>
      <c r="AY1848" s="171" t="s">
        <v>160</v>
      </c>
    </row>
    <row r="1849" spans="2:51" s="13" customFormat="1" ht="11.25">
      <c r="B1849" s="163"/>
      <c r="D1849" s="158" t="s">
        <v>172</v>
      </c>
      <c r="E1849" s="164" t="s">
        <v>1</v>
      </c>
      <c r="F1849" s="165" t="s">
        <v>452</v>
      </c>
      <c r="H1849" s="164" t="s">
        <v>1</v>
      </c>
      <c r="I1849" s="166"/>
      <c r="L1849" s="163"/>
      <c r="M1849" s="167"/>
      <c r="N1849" s="168"/>
      <c r="O1849" s="168"/>
      <c r="P1849" s="168"/>
      <c r="Q1849" s="168"/>
      <c r="R1849" s="168"/>
      <c r="S1849" s="168"/>
      <c r="T1849" s="169"/>
      <c r="AT1849" s="164" t="s">
        <v>172</v>
      </c>
      <c r="AU1849" s="164" t="s">
        <v>83</v>
      </c>
      <c r="AV1849" s="13" t="s">
        <v>81</v>
      </c>
      <c r="AW1849" s="13" t="s">
        <v>30</v>
      </c>
      <c r="AX1849" s="13" t="s">
        <v>73</v>
      </c>
      <c r="AY1849" s="164" t="s">
        <v>160</v>
      </c>
    </row>
    <row r="1850" spans="2:51" s="14" customFormat="1" ht="11.25">
      <c r="B1850" s="170"/>
      <c r="D1850" s="158" t="s">
        <v>172</v>
      </c>
      <c r="E1850" s="171" t="s">
        <v>1</v>
      </c>
      <c r="F1850" s="172" t="s">
        <v>997</v>
      </c>
      <c r="H1850" s="173">
        <v>12.1</v>
      </c>
      <c r="I1850" s="174"/>
      <c r="L1850" s="170"/>
      <c r="M1850" s="175"/>
      <c r="N1850" s="176"/>
      <c r="O1850" s="176"/>
      <c r="P1850" s="176"/>
      <c r="Q1850" s="176"/>
      <c r="R1850" s="176"/>
      <c r="S1850" s="176"/>
      <c r="T1850" s="177"/>
      <c r="AT1850" s="171" t="s">
        <v>172</v>
      </c>
      <c r="AU1850" s="171" t="s">
        <v>83</v>
      </c>
      <c r="AV1850" s="14" t="s">
        <v>83</v>
      </c>
      <c r="AW1850" s="14" t="s">
        <v>30</v>
      </c>
      <c r="AX1850" s="14" t="s">
        <v>73</v>
      </c>
      <c r="AY1850" s="171" t="s">
        <v>160</v>
      </c>
    </row>
    <row r="1851" spans="2:51" s="13" customFormat="1" ht="11.25">
      <c r="B1851" s="163"/>
      <c r="D1851" s="158" t="s">
        <v>172</v>
      </c>
      <c r="E1851" s="164" t="s">
        <v>1</v>
      </c>
      <c r="F1851" s="165" t="s">
        <v>454</v>
      </c>
      <c r="H1851" s="164" t="s">
        <v>1</v>
      </c>
      <c r="I1851" s="166"/>
      <c r="L1851" s="163"/>
      <c r="M1851" s="167"/>
      <c r="N1851" s="168"/>
      <c r="O1851" s="168"/>
      <c r="P1851" s="168"/>
      <c r="Q1851" s="168"/>
      <c r="R1851" s="168"/>
      <c r="S1851" s="168"/>
      <c r="T1851" s="169"/>
      <c r="AT1851" s="164" t="s">
        <v>172</v>
      </c>
      <c r="AU1851" s="164" t="s">
        <v>83</v>
      </c>
      <c r="AV1851" s="13" t="s">
        <v>81</v>
      </c>
      <c r="AW1851" s="13" t="s">
        <v>30</v>
      </c>
      <c r="AX1851" s="13" t="s">
        <v>73</v>
      </c>
      <c r="AY1851" s="164" t="s">
        <v>160</v>
      </c>
    </row>
    <row r="1852" spans="2:51" s="14" customFormat="1" ht="11.25">
      <c r="B1852" s="170"/>
      <c r="D1852" s="158" t="s">
        <v>172</v>
      </c>
      <c r="E1852" s="171" t="s">
        <v>1</v>
      </c>
      <c r="F1852" s="172" t="s">
        <v>998</v>
      </c>
      <c r="H1852" s="173">
        <v>25.65</v>
      </c>
      <c r="I1852" s="174"/>
      <c r="L1852" s="170"/>
      <c r="M1852" s="175"/>
      <c r="N1852" s="176"/>
      <c r="O1852" s="176"/>
      <c r="P1852" s="176"/>
      <c r="Q1852" s="176"/>
      <c r="R1852" s="176"/>
      <c r="S1852" s="176"/>
      <c r="T1852" s="177"/>
      <c r="AT1852" s="171" t="s">
        <v>172</v>
      </c>
      <c r="AU1852" s="171" t="s">
        <v>83</v>
      </c>
      <c r="AV1852" s="14" t="s">
        <v>83</v>
      </c>
      <c r="AW1852" s="14" t="s">
        <v>30</v>
      </c>
      <c r="AX1852" s="14" t="s">
        <v>73</v>
      </c>
      <c r="AY1852" s="171" t="s">
        <v>160</v>
      </c>
    </row>
    <row r="1853" spans="2:51" s="16" customFormat="1" ht="11.25">
      <c r="B1853" s="186"/>
      <c r="D1853" s="158" t="s">
        <v>172</v>
      </c>
      <c r="E1853" s="187" t="s">
        <v>1</v>
      </c>
      <c r="F1853" s="188" t="s">
        <v>182</v>
      </c>
      <c r="H1853" s="189">
        <v>291.37</v>
      </c>
      <c r="I1853" s="190"/>
      <c r="L1853" s="186"/>
      <c r="M1853" s="191"/>
      <c r="N1853" s="192"/>
      <c r="O1853" s="192"/>
      <c r="P1853" s="192"/>
      <c r="Q1853" s="192"/>
      <c r="R1853" s="192"/>
      <c r="S1853" s="192"/>
      <c r="T1853" s="193"/>
      <c r="AT1853" s="187" t="s">
        <v>172</v>
      </c>
      <c r="AU1853" s="187" t="s">
        <v>83</v>
      </c>
      <c r="AV1853" s="16" t="s">
        <v>168</v>
      </c>
      <c r="AW1853" s="16" t="s">
        <v>30</v>
      </c>
      <c r="AX1853" s="16" t="s">
        <v>81</v>
      </c>
      <c r="AY1853" s="187" t="s">
        <v>160</v>
      </c>
    </row>
    <row r="1854" spans="1:65" s="2" customFormat="1" ht="16.5" customHeight="1">
      <c r="A1854" s="33"/>
      <c r="B1854" s="144"/>
      <c r="C1854" s="195" t="s">
        <v>1815</v>
      </c>
      <c r="D1854" s="195" t="s">
        <v>834</v>
      </c>
      <c r="E1854" s="196" t="s">
        <v>1816</v>
      </c>
      <c r="F1854" s="197" t="s">
        <v>1817</v>
      </c>
      <c r="G1854" s="198" t="s">
        <v>236</v>
      </c>
      <c r="H1854" s="199">
        <v>297.197</v>
      </c>
      <c r="I1854" s="200"/>
      <c r="J1854" s="201">
        <f>ROUND(I1854*H1854,2)</f>
        <v>0</v>
      </c>
      <c r="K1854" s="197" t="s">
        <v>837</v>
      </c>
      <c r="L1854" s="202"/>
      <c r="M1854" s="203" t="s">
        <v>1</v>
      </c>
      <c r="N1854" s="204" t="s">
        <v>38</v>
      </c>
      <c r="O1854" s="59"/>
      <c r="P1854" s="154">
        <f>O1854*H1854</f>
        <v>0</v>
      </c>
      <c r="Q1854" s="154">
        <v>0.00035</v>
      </c>
      <c r="R1854" s="154">
        <f>Q1854*H1854</f>
        <v>0.10401895</v>
      </c>
      <c r="S1854" s="154">
        <v>0</v>
      </c>
      <c r="T1854" s="155">
        <f>S1854*H1854</f>
        <v>0</v>
      </c>
      <c r="U1854" s="33"/>
      <c r="V1854" s="33"/>
      <c r="W1854" s="33"/>
      <c r="X1854" s="33"/>
      <c r="Y1854" s="33"/>
      <c r="Z1854" s="33"/>
      <c r="AA1854" s="33"/>
      <c r="AB1854" s="33"/>
      <c r="AC1854" s="33"/>
      <c r="AD1854" s="33"/>
      <c r="AE1854" s="33"/>
      <c r="AR1854" s="156" t="s">
        <v>399</v>
      </c>
      <c r="AT1854" s="156" t="s">
        <v>834</v>
      </c>
      <c r="AU1854" s="156" t="s">
        <v>83</v>
      </c>
      <c r="AY1854" s="18" t="s">
        <v>160</v>
      </c>
      <c r="BE1854" s="157">
        <f>IF(N1854="základní",J1854,0)</f>
        <v>0</v>
      </c>
      <c r="BF1854" s="157">
        <f>IF(N1854="snížená",J1854,0)</f>
        <v>0</v>
      </c>
      <c r="BG1854" s="157">
        <f>IF(N1854="zákl. přenesená",J1854,0)</f>
        <v>0</v>
      </c>
      <c r="BH1854" s="157">
        <f>IF(N1854="sníž. přenesená",J1854,0)</f>
        <v>0</v>
      </c>
      <c r="BI1854" s="157">
        <f>IF(N1854="nulová",J1854,0)</f>
        <v>0</v>
      </c>
      <c r="BJ1854" s="18" t="s">
        <v>81</v>
      </c>
      <c r="BK1854" s="157">
        <f>ROUND(I1854*H1854,2)</f>
        <v>0</v>
      </c>
      <c r="BL1854" s="18" t="s">
        <v>251</v>
      </c>
      <c r="BM1854" s="156" t="s">
        <v>1818</v>
      </c>
    </row>
    <row r="1855" spans="1:47" s="2" customFormat="1" ht="11.25">
      <c r="A1855" s="33"/>
      <c r="B1855" s="34"/>
      <c r="C1855" s="33"/>
      <c r="D1855" s="158" t="s">
        <v>170</v>
      </c>
      <c r="E1855" s="33"/>
      <c r="F1855" s="159" t="s">
        <v>1817</v>
      </c>
      <c r="G1855" s="33"/>
      <c r="H1855" s="33"/>
      <c r="I1855" s="160"/>
      <c r="J1855" s="33"/>
      <c r="K1855" s="33"/>
      <c r="L1855" s="34"/>
      <c r="M1855" s="161"/>
      <c r="N1855" s="162"/>
      <c r="O1855" s="59"/>
      <c r="P1855" s="59"/>
      <c r="Q1855" s="59"/>
      <c r="R1855" s="59"/>
      <c r="S1855" s="59"/>
      <c r="T1855" s="60"/>
      <c r="U1855" s="33"/>
      <c r="V1855" s="33"/>
      <c r="W1855" s="33"/>
      <c r="X1855" s="33"/>
      <c r="Y1855" s="33"/>
      <c r="Z1855" s="33"/>
      <c r="AA1855" s="33"/>
      <c r="AB1855" s="33"/>
      <c r="AC1855" s="33"/>
      <c r="AD1855" s="33"/>
      <c r="AE1855" s="33"/>
      <c r="AT1855" s="18" t="s">
        <v>170</v>
      </c>
      <c r="AU1855" s="18" t="s">
        <v>83</v>
      </c>
    </row>
    <row r="1856" spans="2:51" s="14" customFormat="1" ht="11.25">
      <c r="B1856" s="170"/>
      <c r="D1856" s="158" t="s">
        <v>172</v>
      </c>
      <c r="F1856" s="172" t="s">
        <v>1819</v>
      </c>
      <c r="H1856" s="173">
        <v>297.197</v>
      </c>
      <c r="I1856" s="174"/>
      <c r="L1856" s="170"/>
      <c r="M1856" s="175"/>
      <c r="N1856" s="176"/>
      <c r="O1856" s="176"/>
      <c r="P1856" s="176"/>
      <c r="Q1856" s="176"/>
      <c r="R1856" s="176"/>
      <c r="S1856" s="176"/>
      <c r="T1856" s="177"/>
      <c r="AT1856" s="171" t="s">
        <v>172</v>
      </c>
      <c r="AU1856" s="171" t="s">
        <v>83</v>
      </c>
      <c r="AV1856" s="14" t="s">
        <v>83</v>
      </c>
      <c r="AW1856" s="14" t="s">
        <v>3</v>
      </c>
      <c r="AX1856" s="14" t="s">
        <v>81</v>
      </c>
      <c r="AY1856" s="171" t="s">
        <v>160</v>
      </c>
    </row>
    <row r="1857" spans="1:65" s="2" customFormat="1" ht="24.2" customHeight="1">
      <c r="A1857" s="33"/>
      <c r="B1857" s="144"/>
      <c r="C1857" s="145" t="s">
        <v>1820</v>
      </c>
      <c r="D1857" s="145" t="s">
        <v>163</v>
      </c>
      <c r="E1857" s="146" t="s">
        <v>1821</v>
      </c>
      <c r="F1857" s="147" t="s">
        <v>1822</v>
      </c>
      <c r="G1857" s="148" t="s">
        <v>227</v>
      </c>
      <c r="H1857" s="149">
        <v>7.934</v>
      </c>
      <c r="I1857" s="150"/>
      <c r="J1857" s="151">
        <f>ROUND(I1857*H1857,2)</f>
        <v>0</v>
      </c>
      <c r="K1857" s="147" t="s">
        <v>167</v>
      </c>
      <c r="L1857" s="34"/>
      <c r="M1857" s="152" t="s">
        <v>1</v>
      </c>
      <c r="N1857" s="153" t="s">
        <v>38</v>
      </c>
      <c r="O1857" s="59"/>
      <c r="P1857" s="154">
        <f>O1857*H1857</f>
        <v>0</v>
      </c>
      <c r="Q1857" s="154">
        <v>0</v>
      </c>
      <c r="R1857" s="154">
        <f>Q1857*H1857</f>
        <v>0</v>
      </c>
      <c r="S1857" s="154">
        <v>0</v>
      </c>
      <c r="T1857" s="155">
        <f>S1857*H1857</f>
        <v>0</v>
      </c>
      <c r="U1857" s="33"/>
      <c r="V1857" s="33"/>
      <c r="W1857" s="33"/>
      <c r="X1857" s="33"/>
      <c r="Y1857" s="33"/>
      <c r="Z1857" s="33"/>
      <c r="AA1857" s="33"/>
      <c r="AB1857" s="33"/>
      <c r="AC1857" s="33"/>
      <c r="AD1857" s="33"/>
      <c r="AE1857" s="33"/>
      <c r="AR1857" s="156" t="s">
        <v>251</v>
      </c>
      <c r="AT1857" s="156" t="s">
        <v>163</v>
      </c>
      <c r="AU1857" s="156" t="s">
        <v>83</v>
      </c>
      <c r="AY1857" s="18" t="s">
        <v>160</v>
      </c>
      <c r="BE1857" s="157">
        <f>IF(N1857="základní",J1857,0)</f>
        <v>0</v>
      </c>
      <c r="BF1857" s="157">
        <f>IF(N1857="snížená",J1857,0)</f>
        <v>0</v>
      </c>
      <c r="BG1857" s="157">
        <f>IF(N1857="zákl. přenesená",J1857,0)</f>
        <v>0</v>
      </c>
      <c r="BH1857" s="157">
        <f>IF(N1857="sníž. přenesená",J1857,0)</f>
        <v>0</v>
      </c>
      <c r="BI1857" s="157">
        <f>IF(N1857="nulová",J1857,0)</f>
        <v>0</v>
      </c>
      <c r="BJ1857" s="18" t="s">
        <v>81</v>
      </c>
      <c r="BK1857" s="157">
        <f>ROUND(I1857*H1857,2)</f>
        <v>0</v>
      </c>
      <c r="BL1857" s="18" t="s">
        <v>251</v>
      </c>
      <c r="BM1857" s="156" t="s">
        <v>1823</v>
      </c>
    </row>
    <row r="1858" spans="1:47" s="2" customFormat="1" ht="29.25">
      <c r="A1858" s="33"/>
      <c r="B1858" s="34"/>
      <c r="C1858" s="33"/>
      <c r="D1858" s="158" t="s">
        <v>170</v>
      </c>
      <c r="E1858" s="33"/>
      <c r="F1858" s="159" t="s">
        <v>1824</v>
      </c>
      <c r="G1858" s="33"/>
      <c r="H1858" s="33"/>
      <c r="I1858" s="160"/>
      <c r="J1858" s="33"/>
      <c r="K1858" s="33"/>
      <c r="L1858" s="34"/>
      <c r="M1858" s="161"/>
      <c r="N1858" s="162"/>
      <c r="O1858" s="59"/>
      <c r="P1858" s="59"/>
      <c r="Q1858" s="59"/>
      <c r="R1858" s="59"/>
      <c r="S1858" s="59"/>
      <c r="T1858" s="60"/>
      <c r="U1858" s="33"/>
      <c r="V1858" s="33"/>
      <c r="W1858" s="33"/>
      <c r="X1858" s="33"/>
      <c r="Y1858" s="33"/>
      <c r="Z1858" s="33"/>
      <c r="AA1858" s="33"/>
      <c r="AB1858" s="33"/>
      <c r="AC1858" s="33"/>
      <c r="AD1858" s="33"/>
      <c r="AE1858" s="33"/>
      <c r="AT1858" s="18" t="s">
        <v>170</v>
      </c>
      <c r="AU1858" s="18" t="s">
        <v>83</v>
      </c>
    </row>
    <row r="1859" spans="2:63" s="12" customFormat="1" ht="22.9" customHeight="1">
      <c r="B1859" s="131"/>
      <c r="D1859" s="132" t="s">
        <v>72</v>
      </c>
      <c r="E1859" s="142" t="s">
        <v>1825</v>
      </c>
      <c r="F1859" s="142" t="s">
        <v>1826</v>
      </c>
      <c r="I1859" s="134"/>
      <c r="J1859" s="143">
        <f>BK1859</f>
        <v>0</v>
      </c>
      <c r="L1859" s="131"/>
      <c r="M1859" s="136"/>
      <c r="N1859" s="137"/>
      <c r="O1859" s="137"/>
      <c r="P1859" s="138">
        <f>SUM(P1860:P1937)</f>
        <v>0</v>
      </c>
      <c r="Q1859" s="137"/>
      <c r="R1859" s="138">
        <f>SUM(R1860:R1937)</f>
        <v>4.125295599999999</v>
      </c>
      <c r="S1859" s="137"/>
      <c r="T1859" s="139">
        <f>SUM(T1860:T1937)</f>
        <v>0</v>
      </c>
      <c r="AR1859" s="132" t="s">
        <v>83</v>
      </c>
      <c r="AT1859" s="140" t="s">
        <v>72</v>
      </c>
      <c r="AU1859" s="140" t="s">
        <v>81</v>
      </c>
      <c r="AY1859" s="132" t="s">
        <v>160</v>
      </c>
      <c r="BK1859" s="141">
        <f>SUM(BK1860:BK1937)</f>
        <v>0</v>
      </c>
    </row>
    <row r="1860" spans="1:65" s="2" customFormat="1" ht="16.5" customHeight="1">
      <c r="A1860" s="33"/>
      <c r="B1860" s="144"/>
      <c r="C1860" s="145" t="s">
        <v>1827</v>
      </c>
      <c r="D1860" s="145" t="s">
        <v>163</v>
      </c>
      <c r="E1860" s="146" t="s">
        <v>1828</v>
      </c>
      <c r="F1860" s="147" t="s">
        <v>1829</v>
      </c>
      <c r="G1860" s="148" t="s">
        <v>166</v>
      </c>
      <c r="H1860" s="149">
        <v>207.277</v>
      </c>
      <c r="I1860" s="150"/>
      <c r="J1860" s="151">
        <f>ROUND(I1860*H1860,2)</f>
        <v>0</v>
      </c>
      <c r="K1860" s="147" t="s">
        <v>167</v>
      </c>
      <c r="L1860" s="34"/>
      <c r="M1860" s="152" t="s">
        <v>1</v>
      </c>
      <c r="N1860" s="153" t="s">
        <v>38</v>
      </c>
      <c r="O1860" s="59"/>
      <c r="P1860" s="154">
        <f>O1860*H1860</f>
        <v>0</v>
      </c>
      <c r="Q1860" s="154">
        <v>0</v>
      </c>
      <c r="R1860" s="154">
        <f>Q1860*H1860</f>
        <v>0</v>
      </c>
      <c r="S1860" s="154">
        <v>0</v>
      </c>
      <c r="T1860" s="155">
        <f>S1860*H1860</f>
        <v>0</v>
      </c>
      <c r="U1860" s="33"/>
      <c r="V1860" s="33"/>
      <c r="W1860" s="33"/>
      <c r="X1860" s="33"/>
      <c r="Y1860" s="33"/>
      <c r="Z1860" s="33"/>
      <c r="AA1860" s="33"/>
      <c r="AB1860" s="33"/>
      <c r="AC1860" s="33"/>
      <c r="AD1860" s="33"/>
      <c r="AE1860" s="33"/>
      <c r="AR1860" s="156" t="s">
        <v>251</v>
      </c>
      <c r="AT1860" s="156" t="s">
        <v>163</v>
      </c>
      <c r="AU1860" s="156" t="s">
        <v>83</v>
      </c>
      <c r="AY1860" s="18" t="s">
        <v>160</v>
      </c>
      <c r="BE1860" s="157">
        <f>IF(N1860="základní",J1860,0)</f>
        <v>0</v>
      </c>
      <c r="BF1860" s="157">
        <f>IF(N1860="snížená",J1860,0)</f>
        <v>0</v>
      </c>
      <c r="BG1860" s="157">
        <f>IF(N1860="zákl. přenesená",J1860,0)</f>
        <v>0</v>
      </c>
      <c r="BH1860" s="157">
        <f>IF(N1860="sníž. přenesená",J1860,0)</f>
        <v>0</v>
      </c>
      <c r="BI1860" s="157">
        <f>IF(N1860="nulová",J1860,0)</f>
        <v>0</v>
      </c>
      <c r="BJ1860" s="18" t="s">
        <v>81</v>
      </c>
      <c r="BK1860" s="157">
        <f>ROUND(I1860*H1860,2)</f>
        <v>0</v>
      </c>
      <c r="BL1860" s="18" t="s">
        <v>251</v>
      </c>
      <c r="BM1860" s="156" t="s">
        <v>1830</v>
      </c>
    </row>
    <row r="1861" spans="1:47" s="2" customFormat="1" ht="19.5">
      <c r="A1861" s="33"/>
      <c r="B1861" s="34"/>
      <c r="C1861" s="33"/>
      <c r="D1861" s="158" t="s">
        <v>170</v>
      </c>
      <c r="E1861" s="33"/>
      <c r="F1861" s="159" t="s">
        <v>1831</v>
      </c>
      <c r="G1861" s="33"/>
      <c r="H1861" s="33"/>
      <c r="I1861" s="160"/>
      <c r="J1861" s="33"/>
      <c r="K1861" s="33"/>
      <c r="L1861" s="34"/>
      <c r="M1861" s="161"/>
      <c r="N1861" s="162"/>
      <c r="O1861" s="59"/>
      <c r="P1861" s="59"/>
      <c r="Q1861" s="59"/>
      <c r="R1861" s="59"/>
      <c r="S1861" s="59"/>
      <c r="T1861" s="60"/>
      <c r="U1861" s="33"/>
      <c r="V1861" s="33"/>
      <c r="W1861" s="33"/>
      <c r="X1861" s="33"/>
      <c r="Y1861" s="33"/>
      <c r="Z1861" s="33"/>
      <c r="AA1861" s="33"/>
      <c r="AB1861" s="33"/>
      <c r="AC1861" s="33"/>
      <c r="AD1861" s="33"/>
      <c r="AE1861" s="33"/>
      <c r="AT1861" s="18" t="s">
        <v>170</v>
      </c>
      <c r="AU1861" s="18" t="s">
        <v>83</v>
      </c>
    </row>
    <row r="1862" spans="1:65" s="2" customFormat="1" ht="16.5" customHeight="1">
      <c r="A1862" s="33"/>
      <c r="B1862" s="144"/>
      <c r="C1862" s="145" t="s">
        <v>1832</v>
      </c>
      <c r="D1862" s="145" t="s">
        <v>163</v>
      </c>
      <c r="E1862" s="146" t="s">
        <v>1833</v>
      </c>
      <c r="F1862" s="147" t="s">
        <v>1834</v>
      </c>
      <c r="G1862" s="148" t="s">
        <v>166</v>
      </c>
      <c r="H1862" s="149">
        <v>207.277</v>
      </c>
      <c r="I1862" s="150"/>
      <c r="J1862" s="151">
        <f>ROUND(I1862*H1862,2)</f>
        <v>0</v>
      </c>
      <c r="K1862" s="147" t="s">
        <v>167</v>
      </c>
      <c r="L1862" s="34"/>
      <c r="M1862" s="152" t="s">
        <v>1</v>
      </c>
      <c r="N1862" s="153" t="s">
        <v>38</v>
      </c>
      <c r="O1862" s="59"/>
      <c r="P1862" s="154">
        <f>O1862*H1862</f>
        <v>0</v>
      </c>
      <c r="Q1862" s="154">
        <v>0.0003</v>
      </c>
      <c r="R1862" s="154">
        <f>Q1862*H1862</f>
        <v>0.06218309999999999</v>
      </c>
      <c r="S1862" s="154">
        <v>0</v>
      </c>
      <c r="T1862" s="155">
        <f>S1862*H1862</f>
        <v>0</v>
      </c>
      <c r="U1862" s="33"/>
      <c r="V1862" s="33"/>
      <c r="W1862" s="33"/>
      <c r="X1862" s="33"/>
      <c r="Y1862" s="33"/>
      <c r="Z1862" s="33"/>
      <c r="AA1862" s="33"/>
      <c r="AB1862" s="33"/>
      <c r="AC1862" s="33"/>
      <c r="AD1862" s="33"/>
      <c r="AE1862" s="33"/>
      <c r="AR1862" s="156" t="s">
        <v>251</v>
      </c>
      <c r="AT1862" s="156" t="s">
        <v>163</v>
      </c>
      <c r="AU1862" s="156" t="s">
        <v>83</v>
      </c>
      <c r="AY1862" s="18" t="s">
        <v>160</v>
      </c>
      <c r="BE1862" s="157">
        <f>IF(N1862="základní",J1862,0)</f>
        <v>0</v>
      </c>
      <c r="BF1862" s="157">
        <f>IF(N1862="snížená",J1862,0)</f>
        <v>0</v>
      </c>
      <c r="BG1862" s="157">
        <f>IF(N1862="zákl. přenesená",J1862,0)</f>
        <v>0</v>
      </c>
      <c r="BH1862" s="157">
        <f>IF(N1862="sníž. přenesená",J1862,0)</f>
        <v>0</v>
      </c>
      <c r="BI1862" s="157">
        <f>IF(N1862="nulová",J1862,0)</f>
        <v>0</v>
      </c>
      <c r="BJ1862" s="18" t="s">
        <v>81</v>
      </c>
      <c r="BK1862" s="157">
        <f>ROUND(I1862*H1862,2)</f>
        <v>0</v>
      </c>
      <c r="BL1862" s="18" t="s">
        <v>251</v>
      </c>
      <c r="BM1862" s="156" t="s">
        <v>1835</v>
      </c>
    </row>
    <row r="1863" spans="1:47" s="2" customFormat="1" ht="19.5">
      <c r="A1863" s="33"/>
      <c r="B1863" s="34"/>
      <c r="C1863" s="33"/>
      <c r="D1863" s="158" t="s">
        <v>170</v>
      </c>
      <c r="E1863" s="33"/>
      <c r="F1863" s="159" t="s">
        <v>1836</v>
      </c>
      <c r="G1863" s="33"/>
      <c r="H1863" s="33"/>
      <c r="I1863" s="160"/>
      <c r="J1863" s="33"/>
      <c r="K1863" s="33"/>
      <c r="L1863" s="34"/>
      <c r="M1863" s="161"/>
      <c r="N1863" s="162"/>
      <c r="O1863" s="59"/>
      <c r="P1863" s="59"/>
      <c r="Q1863" s="59"/>
      <c r="R1863" s="59"/>
      <c r="S1863" s="59"/>
      <c r="T1863" s="60"/>
      <c r="U1863" s="33"/>
      <c r="V1863" s="33"/>
      <c r="W1863" s="33"/>
      <c r="X1863" s="33"/>
      <c r="Y1863" s="33"/>
      <c r="Z1863" s="33"/>
      <c r="AA1863" s="33"/>
      <c r="AB1863" s="33"/>
      <c r="AC1863" s="33"/>
      <c r="AD1863" s="33"/>
      <c r="AE1863" s="33"/>
      <c r="AT1863" s="18" t="s">
        <v>170</v>
      </c>
      <c r="AU1863" s="18" t="s">
        <v>83</v>
      </c>
    </row>
    <row r="1864" spans="1:65" s="2" customFormat="1" ht="24.2" customHeight="1">
      <c r="A1864" s="33"/>
      <c r="B1864" s="144"/>
      <c r="C1864" s="145" t="s">
        <v>1837</v>
      </c>
      <c r="D1864" s="145" t="s">
        <v>163</v>
      </c>
      <c r="E1864" s="146" t="s">
        <v>1838</v>
      </c>
      <c r="F1864" s="147" t="s">
        <v>1839</v>
      </c>
      <c r="G1864" s="148" t="s">
        <v>166</v>
      </c>
      <c r="H1864" s="149">
        <v>85.261</v>
      </c>
      <c r="I1864" s="150"/>
      <c r="J1864" s="151">
        <f>ROUND(I1864*H1864,2)</f>
        <v>0</v>
      </c>
      <c r="K1864" s="147" t="s">
        <v>167</v>
      </c>
      <c r="L1864" s="34"/>
      <c r="M1864" s="152" t="s">
        <v>1</v>
      </c>
      <c r="N1864" s="153" t="s">
        <v>38</v>
      </c>
      <c r="O1864" s="59"/>
      <c r="P1864" s="154">
        <f>O1864*H1864</f>
        <v>0</v>
      </c>
      <c r="Q1864" s="154">
        <v>0.0015</v>
      </c>
      <c r="R1864" s="154">
        <f>Q1864*H1864</f>
        <v>0.1278915</v>
      </c>
      <c r="S1864" s="154">
        <v>0</v>
      </c>
      <c r="T1864" s="155">
        <f>S1864*H1864</f>
        <v>0</v>
      </c>
      <c r="U1864" s="33"/>
      <c r="V1864" s="33"/>
      <c r="W1864" s="33"/>
      <c r="X1864" s="33"/>
      <c r="Y1864" s="33"/>
      <c r="Z1864" s="33"/>
      <c r="AA1864" s="33"/>
      <c r="AB1864" s="33"/>
      <c r="AC1864" s="33"/>
      <c r="AD1864" s="33"/>
      <c r="AE1864" s="33"/>
      <c r="AR1864" s="156" t="s">
        <v>251</v>
      </c>
      <c r="AT1864" s="156" t="s">
        <v>163</v>
      </c>
      <c r="AU1864" s="156" t="s">
        <v>83</v>
      </c>
      <c r="AY1864" s="18" t="s">
        <v>160</v>
      </c>
      <c r="BE1864" s="157">
        <f>IF(N1864="základní",J1864,0)</f>
        <v>0</v>
      </c>
      <c r="BF1864" s="157">
        <f>IF(N1864="snížená",J1864,0)</f>
        <v>0</v>
      </c>
      <c r="BG1864" s="157">
        <f>IF(N1864="zákl. přenesená",J1864,0)</f>
        <v>0</v>
      </c>
      <c r="BH1864" s="157">
        <f>IF(N1864="sníž. přenesená",J1864,0)</f>
        <v>0</v>
      </c>
      <c r="BI1864" s="157">
        <f>IF(N1864="nulová",J1864,0)</f>
        <v>0</v>
      </c>
      <c r="BJ1864" s="18" t="s">
        <v>81</v>
      </c>
      <c r="BK1864" s="157">
        <f>ROUND(I1864*H1864,2)</f>
        <v>0</v>
      </c>
      <c r="BL1864" s="18" t="s">
        <v>251</v>
      </c>
      <c r="BM1864" s="156" t="s">
        <v>1840</v>
      </c>
    </row>
    <row r="1865" spans="1:47" s="2" customFormat="1" ht="19.5">
      <c r="A1865" s="33"/>
      <c r="B1865" s="34"/>
      <c r="C1865" s="33"/>
      <c r="D1865" s="158" t="s">
        <v>170</v>
      </c>
      <c r="E1865" s="33"/>
      <c r="F1865" s="159" t="s">
        <v>1841</v>
      </c>
      <c r="G1865" s="33"/>
      <c r="H1865" s="33"/>
      <c r="I1865" s="160"/>
      <c r="J1865" s="33"/>
      <c r="K1865" s="33"/>
      <c r="L1865" s="34"/>
      <c r="M1865" s="161"/>
      <c r="N1865" s="162"/>
      <c r="O1865" s="59"/>
      <c r="P1865" s="59"/>
      <c r="Q1865" s="59"/>
      <c r="R1865" s="59"/>
      <c r="S1865" s="59"/>
      <c r="T1865" s="60"/>
      <c r="U1865" s="33"/>
      <c r="V1865" s="33"/>
      <c r="W1865" s="33"/>
      <c r="X1865" s="33"/>
      <c r="Y1865" s="33"/>
      <c r="Z1865" s="33"/>
      <c r="AA1865" s="33"/>
      <c r="AB1865" s="33"/>
      <c r="AC1865" s="33"/>
      <c r="AD1865" s="33"/>
      <c r="AE1865" s="33"/>
      <c r="AT1865" s="18" t="s">
        <v>170</v>
      </c>
      <c r="AU1865" s="18" t="s">
        <v>83</v>
      </c>
    </row>
    <row r="1866" spans="2:51" s="13" customFormat="1" ht="11.25">
      <c r="B1866" s="163"/>
      <c r="D1866" s="158" t="s">
        <v>172</v>
      </c>
      <c r="E1866" s="164" t="s">
        <v>1</v>
      </c>
      <c r="F1866" s="165" t="s">
        <v>173</v>
      </c>
      <c r="H1866" s="164" t="s">
        <v>1</v>
      </c>
      <c r="I1866" s="166"/>
      <c r="L1866" s="163"/>
      <c r="M1866" s="167"/>
      <c r="N1866" s="168"/>
      <c r="O1866" s="168"/>
      <c r="P1866" s="168"/>
      <c r="Q1866" s="168"/>
      <c r="R1866" s="168"/>
      <c r="S1866" s="168"/>
      <c r="T1866" s="169"/>
      <c r="AT1866" s="164" t="s">
        <v>172</v>
      </c>
      <c r="AU1866" s="164" t="s">
        <v>83</v>
      </c>
      <c r="AV1866" s="13" t="s">
        <v>81</v>
      </c>
      <c r="AW1866" s="13" t="s">
        <v>30</v>
      </c>
      <c r="AX1866" s="13" t="s">
        <v>73</v>
      </c>
      <c r="AY1866" s="164" t="s">
        <v>160</v>
      </c>
    </row>
    <row r="1867" spans="2:51" s="14" customFormat="1" ht="11.25">
      <c r="B1867" s="170"/>
      <c r="D1867" s="158" t="s">
        <v>172</v>
      </c>
      <c r="E1867" s="171" t="s">
        <v>1</v>
      </c>
      <c r="F1867" s="172" t="s">
        <v>1842</v>
      </c>
      <c r="H1867" s="173">
        <v>2.4</v>
      </c>
      <c r="I1867" s="174"/>
      <c r="L1867" s="170"/>
      <c r="M1867" s="175"/>
      <c r="N1867" s="176"/>
      <c r="O1867" s="176"/>
      <c r="P1867" s="176"/>
      <c r="Q1867" s="176"/>
      <c r="R1867" s="176"/>
      <c r="S1867" s="176"/>
      <c r="T1867" s="177"/>
      <c r="AT1867" s="171" t="s">
        <v>172</v>
      </c>
      <c r="AU1867" s="171" t="s">
        <v>83</v>
      </c>
      <c r="AV1867" s="14" t="s">
        <v>83</v>
      </c>
      <c r="AW1867" s="14" t="s">
        <v>30</v>
      </c>
      <c r="AX1867" s="14" t="s">
        <v>73</v>
      </c>
      <c r="AY1867" s="171" t="s">
        <v>160</v>
      </c>
    </row>
    <row r="1868" spans="2:51" s="14" customFormat="1" ht="11.25">
      <c r="B1868" s="170"/>
      <c r="D1868" s="158" t="s">
        <v>172</v>
      </c>
      <c r="E1868" s="171" t="s">
        <v>1</v>
      </c>
      <c r="F1868" s="172" t="s">
        <v>1843</v>
      </c>
      <c r="H1868" s="173">
        <v>2.055</v>
      </c>
      <c r="I1868" s="174"/>
      <c r="L1868" s="170"/>
      <c r="M1868" s="175"/>
      <c r="N1868" s="176"/>
      <c r="O1868" s="176"/>
      <c r="P1868" s="176"/>
      <c r="Q1868" s="176"/>
      <c r="R1868" s="176"/>
      <c r="S1868" s="176"/>
      <c r="T1868" s="177"/>
      <c r="AT1868" s="171" t="s">
        <v>172</v>
      </c>
      <c r="AU1868" s="171" t="s">
        <v>83</v>
      </c>
      <c r="AV1868" s="14" t="s">
        <v>83</v>
      </c>
      <c r="AW1868" s="14" t="s">
        <v>30</v>
      </c>
      <c r="AX1868" s="14" t="s">
        <v>73</v>
      </c>
      <c r="AY1868" s="171" t="s">
        <v>160</v>
      </c>
    </row>
    <row r="1869" spans="2:51" s="14" customFormat="1" ht="11.25">
      <c r="B1869" s="170"/>
      <c r="D1869" s="158" t="s">
        <v>172</v>
      </c>
      <c r="E1869" s="171" t="s">
        <v>1</v>
      </c>
      <c r="F1869" s="172" t="s">
        <v>1844</v>
      </c>
      <c r="H1869" s="173">
        <v>4.185</v>
      </c>
      <c r="I1869" s="174"/>
      <c r="L1869" s="170"/>
      <c r="M1869" s="175"/>
      <c r="N1869" s="176"/>
      <c r="O1869" s="176"/>
      <c r="P1869" s="176"/>
      <c r="Q1869" s="176"/>
      <c r="R1869" s="176"/>
      <c r="S1869" s="176"/>
      <c r="T1869" s="177"/>
      <c r="AT1869" s="171" t="s">
        <v>172</v>
      </c>
      <c r="AU1869" s="171" t="s">
        <v>83</v>
      </c>
      <c r="AV1869" s="14" t="s">
        <v>83</v>
      </c>
      <c r="AW1869" s="14" t="s">
        <v>30</v>
      </c>
      <c r="AX1869" s="14" t="s">
        <v>73</v>
      </c>
      <c r="AY1869" s="171" t="s">
        <v>160</v>
      </c>
    </row>
    <row r="1870" spans="2:51" s="14" customFormat="1" ht="11.25">
      <c r="B1870" s="170"/>
      <c r="D1870" s="158" t="s">
        <v>172</v>
      </c>
      <c r="E1870" s="171" t="s">
        <v>1</v>
      </c>
      <c r="F1870" s="172" t="s">
        <v>1845</v>
      </c>
      <c r="H1870" s="173">
        <v>1.08</v>
      </c>
      <c r="I1870" s="174"/>
      <c r="L1870" s="170"/>
      <c r="M1870" s="175"/>
      <c r="N1870" s="176"/>
      <c r="O1870" s="176"/>
      <c r="P1870" s="176"/>
      <c r="Q1870" s="176"/>
      <c r="R1870" s="176"/>
      <c r="S1870" s="176"/>
      <c r="T1870" s="177"/>
      <c r="AT1870" s="171" t="s">
        <v>172</v>
      </c>
      <c r="AU1870" s="171" t="s">
        <v>83</v>
      </c>
      <c r="AV1870" s="14" t="s">
        <v>83</v>
      </c>
      <c r="AW1870" s="14" t="s">
        <v>30</v>
      </c>
      <c r="AX1870" s="14" t="s">
        <v>73</v>
      </c>
      <c r="AY1870" s="171" t="s">
        <v>160</v>
      </c>
    </row>
    <row r="1871" spans="2:51" s="14" customFormat="1" ht="11.25">
      <c r="B1871" s="170"/>
      <c r="D1871" s="158" t="s">
        <v>172</v>
      </c>
      <c r="E1871" s="171" t="s">
        <v>1</v>
      </c>
      <c r="F1871" s="172" t="s">
        <v>1846</v>
      </c>
      <c r="H1871" s="173">
        <v>4.245</v>
      </c>
      <c r="I1871" s="174"/>
      <c r="L1871" s="170"/>
      <c r="M1871" s="175"/>
      <c r="N1871" s="176"/>
      <c r="O1871" s="176"/>
      <c r="P1871" s="176"/>
      <c r="Q1871" s="176"/>
      <c r="R1871" s="176"/>
      <c r="S1871" s="176"/>
      <c r="T1871" s="177"/>
      <c r="AT1871" s="171" t="s">
        <v>172</v>
      </c>
      <c r="AU1871" s="171" t="s">
        <v>83</v>
      </c>
      <c r="AV1871" s="14" t="s">
        <v>83</v>
      </c>
      <c r="AW1871" s="14" t="s">
        <v>30</v>
      </c>
      <c r="AX1871" s="14" t="s">
        <v>73</v>
      </c>
      <c r="AY1871" s="171" t="s">
        <v>160</v>
      </c>
    </row>
    <row r="1872" spans="2:51" s="14" customFormat="1" ht="11.25">
      <c r="B1872" s="170"/>
      <c r="D1872" s="158" t="s">
        <v>172</v>
      </c>
      <c r="E1872" s="171" t="s">
        <v>1</v>
      </c>
      <c r="F1872" s="172" t="s">
        <v>1847</v>
      </c>
      <c r="H1872" s="173">
        <v>1.08</v>
      </c>
      <c r="I1872" s="174"/>
      <c r="L1872" s="170"/>
      <c r="M1872" s="175"/>
      <c r="N1872" s="176"/>
      <c r="O1872" s="176"/>
      <c r="P1872" s="176"/>
      <c r="Q1872" s="176"/>
      <c r="R1872" s="176"/>
      <c r="S1872" s="176"/>
      <c r="T1872" s="177"/>
      <c r="AT1872" s="171" t="s">
        <v>172</v>
      </c>
      <c r="AU1872" s="171" t="s">
        <v>83</v>
      </c>
      <c r="AV1872" s="14" t="s">
        <v>83</v>
      </c>
      <c r="AW1872" s="14" t="s">
        <v>30</v>
      </c>
      <c r="AX1872" s="14" t="s">
        <v>73</v>
      </c>
      <c r="AY1872" s="171" t="s">
        <v>160</v>
      </c>
    </row>
    <row r="1873" spans="2:51" s="14" customFormat="1" ht="11.25">
      <c r="B1873" s="170"/>
      <c r="D1873" s="158" t="s">
        <v>172</v>
      </c>
      <c r="E1873" s="171" t="s">
        <v>1</v>
      </c>
      <c r="F1873" s="172" t="s">
        <v>1848</v>
      </c>
      <c r="H1873" s="173">
        <v>3.75</v>
      </c>
      <c r="I1873" s="174"/>
      <c r="L1873" s="170"/>
      <c r="M1873" s="175"/>
      <c r="N1873" s="176"/>
      <c r="O1873" s="176"/>
      <c r="P1873" s="176"/>
      <c r="Q1873" s="176"/>
      <c r="R1873" s="176"/>
      <c r="S1873" s="176"/>
      <c r="T1873" s="177"/>
      <c r="AT1873" s="171" t="s">
        <v>172</v>
      </c>
      <c r="AU1873" s="171" t="s">
        <v>83</v>
      </c>
      <c r="AV1873" s="14" t="s">
        <v>83</v>
      </c>
      <c r="AW1873" s="14" t="s">
        <v>30</v>
      </c>
      <c r="AX1873" s="14" t="s">
        <v>73</v>
      </c>
      <c r="AY1873" s="171" t="s">
        <v>160</v>
      </c>
    </row>
    <row r="1874" spans="2:51" s="14" customFormat="1" ht="11.25">
      <c r="B1874" s="170"/>
      <c r="D1874" s="158" t="s">
        <v>172</v>
      </c>
      <c r="E1874" s="171" t="s">
        <v>1</v>
      </c>
      <c r="F1874" s="172" t="s">
        <v>1849</v>
      </c>
      <c r="H1874" s="173">
        <v>4.59</v>
      </c>
      <c r="I1874" s="174"/>
      <c r="L1874" s="170"/>
      <c r="M1874" s="175"/>
      <c r="N1874" s="176"/>
      <c r="O1874" s="176"/>
      <c r="P1874" s="176"/>
      <c r="Q1874" s="176"/>
      <c r="R1874" s="176"/>
      <c r="S1874" s="176"/>
      <c r="T1874" s="177"/>
      <c r="AT1874" s="171" t="s">
        <v>172</v>
      </c>
      <c r="AU1874" s="171" t="s">
        <v>83</v>
      </c>
      <c r="AV1874" s="14" t="s">
        <v>83</v>
      </c>
      <c r="AW1874" s="14" t="s">
        <v>30</v>
      </c>
      <c r="AX1874" s="14" t="s">
        <v>73</v>
      </c>
      <c r="AY1874" s="171" t="s">
        <v>160</v>
      </c>
    </row>
    <row r="1875" spans="2:51" s="14" customFormat="1" ht="11.25">
      <c r="B1875" s="170"/>
      <c r="D1875" s="158" t="s">
        <v>172</v>
      </c>
      <c r="E1875" s="171" t="s">
        <v>1</v>
      </c>
      <c r="F1875" s="172" t="s">
        <v>1850</v>
      </c>
      <c r="H1875" s="173">
        <v>4.59</v>
      </c>
      <c r="I1875" s="174"/>
      <c r="L1875" s="170"/>
      <c r="M1875" s="175"/>
      <c r="N1875" s="176"/>
      <c r="O1875" s="176"/>
      <c r="P1875" s="176"/>
      <c r="Q1875" s="176"/>
      <c r="R1875" s="176"/>
      <c r="S1875" s="176"/>
      <c r="T1875" s="177"/>
      <c r="AT1875" s="171" t="s">
        <v>172</v>
      </c>
      <c r="AU1875" s="171" t="s">
        <v>83</v>
      </c>
      <c r="AV1875" s="14" t="s">
        <v>83</v>
      </c>
      <c r="AW1875" s="14" t="s">
        <v>30</v>
      </c>
      <c r="AX1875" s="14" t="s">
        <v>73</v>
      </c>
      <c r="AY1875" s="171" t="s">
        <v>160</v>
      </c>
    </row>
    <row r="1876" spans="2:51" s="14" customFormat="1" ht="11.25">
      <c r="B1876" s="170"/>
      <c r="D1876" s="158" t="s">
        <v>172</v>
      </c>
      <c r="E1876" s="171" t="s">
        <v>1</v>
      </c>
      <c r="F1876" s="172" t="s">
        <v>1851</v>
      </c>
      <c r="H1876" s="173">
        <v>5.64</v>
      </c>
      <c r="I1876" s="174"/>
      <c r="L1876" s="170"/>
      <c r="M1876" s="175"/>
      <c r="N1876" s="176"/>
      <c r="O1876" s="176"/>
      <c r="P1876" s="176"/>
      <c r="Q1876" s="176"/>
      <c r="R1876" s="176"/>
      <c r="S1876" s="176"/>
      <c r="T1876" s="177"/>
      <c r="AT1876" s="171" t="s">
        <v>172</v>
      </c>
      <c r="AU1876" s="171" t="s">
        <v>83</v>
      </c>
      <c r="AV1876" s="14" t="s">
        <v>83</v>
      </c>
      <c r="AW1876" s="14" t="s">
        <v>30</v>
      </c>
      <c r="AX1876" s="14" t="s">
        <v>73</v>
      </c>
      <c r="AY1876" s="171" t="s">
        <v>160</v>
      </c>
    </row>
    <row r="1877" spans="2:51" s="15" customFormat="1" ht="11.25">
      <c r="B1877" s="178"/>
      <c r="D1877" s="158" t="s">
        <v>172</v>
      </c>
      <c r="E1877" s="179" t="s">
        <v>1</v>
      </c>
      <c r="F1877" s="180" t="s">
        <v>177</v>
      </c>
      <c r="H1877" s="181">
        <v>33.615</v>
      </c>
      <c r="I1877" s="182"/>
      <c r="L1877" s="178"/>
      <c r="M1877" s="183"/>
      <c r="N1877" s="184"/>
      <c r="O1877" s="184"/>
      <c r="P1877" s="184"/>
      <c r="Q1877" s="184"/>
      <c r="R1877" s="184"/>
      <c r="S1877" s="184"/>
      <c r="T1877" s="185"/>
      <c r="AT1877" s="179" t="s">
        <v>172</v>
      </c>
      <c r="AU1877" s="179" t="s">
        <v>83</v>
      </c>
      <c r="AV1877" s="15" t="s">
        <v>161</v>
      </c>
      <c r="AW1877" s="15" t="s">
        <v>30</v>
      </c>
      <c r="AX1877" s="15" t="s">
        <v>73</v>
      </c>
      <c r="AY1877" s="179" t="s">
        <v>160</v>
      </c>
    </row>
    <row r="1878" spans="2:51" s="13" customFormat="1" ht="11.25">
      <c r="B1878" s="163"/>
      <c r="D1878" s="158" t="s">
        <v>172</v>
      </c>
      <c r="E1878" s="164" t="s">
        <v>1</v>
      </c>
      <c r="F1878" s="165" t="s">
        <v>178</v>
      </c>
      <c r="H1878" s="164" t="s">
        <v>1</v>
      </c>
      <c r="I1878" s="166"/>
      <c r="L1878" s="163"/>
      <c r="M1878" s="167"/>
      <c r="N1878" s="168"/>
      <c r="O1878" s="168"/>
      <c r="P1878" s="168"/>
      <c r="Q1878" s="168"/>
      <c r="R1878" s="168"/>
      <c r="S1878" s="168"/>
      <c r="T1878" s="169"/>
      <c r="AT1878" s="164" t="s">
        <v>172</v>
      </c>
      <c r="AU1878" s="164" t="s">
        <v>83</v>
      </c>
      <c r="AV1878" s="13" t="s">
        <v>81</v>
      </c>
      <c r="AW1878" s="13" t="s">
        <v>30</v>
      </c>
      <c r="AX1878" s="13" t="s">
        <v>73</v>
      </c>
      <c r="AY1878" s="164" t="s">
        <v>160</v>
      </c>
    </row>
    <row r="1879" spans="2:51" s="14" customFormat="1" ht="11.25">
      <c r="B1879" s="170"/>
      <c r="D1879" s="158" t="s">
        <v>172</v>
      </c>
      <c r="E1879" s="171" t="s">
        <v>1</v>
      </c>
      <c r="F1879" s="172" t="s">
        <v>1852</v>
      </c>
      <c r="H1879" s="173">
        <v>6.012</v>
      </c>
      <c r="I1879" s="174"/>
      <c r="L1879" s="170"/>
      <c r="M1879" s="175"/>
      <c r="N1879" s="176"/>
      <c r="O1879" s="176"/>
      <c r="P1879" s="176"/>
      <c r="Q1879" s="176"/>
      <c r="R1879" s="176"/>
      <c r="S1879" s="176"/>
      <c r="T1879" s="177"/>
      <c r="AT1879" s="171" t="s">
        <v>172</v>
      </c>
      <c r="AU1879" s="171" t="s">
        <v>83</v>
      </c>
      <c r="AV1879" s="14" t="s">
        <v>83</v>
      </c>
      <c r="AW1879" s="14" t="s">
        <v>30</v>
      </c>
      <c r="AX1879" s="14" t="s">
        <v>73</v>
      </c>
      <c r="AY1879" s="171" t="s">
        <v>160</v>
      </c>
    </row>
    <row r="1880" spans="2:51" s="14" customFormat="1" ht="11.25">
      <c r="B1880" s="170"/>
      <c r="D1880" s="158" t="s">
        <v>172</v>
      </c>
      <c r="E1880" s="171" t="s">
        <v>1</v>
      </c>
      <c r="F1880" s="172" t="s">
        <v>1853</v>
      </c>
      <c r="H1880" s="173">
        <v>6.012</v>
      </c>
      <c r="I1880" s="174"/>
      <c r="L1880" s="170"/>
      <c r="M1880" s="175"/>
      <c r="N1880" s="176"/>
      <c r="O1880" s="176"/>
      <c r="P1880" s="176"/>
      <c r="Q1880" s="176"/>
      <c r="R1880" s="176"/>
      <c r="S1880" s="176"/>
      <c r="T1880" s="177"/>
      <c r="AT1880" s="171" t="s">
        <v>172</v>
      </c>
      <c r="AU1880" s="171" t="s">
        <v>83</v>
      </c>
      <c r="AV1880" s="14" t="s">
        <v>83</v>
      </c>
      <c r="AW1880" s="14" t="s">
        <v>30</v>
      </c>
      <c r="AX1880" s="14" t="s">
        <v>73</v>
      </c>
      <c r="AY1880" s="171" t="s">
        <v>160</v>
      </c>
    </row>
    <row r="1881" spans="2:51" s="14" customFormat="1" ht="11.25">
      <c r="B1881" s="170"/>
      <c r="D1881" s="158" t="s">
        <v>172</v>
      </c>
      <c r="E1881" s="171" t="s">
        <v>1</v>
      </c>
      <c r="F1881" s="172" t="s">
        <v>1854</v>
      </c>
      <c r="H1881" s="173">
        <v>10.45</v>
      </c>
      <c r="I1881" s="174"/>
      <c r="L1881" s="170"/>
      <c r="M1881" s="175"/>
      <c r="N1881" s="176"/>
      <c r="O1881" s="176"/>
      <c r="P1881" s="176"/>
      <c r="Q1881" s="176"/>
      <c r="R1881" s="176"/>
      <c r="S1881" s="176"/>
      <c r="T1881" s="177"/>
      <c r="AT1881" s="171" t="s">
        <v>172</v>
      </c>
      <c r="AU1881" s="171" t="s">
        <v>83</v>
      </c>
      <c r="AV1881" s="14" t="s">
        <v>83</v>
      </c>
      <c r="AW1881" s="14" t="s">
        <v>30</v>
      </c>
      <c r="AX1881" s="14" t="s">
        <v>73</v>
      </c>
      <c r="AY1881" s="171" t="s">
        <v>160</v>
      </c>
    </row>
    <row r="1882" spans="2:51" s="14" customFormat="1" ht="11.25">
      <c r="B1882" s="170"/>
      <c r="D1882" s="158" t="s">
        <v>172</v>
      </c>
      <c r="E1882" s="171" t="s">
        <v>1</v>
      </c>
      <c r="F1882" s="172" t="s">
        <v>1855</v>
      </c>
      <c r="H1882" s="173">
        <v>1.83</v>
      </c>
      <c r="I1882" s="174"/>
      <c r="L1882" s="170"/>
      <c r="M1882" s="175"/>
      <c r="N1882" s="176"/>
      <c r="O1882" s="176"/>
      <c r="P1882" s="176"/>
      <c r="Q1882" s="176"/>
      <c r="R1882" s="176"/>
      <c r="S1882" s="176"/>
      <c r="T1882" s="177"/>
      <c r="AT1882" s="171" t="s">
        <v>172</v>
      </c>
      <c r="AU1882" s="171" t="s">
        <v>83</v>
      </c>
      <c r="AV1882" s="14" t="s">
        <v>83</v>
      </c>
      <c r="AW1882" s="14" t="s">
        <v>30</v>
      </c>
      <c r="AX1882" s="14" t="s">
        <v>73</v>
      </c>
      <c r="AY1882" s="171" t="s">
        <v>160</v>
      </c>
    </row>
    <row r="1883" spans="2:51" s="14" customFormat="1" ht="11.25">
      <c r="B1883" s="170"/>
      <c r="D1883" s="158" t="s">
        <v>172</v>
      </c>
      <c r="E1883" s="171" t="s">
        <v>1</v>
      </c>
      <c r="F1883" s="172" t="s">
        <v>1856</v>
      </c>
      <c r="H1883" s="173">
        <v>4.875</v>
      </c>
      <c r="I1883" s="174"/>
      <c r="L1883" s="170"/>
      <c r="M1883" s="175"/>
      <c r="N1883" s="176"/>
      <c r="O1883" s="176"/>
      <c r="P1883" s="176"/>
      <c r="Q1883" s="176"/>
      <c r="R1883" s="176"/>
      <c r="S1883" s="176"/>
      <c r="T1883" s="177"/>
      <c r="AT1883" s="171" t="s">
        <v>172</v>
      </c>
      <c r="AU1883" s="171" t="s">
        <v>83</v>
      </c>
      <c r="AV1883" s="14" t="s">
        <v>83</v>
      </c>
      <c r="AW1883" s="14" t="s">
        <v>30</v>
      </c>
      <c r="AX1883" s="14" t="s">
        <v>73</v>
      </c>
      <c r="AY1883" s="171" t="s">
        <v>160</v>
      </c>
    </row>
    <row r="1884" spans="2:51" s="14" customFormat="1" ht="11.25">
      <c r="B1884" s="170"/>
      <c r="D1884" s="158" t="s">
        <v>172</v>
      </c>
      <c r="E1884" s="171" t="s">
        <v>1</v>
      </c>
      <c r="F1884" s="172" t="s">
        <v>1857</v>
      </c>
      <c r="H1884" s="173">
        <v>4.875</v>
      </c>
      <c r="I1884" s="174"/>
      <c r="L1884" s="170"/>
      <c r="M1884" s="175"/>
      <c r="N1884" s="176"/>
      <c r="O1884" s="176"/>
      <c r="P1884" s="176"/>
      <c r="Q1884" s="176"/>
      <c r="R1884" s="176"/>
      <c r="S1884" s="176"/>
      <c r="T1884" s="177"/>
      <c r="AT1884" s="171" t="s">
        <v>172</v>
      </c>
      <c r="AU1884" s="171" t="s">
        <v>83</v>
      </c>
      <c r="AV1884" s="14" t="s">
        <v>83</v>
      </c>
      <c r="AW1884" s="14" t="s">
        <v>30</v>
      </c>
      <c r="AX1884" s="14" t="s">
        <v>73</v>
      </c>
      <c r="AY1884" s="171" t="s">
        <v>160</v>
      </c>
    </row>
    <row r="1885" spans="2:51" s="14" customFormat="1" ht="11.25">
      <c r="B1885" s="170"/>
      <c r="D1885" s="158" t="s">
        <v>172</v>
      </c>
      <c r="E1885" s="171" t="s">
        <v>1</v>
      </c>
      <c r="F1885" s="172" t="s">
        <v>1858</v>
      </c>
      <c r="H1885" s="173">
        <v>5.595</v>
      </c>
      <c r="I1885" s="174"/>
      <c r="L1885" s="170"/>
      <c r="M1885" s="175"/>
      <c r="N1885" s="176"/>
      <c r="O1885" s="176"/>
      <c r="P1885" s="176"/>
      <c r="Q1885" s="176"/>
      <c r="R1885" s="176"/>
      <c r="S1885" s="176"/>
      <c r="T1885" s="177"/>
      <c r="AT1885" s="171" t="s">
        <v>172</v>
      </c>
      <c r="AU1885" s="171" t="s">
        <v>83</v>
      </c>
      <c r="AV1885" s="14" t="s">
        <v>83</v>
      </c>
      <c r="AW1885" s="14" t="s">
        <v>30</v>
      </c>
      <c r="AX1885" s="14" t="s">
        <v>73</v>
      </c>
      <c r="AY1885" s="171" t="s">
        <v>160</v>
      </c>
    </row>
    <row r="1886" spans="2:51" s="14" customFormat="1" ht="11.25">
      <c r="B1886" s="170"/>
      <c r="D1886" s="158" t="s">
        <v>172</v>
      </c>
      <c r="E1886" s="171" t="s">
        <v>1</v>
      </c>
      <c r="F1886" s="172" t="s">
        <v>1859</v>
      </c>
      <c r="H1886" s="173">
        <v>11.997</v>
      </c>
      <c r="I1886" s="174"/>
      <c r="L1886" s="170"/>
      <c r="M1886" s="175"/>
      <c r="N1886" s="176"/>
      <c r="O1886" s="176"/>
      <c r="P1886" s="176"/>
      <c r="Q1886" s="176"/>
      <c r="R1886" s="176"/>
      <c r="S1886" s="176"/>
      <c r="T1886" s="177"/>
      <c r="AT1886" s="171" t="s">
        <v>172</v>
      </c>
      <c r="AU1886" s="171" t="s">
        <v>83</v>
      </c>
      <c r="AV1886" s="14" t="s">
        <v>83</v>
      </c>
      <c r="AW1886" s="14" t="s">
        <v>30</v>
      </c>
      <c r="AX1886" s="14" t="s">
        <v>73</v>
      </c>
      <c r="AY1886" s="171" t="s">
        <v>160</v>
      </c>
    </row>
    <row r="1887" spans="2:51" s="15" customFormat="1" ht="11.25">
      <c r="B1887" s="178"/>
      <c r="D1887" s="158" t="s">
        <v>172</v>
      </c>
      <c r="E1887" s="179" t="s">
        <v>1</v>
      </c>
      <c r="F1887" s="180" t="s">
        <v>177</v>
      </c>
      <c r="H1887" s="181">
        <v>51.646</v>
      </c>
      <c r="I1887" s="182"/>
      <c r="L1887" s="178"/>
      <c r="M1887" s="183"/>
      <c r="N1887" s="184"/>
      <c r="O1887" s="184"/>
      <c r="P1887" s="184"/>
      <c r="Q1887" s="184"/>
      <c r="R1887" s="184"/>
      <c r="S1887" s="184"/>
      <c r="T1887" s="185"/>
      <c r="AT1887" s="179" t="s">
        <v>172</v>
      </c>
      <c r="AU1887" s="179" t="s">
        <v>83</v>
      </c>
      <c r="AV1887" s="15" t="s">
        <v>161</v>
      </c>
      <c r="AW1887" s="15" t="s">
        <v>30</v>
      </c>
      <c r="AX1887" s="15" t="s">
        <v>73</v>
      </c>
      <c r="AY1887" s="179" t="s">
        <v>160</v>
      </c>
    </row>
    <row r="1888" spans="2:51" s="16" customFormat="1" ht="11.25">
      <c r="B1888" s="186"/>
      <c r="D1888" s="158" t="s">
        <v>172</v>
      </c>
      <c r="E1888" s="187" t="s">
        <v>1</v>
      </c>
      <c r="F1888" s="188" t="s">
        <v>182</v>
      </c>
      <c r="H1888" s="189">
        <v>85.261</v>
      </c>
      <c r="I1888" s="190"/>
      <c r="L1888" s="186"/>
      <c r="M1888" s="191"/>
      <c r="N1888" s="192"/>
      <c r="O1888" s="192"/>
      <c r="P1888" s="192"/>
      <c r="Q1888" s="192"/>
      <c r="R1888" s="192"/>
      <c r="S1888" s="192"/>
      <c r="T1888" s="193"/>
      <c r="AT1888" s="187" t="s">
        <v>172</v>
      </c>
      <c r="AU1888" s="187" t="s">
        <v>83</v>
      </c>
      <c r="AV1888" s="16" t="s">
        <v>168</v>
      </c>
      <c r="AW1888" s="16" t="s">
        <v>30</v>
      </c>
      <c r="AX1888" s="16" t="s">
        <v>81</v>
      </c>
      <c r="AY1888" s="187" t="s">
        <v>160</v>
      </c>
    </row>
    <row r="1889" spans="1:65" s="2" customFormat="1" ht="24.2" customHeight="1">
      <c r="A1889" s="33"/>
      <c r="B1889" s="144"/>
      <c r="C1889" s="145" t="s">
        <v>1860</v>
      </c>
      <c r="D1889" s="145" t="s">
        <v>163</v>
      </c>
      <c r="E1889" s="146" t="s">
        <v>1861</v>
      </c>
      <c r="F1889" s="147" t="s">
        <v>1862</v>
      </c>
      <c r="G1889" s="148" t="s">
        <v>236</v>
      </c>
      <c r="H1889" s="149">
        <v>4</v>
      </c>
      <c r="I1889" s="150"/>
      <c r="J1889" s="151">
        <f>ROUND(I1889*H1889,2)</f>
        <v>0</v>
      </c>
      <c r="K1889" s="147" t="s">
        <v>167</v>
      </c>
      <c r="L1889" s="34"/>
      <c r="M1889" s="152" t="s">
        <v>1</v>
      </c>
      <c r="N1889" s="153" t="s">
        <v>38</v>
      </c>
      <c r="O1889" s="59"/>
      <c r="P1889" s="154">
        <f>O1889*H1889</f>
        <v>0</v>
      </c>
      <c r="Q1889" s="154">
        <v>0.000275</v>
      </c>
      <c r="R1889" s="154">
        <f>Q1889*H1889</f>
        <v>0.0011</v>
      </c>
      <c r="S1889" s="154">
        <v>0</v>
      </c>
      <c r="T1889" s="155">
        <f>S1889*H1889</f>
        <v>0</v>
      </c>
      <c r="U1889" s="33"/>
      <c r="V1889" s="33"/>
      <c r="W1889" s="33"/>
      <c r="X1889" s="33"/>
      <c r="Y1889" s="33"/>
      <c r="Z1889" s="33"/>
      <c r="AA1889" s="33"/>
      <c r="AB1889" s="33"/>
      <c r="AC1889" s="33"/>
      <c r="AD1889" s="33"/>
      <c r="AE1889" s="33"/>
      <c r="AR1889" s="156" t="s">
        <v>251</v>
      </c>
      <c r="AT1889" s="156" t="s">
        <v>163</v>
      </c>
      <c r="AU1889" s="156" t="s">
        <v>83</v>
      </c>
      <c r="AY1889" s="18" t="s">
        <v>160</v>
      </c>
      <c r="BE1889" s="157">
        <f>IF(N1889="základní",J1889,0)</f>
        <v>0</v>
      </c>
      <c r="BF1889" s="157">
        <f>IF(N1889="snížená",J1889,0)</f>
        <v>0</v>
      </c>
      <c r="BG1889" s="157">
        <f>IF(N1889="zákl. přenesená",J1889,0)</f>
        <v>0</v>
      </c>
      <c r="BH1889" s="157">
        <f>IF(N1889="sníž. přenesená",J1889,0)</f>
        <v>0</v>
      </c>
      <c r="BI1889" s="157">
        <f>IF(N1889="nulová",J1889,0)</f>
        <v>0</v>
      </c>
      <c r="BJ1889" s="18" t="s">
        <v>81</v>
      </c>
      <c r="BK1889" s="157">
        <f>ROUND(I1889*H1889,2)</f>
        <v>0</v>
      </c>
      <c r="BL1889" s="18" t="s">
        <v>251</v>
      </c>
      <c r="BM1889" s="156" t="s">
        <v>1863</v>
      </c>
    </row>
    <row r="1890" spans="1:47" s="2" customFormat="1" ht="19.5">
      <c r="A1890" s="33"/>
      <c r="B1890" s="34"/>
      <c r="C1890" s="33"/>
      <c r="D1890" s="158" t="s">
        <v>170</v>
      </c>
      <c r="E1890" s="33"/>
      <c r="F1890" s="159" t="s">
        <v>1864</v>
      </c>
      <c r="G1890" s="33"/>
      <c r="H1890" s="33"/>
      <c r="I1890" s="160"/>
      <c r="J1890" s="33"/>
      <c r="K1890" s="33"/>
      <c r="L1890" s="34"/>
      <c r="M1890" s="161"/>
      <c r="N1890" s="162"/>
      <c r="O1890" s="59"/>
      <c r="P1890" s="59"/>
      <c r="Q1890" s="59"/>
      <c r="R1890" s="59"/>
      <c r="S1890" s="59"/>
      <c r="T1890" s="60"/>
      <c r="U1890" s="33"/>
      <c r="V1890" s="33"/>
      <c r="W1890" s="33"/>
      <c r="X1890" s="33"/>
      <c r="Y1890" s="33"/>
      <c r="Z1890" s="33"/>
      <c r="AA1890" s="33"/>
      <c r="AB1890" s="33"/>
      <c r="AC1890" s="33"/>
      <c r="AD1890" s="33"/>
      <c r="AE1890" s="33"/>
      <c r="AT1890" s="18" t="s">
        <v>170</v>
      </c>
      <c r="AU1890" s="18" t="s">
        <v>83</v>
      </c>
    </row>
    <row r="1891" spans="2:51" s="14" customFormat="1" ht="11.25">
      <c r="B1891" s="170"/>
      <c r="D1891" s="158" t="s">
        <v>172</v>
      </c>
      <c r="E1891" s="171" t="s">
        <v>1</v>
      </c>
      <c r="F1891" s="172" t="s">
        <v>1865</v>
      </c>
      <c r="H1891" s="173">
        <v>2</v>
      </c>
      <c r="I1891" s="174"/>
      <c r="L1891" s="170"/>
      <c r="M1891" s="175"/>
      <c r="N1891" s="176"/>
      <c r="O1891" s="176"/>
      <c r="P1891" s="176"/>
      <c r="Q1891" s="176"/>
      <c r="R1891" s="176"/>
      <c r="S1891" s="176"/>
      <c r="T1891" s="177"/>
      <c r="AT1891" s="171" t="s">
        <v>172</v>
      </c>
      <c r="AU1891" s="171" t="s">
        <v>83</v>
      </c>
      <c r="AV1891" s="14" t="s">
        <v>83</v>
      </c>
      <c r="AW1891" s="14" t="s">
        <v>30</v>
      </c>
      <c r="AX1891" s="14" t="s">
        <v>73</v>
      </c>
      <c r="AY1891" s="171" t="s">
        <v>160</v>
      </c>
    </row>
    <row r="1892" spans="2:51" s="14" customFormat="1" ht="11.25">
      <c r="B1892" s="170"/>
      <c r="D1892" s="158" t="s">
        <v>172</v>
      </c>
      <c r="E1892" s="171" t="s">
        <v>1</v>
      </c>
      <c r="F1892" s="172" t="s">
        <v>1866</v>
      </c>
      <c r="H1892" s="173">
        <v>2</v>
      </c>
      <c r="I1892" s="174"/>
      <c r="L1892" s="170"/>
      <c r="M1892" s="175"/>
      <c r="N1892" s="176"/>
      <c r="O1892" s="176"/>
      <c r="P1892" s="176"/>
      <c r="Q1892" s="176"/>
      <c r="R1892" s="176"/>
      <c r="S1892" s="176"/>
      <c r="T1892" s="177"/>
      <c r="AT1892" s="171" t="s">
        <v>172</v>
      </c>
      <c r="AU1892" s="171" t="s">
        <v>83</v>
      </c>
      <c r="AV1892" s="14" t="s">
        <v>83</v>
      </c>
      <c r="AW1892" s="14" t="s">
        <v>30</v>
      </c>
      <c r="AX1892" s="14" t="s">
        <v>73</v>
      </c>
      <c r="AY1892" s="171" t="s">
        <v>160</v>
      </c>
    </row>
    <row r="1893" spans="2:51" s="16" customFormat="1" ht="11.25">
      <c r="B1893" s="186"/>
      <c r="D1893" s="158" t="s">
        <v>172</v>
      </c>
      <c r="E1893" s="187" t="s">
        <v>1</v>
      </c>
      <c r="F1893" s="188" t="s">
        <v>182</v>
      </c>
      <c r="H1893" s="189">
        <v>4</v>
      </c>
      <c r="I1893" s="190"/>
      <c r="L1893" s="186"/>
      <c r="M1893" s="191"/>
      <c r="N1893" s="192"/>
      <c r="O1893" s="192"/>
      <c r="P1893" s="192"/>
      <c r="Q1893" s="192"/>
      <c r="R1893" s="192"/>
      <c r="S1893" s="192"/>
      <c r="T1893" s="193"/>
      <c r="AT1893" s="187" t="s">
        <v>172</v>
      </c>
      <c r="AU1893" s="187" t="s">
        <v>83</v>
      </c>
      <c r="AV1893" s="16" t="s">
        <v>168</v>
      </c>
      <c r="AW1893" s="16" t="s">
        <v>30</v>
      </c>
      <c r="AX1893" s="16" t="s">
        <v>81</v>
      </c>
      <c r="AY1893" s="187" t="s">
        <v>160</v>
      </c>
    </row>
    <row r="1894" spans="1:65" s="2" customFormat="1" ht="33" customHeight="1">
      <c r="A1894" s="33"/>
      <c r="B1894" s="144"/>
      <c r="C1894" s="145" t="s">
        <v>1867</v>
      </c>
      <c r="D1894" s="145" t="s">
        <v>163</v>
      </c>
      <c r="E1894" s="146" t="s">
        <v>1868</v>
      </c>
      <c r="F1894" s="147" t="s">
        <v>1869</v>
      </c>
      <c r="G1894" s="148" t="s">
        <v>166</v>
      </c>
      <c r="H1894" s="149">
        <v>207.277</v>
      </c>
      <c r="I1894" s="150"/>
      <c r="J1894" s="151">
        <f>ROUND(I1894*H1894,2)</f>
        <v>0</v>
      </c>
      <c r="K1894" s="147" t="s">
        <v>167</v>
      </c>
      <c r="L1894" s="34"/>
      <c r="M1894" s="152" t="s">
        <v>1</v>
      </c>
      <c r="N1894" s="153" t="s">
        <v>38</v>
      </c>
      <c r="O1894" s="59"/>
      <c r="P1894" s="154">
        <f>O1894*H1894</f>
        <v>0</v>
      </c>
      <c r="Q1894" s="154">
        <v>0.006</v>
      </c>
      <c r="R1894" s="154">
        <f>Q1894*H1894</f>
        <v>1.243662</v>
      </c>
      <c r="S1894" s="154">
        <v>0</v>
      </c>
      <c r="T1894" s="155">
        <f>S1894*H1894</f>
        <v>0</v>
      </c>
      <c r="U1894" s="33"/>
      <c r="V1894" s="33"/>
      <c r="W1894" s="33"/>
      <c r="X1894" s="33"/>
      <c r="Y1894" s="33"/>
      <c r="Z1894" s="33"/>
      <c r="AA1894" s="33"/>
      <c r="AB1894" s="33"/>
      <c r="AC1894" s="33"/>
      <c r="AD1894" s="33"/>
      <c r="AE1894" s="33"/>
      <c r="AR1894" s="156" t="s">
        <v>251</v>
      </c>
      <c r="AT1894" s="156" t="s">
        <v>163</v>
      </c>
      <c r="AU1894" s="156" t="s">
        <v>83</v>
      </c>
      <c r="AY1894" s="18" t="s">
        <v>160</v>
      </c>
      <c r="BE1894" s="157">
        <f>IF(N1894="základní",J1894,0)</f>
        <v>0</v>
      </c>
      <c r="BF1894" s="157">
        <f>IF(N1894="snížená",J1894,0)</f>
        <v>0</v>
      </c>
      <c r="BG1894" s="157">
        <f>IF(N1894="zákl. přenesená",J1894,0)</f>
        <v>0</v>
      </c>
      <c r="BH1894" s="157">
        <f>IF(N1894="sníž. přenesená",J1894,0)</f>
        <v>0</v>
      </c>
      <c r="BI1894" s="157">
        <f>IF(N1894="nulová",J1894,0)</f>
        <v>0</v>
      </c>
      <c r="BJ1894" s="18" t="s">
        <v>81</v>
      </c>
      <c r="BK1894" s="157">
        <f>ROUND(I1894*H1894,2)</f>
        <v>0</v>
      </c>
      <c r="BL1894" s="18" t="s">
        <v>251</v>
      </c>
      <c r="BM1894" s="156" t="s">
        <v>1870</v>
      </c>
    </row>
    <row r="1895" spans="1:47" s="2" customFormat="1" ht="19.5">
      <c r="A1895" s="33"/>
      <c r="B1895" s="34"/>
      <c r="C1895" s="33"/>
      <c r="D1895" s="158" t="s">
        <v>170</v>
      </c>
      <c r="E1895" s="33"/>
      <c r="F1895" s="159" t="s">
        <v>1871</v>
      </c>
      <c r="G1895" s="33"/>
      <c r="H1895" s="33"/>
      <c r="I1895" s="160"/>
      <c r="J1895" s="33"/>
      <c r="K1895" s="33"/>
      <c r="L1895" s="34"/>
      <c r="M1895" s="161"/>
      <c r="N1895" s="162"/>
      <c r="O1895" s="59"/>
      <c r="P1895" s="59"/>
      <c r="Q1895" s="59"/>
      <c r="R1895" s="59"/>
      <c r="S1895" s="59"/>
      <c r="T1895" s="60"/>
      <c r="U1895" s="33"/>
      <c r="V1895" s="33"/>
      <c r="W1895" s="33"/>
      <c r="X1895" s="33"/>
      <c r="Y1895" s="33"/>
      <c r="Z1895" s="33"/>
      <c r="AA1895" s="33"/>
      <c r="AB1895" s="33"/>
      <c r="AC1895" s="33"/>
      <c r="AD1895" s="33"/>
      <c r="AE1895" s="33"/>
      <c r="AT1895" s="18" t="s">
        <v>170</v>
      </c>
      <c r="AU1895" s="18" t="s">
        <v>83</v>
      </c>
    </row>
    <row r="1896" spans="2:51" s="13" customFormat="1" ht="11.25">
      <c r="B1896" s="163"/>
      <c r="D1896" s="158" t="s">
        <v>172</v>
      </c>
      <c r="E1896" s="164" t="s">
        <v>1</v>
      </c>
      <c r="F1896" s="165" t="s">
        <v>757</v>
      </c>
      <c r="H1896" s="164" t="s">
        <v>1</v>
      </c>
      <c r="I1896" s="166"/>
      <c r="L1896" s="163"/>
      <c r="M1896" s="167"/>
      <c r="N1896" s="168"/>
      <c r="O1896" s="168"/>
      <c r="P1896" s="168"/>
      <c r="Q1896" s="168"/>
      <c r="R1896" s="168"/>
      <c r="S1896" s="168"/>
      <c r="T1896" s="169"/>
      <c r="AT1896" s="164" t="s">
        <v>172</v>
      </c>
      <c r="AU1896" s="164" t="s">
        <v>83</v>
      </c>
      <c r="AV1896" s="13" t="s">
        <v>81</v>
      </c>
      <c r="AW1896" s="13" t="s">
        <v>30</v>
      </c>
      <c r="AX1896" s="13" t="s">
        <v>73</v>
      </c>
      <c r="AY1896" s="164" t="s">
        <v>160</v>
      </c>
    </row>
    <row r="1897" spans="2:51" s="14" customFormat="1" ht="11.25">
      <c r="B1897" s="170"/>
      <c r="D1897" s="158" t="s">
        <v>172</v>
      </c>
      <c r="E1897" s="171" t="s">
        <v>1</v>
      </c>
      <c r="F1897" s="172" t="s">
        <v>1872</v>
      </c>
      <c r="H1897" s="173">
        <v>2.4</v>
      </c>
      <c r="I1897" s="174"/>
      <c r="L1897" s="170"/>
      <c r="M1897" s="175"/>
      <c r="N1897" s="176"/>
      <c r="O1897" s="176"/>
      <c r="P1897" s="176"/>
      <c r="Q1897" s="176"/>
      <c r="R1897" s="176"/>
      <c r="S1897" s="176"/>
      <c r="T1897" s="177"/>
      <c r="AT1897" s="171" t="s">
        <v>172</v>
      </c>
      <c r="AU1897" s="171" t="s">
        <v>83</v>
      </c>
      <c r="AV1897" s="14" t="s">
        <v>83</v>
      </c>
      <c r="AW1897" s="14" t="s">
        <v>30</v>
      </c>
      <c r="AX1897" s="14" t="s">
        <v>73</v>
      </c>
      <c r="AY1897" s="171" t="s">
        <v>160</v>
      </c>
    </row>
    <row r="1898" spans="2:51" s="13" customFormat="1" ht="11.25">
      <c r="B1898" s="163"/>
      <c r="D1898" s="158" t="s">
        <v>172</v>
      </c>
      <c r="E1898" s="164" t="s">
        <v>1</v>
      </c>
      <c r="F1898" s="165" t="s">
        <v>623</v>
      </c>
      <c r="H1898" s="164" t="s">
        <v>1</v>
      </c>
      <c r="I1898" s="166"/>
      <c r="L1898" s="163"/>
      <c r="M1898" s="167"/>
      <c r="N1898" s="168"/>
      <c r="O1898" s="168"/>
      <c r="P1898" s="168"/>
      <c r="Q1898" s="168"/>
      <c r="R1898" s="168"/>
      <c r="S1898" s="168"/>
      <c r="T1898" s="169"/>
      <c r="AT1898" s="164" t="s">
        <v>172</v>
      </c>
      <c r="AU1898" s="164" t="s">
        <v>83</v>
      </c>
      <c r="AV1898" s="13" t="s">
        <v>81</v>
      </c>
      <c r="AW1898" s="13" t="s">
        <v>30</v>
      </c>
      <c r="AX1898" s="13" t="s">
        <v>73</v>
      </c>
      <c r="AY1898" s="164" t="s">
        <v>160</v>
      </c>
    </row>
    <row r="1899" spans="2:51" s="14" customFormat="1" ht="11.25">
      <c r="B1899" s="170"/>
      <c r="D1899" s="158" t="s">
        <v>172</v>
      </c>
      <c r="E1899" s="171" t="s">
        <v>1</v>
      </c>
      <c r="F1899" s="172" t="s">
        <v>1873</v>
      </c>
      <c r="H1899" s="173">
        <v>13.682</v>
      </c>
      <c r="I1899" s="174"/>
      <c r="L1899" s="170"/>
      <c r="M1899" s="175"/>
      <c r="N1899" s="176"/>
      <c r="O1899" s="176"/>
      <c r="P1899" s="176"/>
      <c r="Q1899" s="176"/>
      <c r="R1899" s="176"/>
      <c r="S1899" s="176"/>
      <c r="T1899" s="177"/>
      <c r="AT1899" s="171" t="s">
        <v>172</v>
      </c>
      <c r="AU1899" s="171" t="s">
        <v>83</v>
      </c>
      <c r="AV1899" s="14" t="s">
        <v>83</v>
      </c>
      <c r="AW1899" s="14" t="s">
        <v>30</v>
      </c>
      <c r="AX1899" s="14" t="s">
        <v>73</v>
      </c>
      <c r="AY1899" s="171" t="s">
        <v>160</v>
      </c>
    </row>
    <row r="1900" spans="2:51" s="13" customFormat="1" ht="11.25">
      <c r="B1900" s="163"/>
      <c r="D1900" s="158" t="s">
        <v>172</v>
      </c>
      <c r="E1900" s="164" t="s">
        <v>1</v>
      </c>
      <c r="F1900" s="165" t="s">
        <v>625</v>
      </c>
      <c r="H1900" s="164" t="s">
        <v>1</v>
      </c>
      <c r="I1900" s="166"/>
      <c r="L1900" s="163"/>
      <c r="M1900" s="167"/>
      <c r="N1900" s="168"/>
      <c r="O1900" s="168"/>
      <c r="P1900" s="168"/>
      <c r="Q1900" s="168"/>
      <c r="R1900" s="168"/>
      <c r="S1900" s="168"/>
      <c r="T1900" s="169"/>
      <c r="AT1900" s="164" t="s">
        <v>172</v>
      </c>
      <c r="AU1900" s="164" t="s">
        <v>83</v>
      </c>
      <c r="AV1900" s="13" t="s">
        <v>81</v>
      </c>
      <c r="AW1900" s="13" t="s">
        <v>30</v>
      </c>
      <c r="AX1900" s="13" t="s">
        <v>73</v>
      </c>
      <c r="AY1900" s="164" t="s">
        <v>160</v>
      </c>
    </row>
    <row r="1901" spans="2:51" s="14" customFormat="1" ht="11.25">
      <c r="B1901" s="170"/>
      <c r="D1901" s="158" t="s">
        <v>172</v>
      </c>
      <c r="E1901" s="171" t="s">
        <v>1</v>
      </c>
      <c r="F1901" s="172" t="s">
        <v>1874</v>
      </c>
      <c r="H1901" s="173">
        <v>8.1</v>
      </c>
      <c r="I1901" s="174"/>
      <c r="L1901" s="170"/>
      <c r="M1901" s="175"/>
      <c r="N1901" s="176"/>
      <c r="O1901" s="176"/>
      <c r="P1901" s="176"/>
      <c r="Q1901" s="176"/>
      <c r="R1901" s="176"/>
      <c r="S1901" s="176"/>
      <c r="T1901" s="177"/>
      <c r="AT1901" s="171" t="s">
        <v>172</v>
      </c>
      <c r="AU1901" s="171" t="s">
        <v>83</v>
      </c>
      <c r="AV1901" s="14" t="s">
        <v>83</v>
      </c>
      <c r="AW1901" s="14" t="s">
        <v>30</v>
      </c>
      <c r="AX1901" s="14" t="s">
        <v>73</v>
      </c>
      <c r="AY1901" s="171" t="s">
        <v>160</v>
      </c>
    </row>
    <row r="1902" spans="2:51" s="13" customFormat="1" ht="11.25">
      <c r="B1902" s="163"/>
      <c r="D1902" s="158" t="s">
        <v>172</v>
      </c>
      <c r="E1902" s="164" t="s">
        <v>1</v>
      </c>
      <c r="F1902" s="165" t="s">
        <v>627</v>
      </c>
      <c r="H1902" s="164" t="s">
        <v>1</v>
      </c>
      <c r="I1902" s="166"/>
      <c r="L1902" s="163"/>
      <c r="M1902" s="167"/>
      <c r="N1902" s="168"/>
      <c r="O1902" s="168"/>
      <c r="P1902" s="168"/>
      <c r="Q1902" s="168"/>
      <c r="R1902" s="168"/>
      <c r="S1902" s="168"/>
      <c r="T1902" s="169"/>
      <c r="AT1902" s="164" t="s">
        <v>172</v>
      </c>
      <c r="AU1902" s="164" t="s">
        <v>83</v>
      </c>
      <c r="AV1902" s="13" t="s">
        <v>81</v>
      </c>
      <c r="AW1902" s="13" t="s">
        <v>30</v>
      </c>
      <c r="AX1902" s="13" t="s">
        <v>73</v>
      </c>
      <c r="AY1902" s="164" t="s">
        <v>160</v>
      </c>
    </row>
    <row r="1903" spans="2:51" s="14" customFormat="1" ht="11.25">
      <c r="B1903" s="170"/>
      <c r="D1903" s="158" t="s">
        <v>172</v>
      </c>
      <c r="E1903" s="171" t="s">
        <v>1</v>
      </c>
      <c r="F1903" s="172" t="s">
        <v>1875</v>
      </c>
      <c r="H1903" s="173">
        <v>5.6</v>
      </c>
      <c r="I1903" s="174"/>
      <c r="L1903" s="170"/>
      <c r="M1903" s="175"/>
      <c r="N1903" s="176"/>
      <c r="O1903" s="176"/>
      <c r="P1903" s="176"/>
      <c r="Q1903" s="176"/>
      <c r="R1903" s="176"/>
      <c r="S1903" s="176"/>
      <c r="T1903" s="177"/>
      <c r="AT1903" s="171" t="s">
        <v>172</v>
      </c>
      <c r="AU1903" s="171" t="s">
        <v>83</v>
      </c>
      <c r="AV1903" s="14" t="s">
        <v>83</v>
      </c>
      <c r="AW1903" s="14" t="s">
        <v>30</v>
      </c>
      <c r="AX1903" s="14" t="s">
        <v>73</v>
      </c>
      <c r="AY1903" s="171" t="s">
        <v>160</v>
      </c>
    </row>
    <row r="1904" spans="2:51" s="13" customFormat="1" ht="11.25">
      <c r="B1904" s="163"/>
      <c r="D1904" s="158" t="s">
        <v>172</v>
      </c>
      <c r="E1904" s="164" t="s">
        <v>1</v>
      </c>
      <c r="F1904" s="165" t="s">
        <v>629</v>
      </c>
      <c r="H1904" s="164" t="s">
        <v>1</v>
      </c>
      <c r="I1904" s="166"/>
      <c r="L1904" s="163"/>
      <c r="M1904" s="167"/>
      <c r="N1904" s="168"/>
      <c r="O1904" s="168"/>
      <c r="P1904" s="168"/>
      <c r="Q1904" s="168"/>
      <c r="R1904" s="168"/>
      <c r="S1904" s="168"/>
      <c r="T1904" s="169"/>
      <c r="AT1904" s="164" t="s">
        <v>172</v>
      </c>
      <c r="AU1904" s="164" t="s">
        <v>83</v>
      </c>
      <c r="AV1904" s="13" t="s">
        <v>81</v>
      </c>
      <c r="AW1904" s="13" t="s">
        <v>30</v>
      </c>
      <c r="AX1904" s="13" t="s">
        <v>73</v>
      </c>
      <c r="AY1904" s="164" t="s">
        <v>160</v>
      </c>
    </row>
    <row r="1905" spans="2:51" s="14" customFormat="1" ht="11.25">
      <c r="B1905" s="170"/>
      <c r="D1905" s="158" t="s">
        <v>172</v>
      </c>
      <c r="E1905" s="171" t="s">
        <v>1</v>
      </c>
      <c r="F1905" s="172" t="s">
        <v>1874</v>
      </c>
      <c r="H1905" s="173">
        <v>8.1</v>
      </c>
      <c r="I1905" s="174"/>
      <c r="L1905" s="170"/>
      <c r="M1905" s="175"/>
      <c r="N1905" s="176"/>
      <c r="O1905" s="176"/>
      <c r="P1905" s="176"/>
      <c r="Q1905" s="176"/>
      <c r="R1905" s="176"/>
      <c r="S1905" s="176"/>
      <c r="T1905" s="177"/>
      <c r="AT1905" s="171" t="s">
        <v>172</v>
      </c>
      <c r="AU1905" s="171" t="s">
        <v>83</v>
      </c>
      <c r="AV1905" s="14" t="s">
        <v>83</v>
      </c>
      <c r="AW1905" s="14" t="s">
        <v>30</v>
      </c>
      <c r="AX1905" s="14" t="s">
        <v>73</v>
      </c>
      <c r="AY1905" s="171" t="s">
        <v>160</v>
      </c>
    </row>
    <row r="1906" spans="2:51" s="13" customFormat="1" ht="11.25">
      <c r="B1906" s="163"/>
      <c r="D1906" s="158" t="s">
        <v>172</v>
      </c>
      <c r="E1906" s="164" t="s">
        <v>1</v>
      </c>
      <c r="F1906" s="165" t="s">
        <v>630</v>
      </c>
      <c r="H1906" s="164" t="s">
        <v>1</v>
      </c>
      <c r="I1906" s="166"/>
      <c r="L1906" s="163"/>
      <c r="M1906" s="167"/>
      <c r="N1906" s="168"/>
      <c r="O1906" s="168"/>
      <c r="P1906" s="168"/>
      <c r="Q1906" s="168"/>
      <c r="R1906" s="168"/>
      <c r="S1906" s="168"/>
      <c r="T1906" s="169"/>
      <c r="AT1906" s="164" t="s">
        <v>172</v>
      </c>
      <c r="AU1906" s="164" t="s">
        <v>83</v>
      </c>
      <c r="AV1906" s="13" t="s">
        <v>81</v>
      </c>
      <c r="AW1906" s="13" t="s">
        <v>30</v>
      </c>
      <c r="AX1906" s="13" t="s">
        <v>73</v>
      </c>
      <c r="AY1906" s="164" t="s">
        <v>160</v>
      </c>
    </row>
    <row r="1907" spans="2:51" s="14" customFormat="1" ht="11.25">
      <c r="B1907" s="170"/>
      <c r="D1907" s="158" t="s">
        <v>172</v>
      </c>
      <c r="E1907" s="171" t="s">
        <v>1</v>
      </c>
      <c r="F1907" s="172" t="s">
        <v>1876</v>
      </c>
      <c r="H1907" s="173">
        <v>7.2</v>
      </c>
      <c r="I1907" s="174"/>
      <c r="L1907" s="170"/>
      <c r="M1907" s="175"/>
      <c r="N1907" s="176"/>
      <c r="O1907" s="176"/>
      <c r="P1907" s="176"/>
      <c r="Q1907" s="176"/>
      <c r="R1907" s="176"/>
      <c r="S1907" s="176"/>
      <c r="T1907" s="177"/>
      <c r="AT1907" s="171" t="s">
        <v>172</v>
      </c>
      <c r="AU1907" s="171" t="s">
        <v>83</v>
      </c>
      <c r="AV1907" s="14" t="s">
        <v>83</v>
      </c>
      <c r="AW1907" s="14" t="s">
        <v>30</v>
      </c>
      <c r="AX1907" s="14" t="s">
        <v>73</v>
      </c>
      <c r="AY1907" s="171" t="s">
        <v>160</v>
      </c>
    </row>
    <row r="1908" spans="2:51" s="13" customFormat="1" ht="11.25">
      <c r="B1908" s="163"/>
      <c r="D1908" s="158" t="s">
        <v>172</v>
      </c>
      <c r="E1908" s="164" t="s">
        <v>1</v>
      </c>
      <c r="F1908" s="165" t="s">
        <v>981</v>
      </c>
      <c r="H1908" s="164" t="s">
        <v>1</v>
      </c>
      <c r="I1908" s="166"/>
      <c r="L1908" s="163"/>
      <c r="M1908" s="167"/>
      <c r="N1908" s="168"/>
      <c r="O1908" s="168"/>
      <c r="P1908" s="168"/>
      <c r="Q1908" s="168"/>
      <c r="R1908" s="168"/>
      <c r="S1908" s="168"/>
      <c r="T1908" s="169"/>
      <c r="AT1908" s="164" t="s">
        <v>172</v>
      </c>
      <c r="AU1908" s="164" t="s">
        <v>83</v>
      </c>
      <c r="AV1908" s="13" t="s">
        <v>81</v>
      </c>
      <c r="AW1908" s="13" t="s">
        <v>30</v>
      </c>
      <c r="AX1908" s="13" t="s">
        <v>73</v>
      </c>
      <c r="AY1908" s="164" t="s">
        <v>160</v>
      </c>
    </row>
    <row r="1909" spans="2:51" s="14" customFormat="1" ht="11.25">
      <c r="B1909" s="170"/>
      <c r="D1909" s="158" t="s">
        <v>172</v>
      </c>
      <c r="E1909" s="171" t="s">
        <v>1</v>
      </c>
      <c r="F1909" s="172" t="s">
        <v>1877</v>
      </c>
      <c r="H1909" s="173">
        <v>17</v>
      </c>
      <c r="I1909" s="174"/>
      <c r="L1909" s="170"/>
      <c r="M1909" s="175"/>
      <c r="N1909" s="176"/>
      <c r="O1909" s="176"/>
      <c r="P1909" s="176"/>
      <c r="Q1909" s="176"/>
      <c r="R1909" s="176"/>
      <c r="S1909" s="176"/>
      <c r="T1909" s="177"/>
      <c r="AT1909" s="171" t="s">
        <v>172</v>
      </c>
      <c r="AU1909" s="171" t="s">
        <v>83</v>
      </c>
      <c r="AV1909" s="14" t="s">
        <v>83</v>
      </c>
      <c r="AW1909" s="14" t="s">
        <v>30</v>
      </c>
      <c r="AX1909" s="14" t="s">
        <v>73</v>
      </c>
      <c r="AY1909" s="171" t="s">
        <v>160</v>
      </c>
    </row>
    <row r="1910" spans="2:51" s="13" customFormat="1" ht="11.25">
      <c r="B1910" s="163"/>
      <c r="D1910" s="158" t="s">
        <v>172</v>
      </c>
      <c r="E1910" s="164" t="s">
        <v>1</v>
      </c>
      <c r="F1910" s="165" t="s">
        <v>989</v>
      </c>
      <c r="H1910" s="164" t="s">
        <v>1</v>
      </c>
      <c r="I1910" s="166"/>
      <c r="L1910" s="163"/>
      <c r="M1910" s="167"/>
      <c r="N1910" s="168"/>
      <c r="O1910" s="168"/>
      <c r="P1910" s="168"/>
      <c r="Q1910" s="168"/>
      <c r="R1910" s="168"/>
      <c r="S1910" s="168"/>
      <c r="T1910" s="169"/>
      <c r="AT1910" s="164" t="s">
        <v>172</v>
      </c>
      <c r="AU1910" s="164" t="s">
        <v>83</v>
      </c>
      <c r="AV1910" s="13" t="s">
        <v>81</v>
      </c>
      <c r="AW1910" s="13" t="s">
        <v>30</v>
      </c>
      <c r="AX1910" s="13" t="s">
        <v>73</v>
      </c>
      <c r="AY1910" s="164" t="s">
        <v>160</v>
      </c>
    </row>
    <row r="1911" spans="2:51" s="14" customFormat="1" ht="11.25">
      <c r="B1911" s="170"/>
      <c r="D1911" s="158" t="s">
        <v>172</v>
      </c>
      <c r="E1911" s="171" t="s">
        <v>1</v>
      </c>
      <c r="F1911" s="172" t="s">
        <v>1878</v>
      </c>
      <c r="H1911" s="173">
        <v>19.3</v>
      </c>
      <c r="I1911" s="174"/>
      <c r="L1911" s="170"/>
      <c r="M1911" s="175"/>
      <c r="N1911" s="176"/>
      <c r="O1911" s="176"/>
      <c r="P1911" s="176"/>
      <c r="Q1911" s="176"/>
      <c r="R1911" s="176"/>
      <c r="S1911" s="176"/>
      <c r="T1911" s="177"/>
      <c r="AT1911" s="171" t="s">
        <v>172</v>
      </c>
      <c r="AU1911" s="171" t="s">
        <v>83</v>
      </c>
      <c r="AV1911" s="14" t="s">
        <v>83</v>
      </c>
      <c r="AW1911" s="14" t="s">
        <v>30</v>
      </c>
      <c r="AX1911" s="14" t="s">
        <v>73</v>
      </c>
      <c r="AY1911" s="171" t="s">
        <v>160</v>
      </c>
    </row>
    <row r="1912" spans="2:51" s="13" customFormat="1" ht="11.25">
      <c r="B1912" s="163"/>
      <c r="D1912" s="158" t="s">
        <v>172</v>
      </c>
      <c r="E1912" s="164" t="s">
        <v>1</v>
      </c>
      <c r="F1912" s="165" t="s">
        <v>991</v>
      </c>
      <c r="H1912" s="164" t="s">
        <v>1</v>
      </c>
      <c r="I1912" s="166"/>
      <c r="L1912" s="163"/>
      <c r="M1912" s="167"/>
      <c r="N1912" s="168"/>
      <c r="O1912" s="168"/>
      <c r="P1912" s="168"/>
      <c r="Q1912" s="168"/>
      <c r="R1912" s="168"/>
      <c r="S1912" s="168"/>
      <c r="T1912" s="169"/>
      <c r="AT1912" s="164" t="s">
        <v>172</v>
      </c>
      <c r="AU1912" s="164" t="s">
        <v>83</v>
      </c>
      <c r="AV1912" s="13" t="s">
        <v>81</v>
      </c>
      <c r="AW1912" s="13" t="s">
        <v>30</v>
      </c>
      <c r="AX1912" s="13" t="s">
        <v>73</v>
      </c>
      <c r="AY1912" s="164" t="s">
        <v>160</v>
      </c>
    </row>
    <row r="1913" spans="2:51" s="14" customFormat="1" ht="11.25">
      <c r="B1913" s="170"/>
      <c r="D1913" s="158" t="s">
        <v>172</v>
      </c>
      <c r="E1913" s="171" t="s">
        <v>1</v>
      </c>
      <c r="F1913" s="172" t="s">
        <v>1878</v>
      </c>
      <c r="H1913" s="173">
        <v>19.3</v>
      </c>
      <c r="I1913" s="174"/>
      <c r="L1913" s="170"/>
      <c r="M1913" s="175"/>
      <c r="N1913" s="176"/>
      <c r="O1913" s="176"/>
      <c r="P1913" s="176"/>
      <c r="Q1913" s="176"/>
      <c r="R1913" s="176"/>
      <c r="S1913" s="176"/>
      <c r="T1913" s="177"/>
      <c r="AT1913" s="171" t="s">
        <v>172</v>
      </c>
      <c r="AU1913" s="171" t="s">
        <v>83</v>
      </c>
      <c r="AV1913" s="14" t="s">
        <v>83</v>
      </c>
      <c r="AW1913" s="14" t="s">
        <v>30</v>
      </c>
      <c r="AX1913" s="14" t="s">
        <v>73</v>
      </c>
      <c r="AY1913" s="171" t="s">
        <v>160</v>
      </c>
    </row>
    <row r="1914" spans="2:51" s="13" customFormat="1" ht="11.25">
      <c r="B1914" s="163"/>
      <c r="D1914" s="158" t="s">
        <v>172</v>
      </c>
      <c r="E1914" s="164" t="s">
        <v>1</v>
      </c>
      <c r="F1914" s="165" t="s">
        <v>442</v>
      </c>
      <c r="H1914" s="164" t="s">
        <v>1</v>
      </c>
      <c r="I1914" s="166"/>
      <c r="L1914" s="163"/>
      <c r="M1914" s="167"/>
      <c r="N1914" s="168"/>
      <c r="O1914" s="168"/>
      <c r="P1914" s="168"/>
      <c r="Q1914" s="168"/>
      <c r="R1914" s="168"/>
      <c r="S1914" s="168"/>
      <c r="T1914" s="169"/>
      <c r="AT1914" s="164" t="s">
        <v>172</v>
      </c>
      <c r="AU1914" s="164" t="s">
        <v>83</v>
      </c>
      <c r="AV1914" s="13" t="s">
        <v>81</v>
      </c>
      <c r="AW1914" s="13" t="s">
        <v>30</v>
      </c>
      <c r="AX1914" s="13" t="s">
        <v>73</v>
      </c>
      <c r="AY1914" s="164" t="s">
        <v>160</v>
      </c>
    </row>
    <row r="1915" spans="2:51" s="14" customFormat="1" ht="11.25">
      <c r="B1915" s="170"/>
      <c r="D1915" s="158" t="s">
        <v>172</v>
      </c>
      <c r="E1915" s="171" t="s">
        <v>1</v>
      </c>
      <c r="F1915" s="172" t="s">
        <v>1879</v>
      </c>
      <c r="H1915" s="173">
        <v>5.64</v>
      </c>
      <c r="I1915" s="174"/>
      <c r="L1915" s="170"/>
      <c r="M1915" s="175"/>
      <c r="N1915" s="176"/>
      <c r="O1915" s="176"/>
      <c r="P1915" s="176"/>
      <c r="Q1915" s="176"/>
      <c r="R1915" s="176"/>
      <c r="S1915" s="176"/>
      <c r="T1915" s="177"/>
      <c r="AT1915" s="171" t="s">
        <v>172</v>
      </c>
      <c r="AU1915" s="171" t="s">
        <v>83</v>
      </c>
      <c r="AV1915" s="14" t="s">
        <v>83</v>
      </c>
      <c r="AW1915" s="14" t="s">
        <v>30</v>
      </c>
      <c r="AX1915" s="14" t="s">
        <v>73</v>
      </c>
      <c r="AY1915" s="171" t="s">
        <v>160</v>
      </c>
    </row>
    <row r="1916" spans="2:51" s="13" customFormat="1" ht="11.25">
      <c r="B1916" s="163"/>
      <c r="D1916" s="158" t="s">
        <v>172</v>
      </c>
      <c r="E1916" s="164" t="s">
        <v>1</v>
      </c>
      <c r="F1916" s="165" t="s">
        <v>458</v>
      </c>
      <c r="H1916" s="164" t="s">
        <v>1</v>
      </c>
      <c r="I1916" s="166"/>
      <c r="L1916" s="163"/>
      <c r="M1916" s="167"/>
      <c r="N1916" s="168"/>
      <c r="O1916" s="168"/>
      <c r="P1916" s="168"/>
      <c r="Q1916" s="168"/>
      <c r="R1916" s="168"/>
      <c r="S1916" s="168"/>
      <c r="T1916" s="169"/>
      <c r="AT1916" s="164" t="s">
        <v>172</v>
      </c>
      <c r="AU1916" s="164" t="s">
        <v>83</v>
      </c>
      <c r="AV1916" s="13" t="s">
        <v>81</v>
      </c>
      <c r="AW1916" s="13" t="s">
        <v>30</v>
      </c>
      <c r="AX1916" s="13" t="s">
        <v>73</v>
      </c>
      <c r="AY1916" s="164" t="s">
        <v>160</v>
      </c>
    </row>
    <row r="1917" spans="2:51" s="14" customFormat="1" ht="11.25">
      <c r="B1917" s="170"/>
      <c r="D1917" s="158" t="s">
        <v>172</v>
      </c>
      <c r="E1917" s="171" t="s">
        <v>1</v>
      </c>
      <c r="F1917" s="172" t="s">
        <v>1880</v>
      </c>
      <c r="H1917" s="173">
        <v>17.6</v>
      </c>
      <c r="I1917" s="174"/>
      <c r="L1917" s="170"/>
      <c r="M1917" s="175"/>
      <c r="N1917" s="176"/>
      <c r="O1917" s="176"/>
      <c r="P1917" s="176"/>
      <c r="Q1917" s="176"/>
      <c r="R1917" s="176"/>
      <c r="S1917" s="176"/>
      <c r="T1917" s="177"/>
      <c r="AT1917" s="171" t="s">
        <v>172</v>
      </c>
      <c r="AU1917" s="171" t="s">
        <v>83</v>
      </c>
      <c r="AV1917" s="14" t="s">
        <v>83</v>
      </c>
      <c r="AW1917" s="14" t="s">
        <v>30</v>
      </c>
      <c r="AX1917" s="14" t="s">
        <v>73</v>
      </c>
      <c r="AY1917" s="171" t="s">
        <v>160</v>
      </c>
    </row>
    <row r="1918" spans="2:51" s="13" customFormat="1" ht="11.25">
      <c r="B1918" s="163"/>
      <c r="D1918" s="158" t="s">
        <v>172</v>
      </c>
      <c r="E1918" s="164" t="s">
        <v>1</v>
      </c>
      <c r="F1918" s="165" t="s">
        <v>460</v>
      </c>
      <c r="H1918" s="164" t="s">
        <v>1</v>
      </c>
      <c r="I1918" s="166"/>
      <c r="L1918" s="163"/>
      <c r="M1918" s="167"/>
      <c r="N1918" s="168"/>
      <c r="O1918" s="168"/>
      <c r="P1918" s="168"/>
      <c r="Q1918" s="168"/>
      <c r="R1918" s="168"/>
      <c r="S1918" s="168"/>
      <c r="T1918" s="169"/>
      <c r="AT1918" s="164" t="s">
        <v>172</v>
      </c>
      <c r="AU1918" s="164" t="s">
        <v>83</v>
      </c>
      <c r="AV1918" s="13" t="s">
        <v>81</v>
      </c>
      <c r="AW1918" s="13" t="s">
        <v>30</v>
      </c>
      <c r="AX1918" s="13" t="s">
        <v>73</v>
      </c>
      <c r="AY1918" s="164" t="s">
        <v>160</v>
      </c>
    </row>
    <row r="1919" spans="2:51" s="14" customFormat="1" ht="11.25">
      <c r="B1919" s="170"/>
      <c r="D1919" s="158" t="s">
        <v>172</v>
      </c>
      <c r="E1919" s="171" t="s">
        <v>1</v>
      </c>
      <c r="F1919" s="172" t="s">
        <v>1880</v>
      </c>
      <c r="H1919" s="173">
        <v>17.6</v>
      </c>
      <c r="I1919" s="174"/>
      <c r="L1919" s="170"/>
      <c r="M1919" s="175"/>
      <c r="N1919" s="176"/>
      <c r="O1919" s="176"/>
      <c r="P1919" s="176"/>
      <c r="Q1919" s="176"/>
      <c r="R1919" s="176"/>
      <c r="S1919" s="176"/>
      <c r="T1919" s="177"/>
      <c r="AT1919" s="171" t="s">
        <v>172</v>
      </c>
      <c r="AU1919" s="171" t="s">
        <v>83</v>
      </c>
      <c r="AV1919" s="14" t="s">
        <v>83</v>
      </c>
      <c r="AW1919" s="14" t="s">
        <v>30</v>
      </c>
      <c r="AX1919" s="14" t="s">
        <v>73</v>
      </c>
      <c r="AY1919" s="171" t="s">
        <v>160</v>
      </c>
    </row>
    <row r="1920" spans="2:51" s="13" customFormat="1" ht="11.25">
      <c r="B1920" s="163"/>
      <c r="D1920" s="158" t="s">
        <v>172</v>
      </c>
      <c r="E1920" s="164" t="s">
        <v>1</v>
      </c>
      <c r="F1920" s="165" t="s">
        <v>1001</v>
      </c>
      <c r="H1920" s="164" t="s">
        <v>1</v>
      </c>
      <c r="I1920" s="166"/>
      <c r="L1920" s="163"/>
      <c r="M1920" s="167"/>
      <c r="N1920" s="168"/>
      <c r="O1920" s="168"/>
      <c r="P1920" s="168"/>
      <c r="Q1920" s="168"/>
      <c r="R1920" s="168"/>
      <c r="S1920" s="168"/>
      <c r="T1920" s="169"/>
      <c r="AT1920" s="164" t="s">
        <v>172</v>
      </c>
      <c r="AU1920" s="164" t="s">
        <v>83</v>
      </c>
      <c r="AV1920" s="13" t="s">
        <v>81</v>
      </c>
      <c r="AW1920" s="13" t="s">
        <v>30</v>
      </c>
      <c r="AX1920" s="13" t="s">
        <v>73</v>
      </c>
      <c r="AY1920" s="164" t="s">
        <v>160</v>
      </c>
    </row>
    <row r="1921" spans="2:51" s="14" customFormat="1" ht="11.25">
      <c r="B1921" s="170"/>
      <c r="D1921" s="158" t="s">
        <v>172</v>
      </c>
      <c r="E1921" s="171" t="s">
        <v>1</v>
      </c>
      <c r="F1921" s="172" t="s">
        <v>1881</v>
      </c>
      <c r="H1921" s="173">
        <v>12.6</v>
      </c>
      <c r="I1921" s="174"/>
      <c r="L1921" s="170"/>
      <c r="M1921" s="175"/>
      <c r="N1921" s="176"/>
      <c r="O1921" s="176"/>
      <c r="P1921" s="176"/>
      <c r="Q1921" s="176"/>
      <c r="R1921" s="176"/>
      <c r="S1921" s="176"/>
      <c r="T1921" s="177"/>
      <c r="AT1921" s="171" t="s">
        <v>172</v>
      </c>
      <c r="AU1921" s="171" t="s">
        <v>83</v>
      </c>
      <c r="AV1921" s="14" t="s">
        <v>83</v>
      </c>
      <c r="AW1921" s="14" t="s">
        <v>30</v>
      </c>
      <c r="AX1921" s="14" t="s">
        <v>73</v>
      </c>
      <c r="AY1921" s="171" t="s">
        <v>160</v>
      </c>
    </row>
    <row r="1922" spans="2:51" s="13" customFormat="1" ht="11.25">
      <c r="B1922" s="163"/>
      <c r="D1922" s="158" t="s">
        <v>172</v>
      </c>
      <c r="E1922" s="164" t="s">
        <v>1</v>
      </c>
      <c r="F1922" s="165" t="s">
        <v>1003</v>
      </c>
      <c r="H1922" s="164" t="s">
        <v>1</v>
      </c>
      <c r="I1922" s="166"/>
      <c r="L1922" s="163"/>
      <c r="M1922" s="167"/>
      <c r="N1922" s="168"/>
      <c r="O1922" s="168"/>
      <c r="P1922" s="168"/>
      <c r="Q1922" s="168"/>
      <c r="R1922" s="168"/>
      <c r="S1922" s="168"/>
      <c r="T1922" s="169"/>
      <c r="AT1922" s="164" t="s">
        <v>172</v>
      </c>
      <c r="AU1922" s="164" t="s">
        <v>83</v>
      </c>
      <c r="AV1922" s="13" t="s">
        <v>81</v>
      </c>
      <c r="AW1922" s="13" t="s">
        <v>30</v>
      </c>
      <c r="AX1922" s="13" t="s">
        <v>73</v>
      </c>
      <c r="AY1922" s="164" t="s">
        <v>160</v>
      </c>
    </row>
    <row r="1923" spans="2:51" s="14" customFormat="1" ht="11.25">
      <c r="B1923" s="170"/>
      <c r="D1923" s="158" t="s">
        <v>172</v>
      </c>
      <c r="E1923" s="171" t="s">
        <v>1</v>
      </c>
      <c r="F1923" s="172" t="s">
        <v>1882</v>
      </c>
      <c r="H1923" s="173">
        <v>12.2</v>
      </c>
      <c r="I1923" s="174"/>
      <c r="L1923" s="170"/>
      <c r="M1923" s="175"/>
      <c r="N1923" s="176"/>
      <c r="O1923" s="176"/>
      <c r="P1923" s="176"/>
      <c r="Q1923" s="176"/>
      <c r="R1923" s="176"/>
      <c r="S1923" s="176"/>
      <c r="T1923" s="177"/>
      <c r="AT1923" s="171" t="s">
        <v>172</v>
      </c>
      <c r="AU1923" s="171" t="s">
        <v>83</v>
      </c>
      <c r="AV1923" s="14" t="s">
        <v>83</v>
      </c>
      <c r="AW1923" s="14" t="s">
        <v>30</v>
      </c>
      <c r="AX1923" s="14" t="s">
        <v>73</v>
      </c>
      <c r="AY1923" s="171" t="s">
        <v>160</v>
      </c>
    </row>
    <row r="1924" spans="2:51" s="13" customFormat="1" ht="11.25">
      <c r="B1924" s="163"/>
      <c r="D1924" s="158" t="s">
        <v>172</v>
      </c>
      <c r="E1924" s="164" t="s">
        <v>1</v>
      </c>
      <c r="F1924" s="165" t="s">
        <v>1005</v>
      </c>
      <c r="H1924" s="164" t="s">
        <v>1</v>
      </c>
      <c r="I1924" s="166"/>
      <c r="L1924" s="163"/>
      <c r="M1924" s="167"/>
      <c r="N1924" s="168"/>
      <c r="O1924" s="168"/>
      <c r="P1924" s="168"/>
      <c r="Q1924" s="168"/>
      <c r="R1924" s="168"/>
      <c r="S1924" s="168"/>
      <c r="T1924" s="169"/>
      <c r="AT1924" s="164" t="s">
        <v>172</v>
      </c>
      <c r="AU1924" s="164" t="s">
        <v>83</v>
      </c>
      <c r="AV1924" s="13" t="s">
        <v>81</v>
      </c>
      <c r="AW1924" s="13" t="s">
        <v>30</v>
      </c>
      <c r="AX1924" s="13" t="s">
        <v>73</v>
      </c>
      <c r="AY1924" s="164" t="s">
        <v>160</v>
      </c>
    </row>
    <row r="1925" spans="2:51" s="14" customFormat="1" ht="11.25">
      <c r="B1925" s="170"/>
      <c r="D1925" s="158" t="s">
        <v>172</v>
      </c>
      <c r="E1925" s="171" t="s">
        <v>1</v>
      </c>
      <c r="F1925" s="172" t="s">
        <v>1883</v>
      </c>
      <c r="H1925" s="173">
        <v>16.5</v>
      </c>
      <c r="I1925" s="174"/>
      <c r="L1925" s="170"/>
      <c r="M1925" s="175"/>
      <c r="N1925" s="176"/>
      <c r="O1925" s="176"/>
      <c r="P1925" s="176"/>
      <c r="Q1925" s="176"/>
      <c r="R1925" s="176"/>
      <c r="S1925" s="176"/>
      <c r="T1925" s="177"/>
      <c r="AT1925" s="171" t="s">
        <v>172</v>
      </c>
      <c r="AU1925" s="171" t="s">
        <v>83</v>
      </c>
      <c r="AV1925" s="14" t="s">
        <v>83</v>
      </c>
      <c r="AW1925" s="14" t="s">
        <v>30</v>
      </c>
      <c r="AX1925" s="14" t="s">
        <v>73</v>
      </c>
      <c r="AY1925" s="171" t="s">
        <v>160</v>
      </c>
    </row>
    <row r="1926" spans="2:51" s="13" customFormat="1" ht="11.25">
      <c r="B1926" s="163"/>
      <c r="D1926" s="158" t="s">
        <v>172</v>
      </c>
      <c r="E1926" s="164" t="s">
        <v>1</v>
      </c>
      <c r="F1926" s="165" t="s">
        <v>482</v>
      </c>
      <c r="H1926" s="164" t="s">
        <v>1</v>
      </c>
      <c r="I1926" s="166"/>
      <c r="L1926" s="163"/>
      <c r="M1926" s="167"/>
      <c r="N1926" s="168"/>
      <c r="O1926" s="168"/>
      <c r="P1926" s="168"/>
      <c r="Q1926" s="168"/>
      <c r="R1926" s="168"/>
      <c r="S1926" s="168"/>
      <c r="T1926" s="169"/>
      <c r="AT1926" s="164" t="s">
        <v>172</v>
      </c>
      <c r="AU1926" s="164" t="s">
        <v>83</v>
      </c>
      <c r="AV1926" s="13" t="s">
        <v>81</v>
      </c>
      <c r="AW1926" s="13" t="s">
        <v>30</v>
      </c>
      <c r="AX1926" s="13" t="s">
        <v>73</v>
      </c>
      <c r="AY1926" s="164" t="s">
        <v>160</v>
      </c>
    </row>
    <row r="1927" spans="2:51" s="14" customFormat="1" ht="11.25">
      <c r="B1927" s="170"/>
      <c r="D1927" s="158" t="s">
        <v>172</v>
      </c>
      <c r="E1927" s="171" t="s">
        <v>1</v>
      </c>
      <c r="F1927" s="172" t="s">
        <v>1884</v>
      </c>
      <c r="H1927" s="173">
        <v>5.76</v>
      </c>
      <c r="I1927" s="174"/>
      <c r="L1927" s="170"/>
      <c r="M1927" s="175"/>
      <c r="N1927" s="176"/>
      <c r="O1927" s="176"/>
      <c r="P1927" s="176"/>
      <c r="Q1927" s="176"/>
      <c r="R1927" s="176"/>
      <c r="S1927" s="176"/>
      <c r="T1927" s="177"/>
      <c r="AT1927" s="171" t="s">
        <v>172</v>
      </c>
      <c r="AU1927" s="171" t="s">
        <v>83</v>
      </c>
      <c r="AV1927" s="14" t="s">
        <v>83</v>
      </c>
      <c r="AW1927" s="14" t="s">
        <v>30</v>
      </c>
      <c r="AX1927" s="14" t="s">
        <v>73</v>
      </c>
      <c r="AY1927" s="171" t="s">
        <v>160</v>
      </c>
    </row>
    <row r="1928" spans="2:51" s="13" customFormat="1" ht="11.25">
      <c r="B1928" s="163"/>
      <c r="D1928" s="158" t="s">
        <v>172</v>
      </c>
      <c r="E1928" s="164" t="s">
        <v>1</v>
      </c>
      <c r="F1928" s="165" t="s">
        <v>486</v>
      </c>
      <c r="H1928" s="164" t="s">
        <v>1</v>
      </c>
      <c r="I1928" s="166"/>
      <c r="L1928" s="163"/>
      <c r="M1928" s="167"/>
      <c r="N1928" s="168"/>
      <c r="O1928" s="168"/>
      <c r="P1928" s="168"/>
      <c r="Q1928" s="168"/>
      <c r="R1928" s="168"/>
      <c r="S1928" s="168"/>
      <c r="T1928" s="169"/>
      <c r="AT1928" s="164" t="s">
        <v>172</v>
      </c>
      <c r="AU1928" s="164" t="s">
        <v>83</v>
      </c>
      <c r="AV1928" s="13" t="s">
        <v>81</v>
      </c>
      <c r="AW1928" s="13" t="s">
        <v>30</v>
      </c>
      <c r="AX1928" s="13" t="s">
        <v>73</v>
      </c>
      <c r="AY1928" s="164" t="s">
        <v>160</v>
      </c>
    </row>
    <row r="1929" spans="2:51" s="14" customFormat="1" ht="11.25">
      <c r="B1929" s="170"/>
      <c r="D1929" s="158" t="s">
        <v>172</v>
      </c>
      <c r="E1929" s="171" t="s">
        <v>1</v>
      </c>
      <c r="F1929" s="172" t="s">
        <v>1885</v>
      </c>
      <c r="H1929" s="173">
        <v>5.595</v>
      </c>
      <c r="I1929" s="174"/>
      <c r="L1929" s="170"/>
      <c r="M1929" s="175"/>
      <c r="N1929" s="176"/>
      <c r="O1929" s="176"/>
      <c r="P1929" s="176"/>
      <c r="Q1929" s="176"/>
      <c r="R1929" s="176"/>
      <c r="S1929" s="176"/>
      <c r="T1929" s="177"/>
      <c r="AT1929" s="171" t="s">
        <v>172</v>
      </c>
      <c r="AU1929" s="171" t="s">
        <v>83</v>
      </c>
      <c r="AV1929" s="14" t="s">
        <v>83</v>
      </c>
      <c r="AW1929" s="14" t="s">
        <v>30</v>
      </c>
      <c r="AX1929" s="14" t="s">
        <v>73</v>
      </c>
      <c r="AY1929" s="171" t="s">
        <v>160</v>
      </c>
    </row>
    <row r="1930" spans="2:51" s="13" customFormat="1" ht="11.25">
      <c r="B1930" s="163"/>
      <c r="D1930" s="158" t="s">
        <v>172</v>
      </c>
      <c r="E1930" s="164" t="s">
        <v>1</v>
      </c>
      <c r="F1930" s="165" t="s">
        <v>490</v>
      </c>
      <c r="H1930" s="164" t="s">
        <v>1</v>
      </c>
      <c r="I1930" s="166"/>
      <c r="L1930" s="163"/>
      <c r="M1930" s="167"/>
      <c r="N1930" s="168"/>
      <c r="O1930" s="168"/>
      <c r="P1930" s="168"/>
      <c r="Q1930" s="168"/>
      <c r="R1930" s="168"/>
      <c r="S1930" s="168"/>
      <c r="T1930" s="169"/>
      <c r="AT1930" s="164" t="s">
        <v>172</v>
      </c>
      <c r="AU1930" s="164" t="s">
        <v>83</v>
      </c>
      <c r="AV1930" s="13" t="s">
        <v>81</v>
      </c>
      <c r="AW1930" s="13" t="s">
        <v>30</v>
      </c>
      <c r="AX1930" s="13" t="s">
        <v>73</v>
      </c>
      <c r="AY1930" s="164" t="s">
        <v>160</v>
      </c>
    </row>
    <row r="1931" spans="2:51" s="14" customFormat="1" ht="11.25">
      <c r="B1931" s="170"/>
      <c r="D1931" s="158" t="s">
        <v>172</v>
      </c>
      <c r="E1931" s="171" t="s">
        <v>1</v>
      </c>
      <c r="F1931" s="172" t="s">
        <v>1886</v>
      </c>
      <c r="H1931" s="173">
        <v>13.1</v>
      </c>
      <c r="I1931" s="174"/>
      <c r="L1931" s="170"/>
      <c r="M1931" s="175"/>
      <c r="N1931" s="176"/>
      <c r="O1931" s="176"/>
      <c r="P1931" s="176"/>
      <c r="Q1931" s="176"/>
      <c r="R1931" s="176"/>
      <c r="S1931" s="176"/>
      <c r="T1931" s="177"/>
      <c r="AT1931" s="171" t="s">
        <v>172</v>
      </c>
      <c r="AU1931" s="171" t="s">
        <v>83</v>
      </c>
      <c r="AV1931" s="14" t="s">
        <v>83</v>
      </c>
      <c r="AW1931" s="14" t="s">
        <v>30</v>
      </c>
      <c r="AX1931" s="14" t="s">
        <v>73</v>
      </c>
      <c r="AY1931" s="171" t="s">
        <v>160</v>
      </c>
    </row>
    <row r="1932" spans="2:51" s="16" customFormat="1" ht="11.25">
      <c r="B1932" s="186"/>
      <c r="D1932" s="158" t="s">
        <v>172</v>
      </c>
      <c r="E1932" s="187" t="s">
        <v>1</v>
      </c>
      <c r="F1932" s="188" t="s">
        <v>182</v>
      </c>
      <c r="H1932" s="189">
        <v>207.277</v>
      </c>
      <c r="I1932" s="190"/>
      <c r="L1932" s="186"/>
      <c r="M1932" s="191"/>
      <c r="N1932" s="192"/>
      <c r="O1932" s="192"/>
      <c r="P1932" s="192"/>
      <c r="Q1932" s="192"/>
      <c r="R1932" s="192"/>
      <c r="S1932" s="192"/>
      <c r="T1932" s="193"/>
      <c r="AT1932" s="187" t="s">
        <v>172</v>
      </c>
      <c r="AU1932" s="187" t="s">
        <v>83</v>
      </c>
      <c r="AV1932" s="16" t="s">
        <v>168</v>
      </c>
      <c r="AW1932" s="16" t="s">
        <v>30</v>
      </c>
      <c r="AX1932" s="16" t="s">
        <v>81</v>
      </c>
      <c r="AY1932" s="187" t="s">
        <v>160</v>
      </c>
    </row>
    <row r="1933" spans="1:65" s="2" customFormat="1" ht="16.5" customHeight="1">
      <c r="A1933" s="33"/>
      <c r="B1933" s="144"/>
      <c r="C1933" s="195" t="s">
        <v>1887</v>
      </c>
      <c r="D1933" s="195" t="s">
        <v>834</v>
      </c>
      <c r="E1933" s="196" t="s">
        <v>1888</v>
      </c>
      <c r="F1933" s="197" t="s">
        <v>1889</v>
      </c>
      <c r="G1933" s="198" t="s">
        <v>166</v>
      </c>
      <c r="H1933" s="199">
        <v>228.005</v>
      </c>
      <c r="I1933" s="200"/>
      <c r="J1933" s="201">
        <f>ROUND(I1933*H1933,2)</f>
        <v>0</v>
      </c>
      <c r="K1933" s="197" t="s">
        <v>837</v>
      </c>
      <c r="L1933" s="202"/>
      <c r="M1933" s="203" t="s">
        <v>1</v>
      </c>
      <c r="N1933" s="204" t="s">
        <v>38</v>
      </c>
      <c r="O1933" s="59"/>
      <c r="P1933" s="154">
        <f>O1933*H1933</f>
        <v>0</v>
      </c>
      <c r="Q1933" s="154">
        <v>0.0118</v>
      </c>
      <c r="R1933" s="154">
        <f>Q1933*H1933</f>
        <v>2.6904589999999997</v>
      </c>
      <c r="S1933" s="154">
        <v>0</v>
      </c>
      <c r="T1933" s="155">
        <f>S1933*H1933</f>
        <v>0</v>
      </c>
      <c r="U1933" s="33"/>
      <c r="V1933" s="33"/>
      <c r="W1933" s="33"/>
      <c r="X1933" s="33"/>
      <c r="Y1933" s="33"/>
      <c r="Z1933" s="33"/>
      <c r="AA1933" s="33"/>
      <c r="AB1933" s="33"/>
      <c r="AC1933" s="33"/>
      <c r="AD1933" s="33"/>
      <c r="AE1933" s="33"/>
      <c r="AR1933" s="156" t="s">
        <v>399</v>
      </c>
      <c r="AT1933" s="156" t="s">
        <v>834</v>
      </c>
      <c r="AU1933" s="156" t="s">
        <v>83</v>
      </c>
      <c r="AY1933" s="18" t="s">
        <v>160</v>
      </c>
      <c r="BE1933" s="157">
        <f>IF(N1933="základní",J1933,0)</f>
        <v>0</v>
      </c>
      <c r="BF1933" s="157">
        <f>IF(N1933="snížená",J1933,0)</f>
        <v>0</v>
      </c>
      <c r="BG1933" s="157">
        <f>IF(N1933="zákl. přenesená",J1933,0)</f>
        <v>0</v>
      </c>
      <c r="BH1933" s="157">
        <f>IF(N1933="sníž. přenesená",J1933,0)</f>
        <v>0</v>
      </c>
      <c r="BI1933" s="157">
        <f>IF(N1933="nulová",J1933,0)</f>
        <v>0</v>
      </c>
      <c r="BJ1933" s="18" t="s">
        <v>81</v>
      </c>
      <c r="BK1933" s="157">
        <f>ROUND(I1933*H1933,2)</f>
        <v>0</v>
      </c>
      <c r="BL1933" s="18" t="s">
        <v>251</v>
      </c>
      <c r="BM1933" s="156" t="s">
        <v>1890</v>
      </c>
    </row>
    <row r="1934" spans="1:47" s="2" customFormat="1" ht="11.25">
      <c r="A1934" s="33"/>
      <c r="B1934" s="34"/>
      <c r="C1934" s="33"/>
      <c r="D1934" s="158" t="s">
        <v>170</v>
      </c>
      <c r="E1934" s="33"/>
      <c r="F1934" s="159" t="s">
        <v>1889</v>
      </c>
      <c r="G1934" s="33"/>
      <c r="H1934" s="33"/>
      <c r="I1934" s="160"/>
      <c r="J1934" s="33"/>
      <c r="K1934" s="33"/>
      <c r="L1934" s="34"/>
      <c r="M1934" s="161"/>
      <c r="N1934" s="162"/>
      <c r="O1934" s="59"/>
      <c r="P1934" s="59"/>
      <c r="Q1934" s="59"/>
      <c r="R1934" s="59"/>
      <c r="S1934" s="59"/>
      <c r="T1934" s="60"/>
      <c r="U1934" s="33"/>
      <c r="V1934" s="33"/>
      <c r="W1934" s="33"/>
      <c r="X1934" s="33"/>
      <c r="Y1934" s="33"/>
      <c r="Z1934" s="33"/>
      <c r="AA1934" s="33"/>
      <c r="AB1934" s="33"/>
      <c r="AC1934" s="33"/>
      <c r="AD1934" s="33"/>
      <c r="AE1934" s="33"/>
      <c r="AT1934" s="18" t="s">
        <v>170</v>
      </c>
      <c r="AU1934" s="18" t="s">
        <v>83</v>
      </c>
    </row>
    <row r="1935" spans="2:51" s="14" customFormat="1" ht="11.25">
      <c r="B1935" s="170"/>
      <c r="D1935" s="158" t="s">
        <v>172</v>
      </c>
      <c r="F1935" s="172" t="s">
        <v>1891</v>
      </c>
      <c r="H1935" s="173">
        <v>228.005</v>
      </c>
      <c r="I1935" s="174"/>
      <c r="L1935" s="170"/>
      <c r="M1935" s="175"/>
      <c r="N1935" s="176"/>
      <c r="O1935" s="176"/>
      <c r="P1935" s="176"/>
      <c r="Q1935" s="176"/>
      <c r="R1935" s="176"/>
      <c r="S1935" s="176"/>
      <c r="T1935" s="177"/>
      <c r="AT1935" s="171" t="s">
        <v>172</v>
      </c>
      <c r="AU1935" s="171" t="s">
        <v>83</v>
      </c>
      <c r="AV1935" s="14" t="s">
        <v>83</v>
      </c>
      <c r="AW1935" s="14" t="s">
        <v>3</v>
      </c>
      <c r="AX1935" s="14" t="s">
        <v>81</v>
      </c>
      <c r="AY1935" s="171" t="s">
        <v>160</v>
      </c>
    </row>
    <row r="1936" spans="1:65" s="2" customFormat="1" ht="24.2" customHeight="1">
      <c r="A1936" s="33"/>
      <c r="B1936" s="144"/>
      <c r="C1936" s="145" t="s">
        <v>1892</v>
      </c>
      <c r="D1936" s="145" t="s">
        <v>163</v>
      </c>
      <c r="E1936" s="146" t="s">
        <v>1893</v>
      </c>
      <c r="F1936" s="147" t="s">
        <v>1894</v>
      </c>
      <c r="G1936" s="148" t="s">
        <v>227</v>
      </c>
      <c r="H1936" s="149">
        <v>4.125</v>
      </c>
      <c r="I1936" s="150"/>
      <c r="J1936" s="151">
        <f>ROUND(I1936*H1936,2)</f>
        <v>0</v>
      </c>
      <c r="K1936" s="147" t="s">
        <v>167</v>
      </c>
      <c r="L1936" s="34"/>
      <c r="M1936" s="152" t="s">
        <v>1</v>
      </c>
      <c r="N1936" s="153" t="s">
        <v>38</v>
      </c>
      <c r="O1936" s="59"/>
      <c r="P1936" s="154">
        <f>O1936*H1936</f>
        <v>0</v>
      </c>
      <c r="Q1936" s="154">
        <v>0</v>
      </c>
      <c r="R1936" s="154">
        <f>Q1936*H1936</f>
        <v>0</v>
      </c>
      <c r="S1936" s="154">
        <v>0</v>
      </c>
      <c r="T1936" s="155">
        <f>S1936*H1936</f>
        <v>0</v>
      </c>
      <c r="U1936" s="33"/>
      <c r="V1936" s="33"/>
      <c r="W1936" s="33"/>
      <c r="X1936" s="33"/>
      <c r="Y1936" s="33"/>
      <c r="Z1936" s="33"/>
      <c r="AA1936" s="33"/>
      <c r="AB1936" s="33"/>
      <c r="AC1936" s="33"/>
      <c r="AD1936" s="33"/>
      <c r="AE1936" s="33"/>
      <c r="AR1936" s="156" t="s">
        <v>251</v>
      </c>
      <c r="AT1936" s="156" t="s">
        <v>163</v>
      </c>
      <c r="AU1936" s="156" t="s">
        <v>83</v>
      </c>
      <c r="AY1936" s="18" t="s">
        <v>160</v>
      </c>
      <c r="BE1936" s="157">
        <f>IF(N1936="základní",J1936,0)</f>
        <v>0</v>
      </c>
      <c r="BF1936" s="157">
        <f>IF(N1936="snížená",J1936,0)</f>
        <v>0</v>
      </c>
      <c r="BG1936" s="157">
        <f>IF(N1936="zákl. přenesená",J1936,0)</f>
        <v>0</v>
      </c>
      <c r="BH1936" s="157">
        <f>IF(N1936="sníž. přenesená",J1936,0)</f>
        <v>0</v>
      </c>
      <c r="BI1936" s="157">
        <f>IF(N1936="nulová",J1936,0)</f>
        <v>0</v>
      </c>
      <c r="BJ1936" s="18" t="s">
        <v>81</v>
      </c>
      <c r="BK1936" s="157">
        <f>ROUND(I1936*H1936,2)</f>
        <v>0</v>
      </c>
      <c r="BL1936" s="18" t="s">
        <v>251</v>
      </c>
      <c r="BM1936" s="156" t="s">
        <v>1895</v>
      </c>
    </row>
    <row r="1937" spans="1:47" s="2" customFormat="1" ht="29.25">
      <c r="A1937" s="33"/>
      <c r="B1937" s="34"/>
      <c r="C1937" s="33"/>
      <c r="D1937" s="158" t="s">
        <v>170</v>
      </c>
      <c r="E1937" s="33"/>
      <c r="F1937" s="159" t="s">
        <v>1896</v>
      </c>
      <c r="G1937" s="33"/>
      <c r="H1937" s="33"/>
      <c r="I1937" s="160"/>
      <c r="J1937" s="33"/>
      <c r="K1937" s="33"/>
      <c r="L1937" s="34"/>
      <c r="M1937" s="161"/>
      <c r="N1937" s="162"/>
      <c r="O1937" s="59"/>
      <c r="P1937" s="59"/>
      <c r="Q1937" s="59"/>
      <c r="R1937" s="59"/>
      <c r="S1937" s="59"/>
      <c r="T1937" s="60"/>
      <c r="U1937" s="33"/>
      <c r="V1937" s="33"/>
      <c r="W1937" s="33"/>
      <c r="X1937" s="33"/>
      <c r="Y1937" s="33"/>
      <c r="Z1937" s="33"/>
      <c r="AA1937" s="33"/>
      <c r="AB1937" s="33"/>
      <c r="AC1937" s="33"/>
      <c r="AD1937" s="33"/>
      <c r="AE1937" s="33"/>
      <c r="AT1937" s="18" t="s">
        <v>170</v>
      </c>
      <c r="AU1937" s="18" t="s">
        <v>83</v>
      </c>
    </row>
    <row r="1938" spans="2:63" s="12" customFormat="1" ht="22.9" customHeight="1">
      <c r="B1938" s="131"/>
      <c r="D1938" s="132" t="s">
        <v>72</v>
      </c>
      <c r="E1938" s="142" t="s">
        <v>1897</v>
      </c>
      <c r="F1938" s="142" t="s">
        <v>1898</v>
      </c>
      <c r="I1938" s="134"/>
      <c r="J1938" s="143">
        <f>BK1938</f>
        <v>0</v>
      </c>
      <c r="L1938" s="131"/>
      <c r="M1938" s="136"/>
      <c r="N1938" s="137"/>
      <c r="O1938" s="137"/>
      <c r="P1938" s="138">
        <f>SUM(P1939:P1956)</f>
        <v>0</v>
      </c>
      <c r="Q1938" s="137"/>
      <c r="R1938" s="138">
        <f>SUM(R1939:R1956)</f>
        <v>0.043212</v>
      </c>
      <c r="S1938" s="137"/>
      <c r="T1938" s="139">
        <f>SUM(T1939:T1956)</f>
        <v>0</v>
      </c>
      <c r="AR1938" s="132" t="s">
        <v>83</v>
      </c>
      <c r="AT1938" s="140" t="s">
        <v>72</v>
      </c>
      <c r="AU1938" s="140" t="s">
        <v>81</v>
      </c>
      <c r="AY1938" s="132" t="s">
        <v>160</v>
      </c>
      <c r="BK1938" s="141">
        <f>SUM(BK1939:BK1956)</f>
        <v>0</v>
      </c>
    </row>
    <row r="1939" spans="1:65" s="2" customFormat="1" ht="24.2" customHeight="1">
      <c r="A1939" s="33"/>
      <c r="B1939" s="144"/>
      <c r="C1939" s="145" t="s">
        <v>1899</v>
      </c>
      <c r="D1939" s="145" t="s">
        <v>163</v>
      </c>
      <c r="E1939" s="146" t="s">
        <v>1900</v>
      </c>
      <c r="F1939" s="147" t="s">
        <v>1901</v>
      </c>
      <c r="G1939" s="148" t="s">
        <v>166</v>
      </c>
      <c r="H1939" s="149">
        <v>160.5</v>
      </c>
      <c r="I1939" s="150"/>
      <c r="J1939" s="151">
        <f>ROUND(I1939*H1939,2)</f>
        <v>0</v>
      </c>
      <c r="K1939" s="147" t="s">
        <v>167</v>
      </c>
      <c r="L1939" s="34"/>
      <c r="M1939" s="152" t="s">
        <v>1</v>
      </c>
      <c r="N1939" s="153" t="s">
        <v>38</v>
      </c>
      <c r="O1939" s="59"/>
      <c r="P1939" s="154">
        <f>O1939*H1939</f>
        <v>0</v>
      </c>
      <c r="Q1939" s="154">
        <v>0.000144</v>
      </c>
      <c r="R1939" s="154">
        <f>Q1939*H1939</f>
        <v>0.023112</v>
      </c>
      <c r="S1939" s="154">
        <v>0</v>
      </c>
      <c r="T1939" s="155">
        <f>S1939*H1939</f>
        <v>0</v>
      </c>
      <c r="U1939" s="33"/>
      <c r="V1939" s="33"/>
      <c r="W1939" s="33"/>
      <c r="X1939" s="33"/>
      <c r="Y1939" s="33"/>
      <c r="Z1939" s="33"/>
      <c r="AA1939" s="33"/>
      <c r="AB1939" s="33"/>
      <c r="AC1939" s="33"/>
      <c r="AD1939" s="33"/>
      <c r="AE1939" s="33"/>
      <c r="AR1939" s="156" t="s">
        <v>251</v>
      </c>
      <c r="AT1939" s="156" t="s">
        <v>163</v>
      </c>
      <c r="AU1939" s="156" t="s">
        <v>83</v>
      </c>
      <c r="AY1939" s="18" t="s">
        <v>160</v>
      </c>
      <c r="BE1939" s="157">
        <f>IF(N1939="základní",J1939,0)</f>
        <v>0</v>
      </c>
      <c r="BF1939" s="157">
        <f>IF(N1939="snížená",J1939,0)</f>
        <v>0</v>
      </c>
      <c r="BG1939" s="157">
        <f>IF(N1939="zákl. přenesená",J1939,0)</f>
        <v>0</v>
      </c>
      <c r="BH1939" s="157">
        <f>IF(N1939="sníž. přenesená",J1939,0)</f>
        <v>0</v>
      </c>
      <c r="BI1939" s="157">
        <f>IF(N1939="nulová",J1939,0)</f>
        <v>0</v>
      </c>
      <c r="BJ1939" s="18" t="s">
        <v>81</v>
      </c>
      <c r="BK1939" s="157">
        <f>ROUND(I1939*H1939,2)</f>
        <v>0</v>
      </c>
      <c r="BL1939" s="18" t="s">
        <v>251</v>
      </c>
      <c r="BM1939" s="156" t="s">
        <v>1902</v>
      </c>
    </row>
    <row r="1940" spans="1:47" s="2" customFormat="1" ht="29.25">
      <c r="A1940" s="33"/>
      <c r="B1940" s="34"/>
      <c r="C1940" s="33"/>
      <c r="D1940" s="158" t="s">
        <v>170</v>
      </c>
      <c r="E1940" s="33"/>
      <c r="F1940" s="159" t="s">
        <v>1903</v>
      </c>
      <c r="G1940" s="33"/>
      <c r="H1940" s="33"/>
      <c r="I1940" s="160"/>
      <c r="J1940" s="33"/>
      <c r="K1940" s="33"/>
      <c r="L1940" s="34"/>
      <c r="M1940" s="161"/>
      <c r="N1940" s="162"/>
      <c r="O1940" s="59"/>
      <c r="P1940" s="59"/>
      <c r="Q1940" s="59"/>
      <c r="R1940" s="59"/>
      <c r="S1940" s="59"/>
      <c r="T1940" s="60"/>
      <c r="U1940" s="33"/>
      <c r="V1940" s="33"/>
      <c r="W1940" s="33"/>
      <c r="X1940" s="33"/>
      <c r="Y1940" s="33"/>
      <c r="Z1940" s="33"/>
      <c r="AA1940" s="33"/>
      <c r="AB1940" s="33"/>
      <c r="AC1940" s="33"/>
      <c r="AD1940" s="33"/>
      <c r="AE1940" s="33"/>
      <c r="AT1940" s="18" t="s">
        <v>170</v>
      </c>
      <c r="AU1940" s="18" t="s">
        <v>83</v>
      </c>
    </row>
    <row r="1941" spans="2:51" s="13" customFormat="1" ht="11.25">
      <c r="B1941" s="163"/>
      <c r="D1941" s="158" t="s">
        <v>172</v>
      </c>
      <c r="E1941" s="164" t="s">
        <v>1</v>
      </c>
      <c r="F1941" s="165" t="s">
        <v>1189</v>
      </c>
      <c r="H1941" s="164" t="s">
        <v>1</v>
      </c>
      <c r="I1941" s="166"/>
      <c r="L1941" s="163"/>
      <c r="M1941" s="167"/>
      <c r="N1941" s="168"/>
      <c r="O1941" s="168"/>
      <c r="P1941" s="168"/>
      <c r="Q1941" s="168"/>
      <c r="R1941" s="168"/>
      <c r="S1941" s="168"/>
      <c r="T1941" s="169"/>
      <c r="AT1941" s="164" t="s">
        <v>172</v>
      </c>
      <c r="AU1941" s="164" t="s">
        <v>83</v>
      </c>
      <c r="AV1941" s="13" t="s">
        <v>81</v>
      </c>
      <c r="AW1941" s="13" t="s">
        <v>30</v>
      </c>
      <c r="AX1941" s="13" t="s">
        <v>73</v>
      </c>
      <c r="AY1941" s="164" t="s">
        <v>160</v>
      </c>
    </row>
    <row r="1942" spans="2:51" s="13" customFormat="1" ht="11.25">
      <c r="B1942" s="163"/>
      <c r="D1942" s="158" t="s">
        <v>172</v>
      </c>
      <c r="E1942" s="164" t="s">
        <v>1</v>
      </c>
      <c r="F1942" s="165" t="s">
        <v>1190</v>
      </c>
      <c r="H1942" s="164" t="s">
        <v>1</v>
      </c>
      <c r="I1942" s="166"/>
      <c r="L1942" s="163"/>
      <c r="M1942" s="167"/>
      <c r="N1942" s="168"/>
      <c r="O1942" s="168"/>
      <c r="P1942" s="168"/>
      <c r="Q1942" s="168"/>
      <c r="R1942" s="168"/>
      <c r="S1942" s="168"/>
      <c r="T1942" s="169"/>
      <c r="AT1942" s="164" t="s">
        <v>172</v>
      </c>
      <c r="AU1942" s="164" t="s">
        <v>83</v>
      </c>
      <c r="AV1942" s="13" t="s">
        <v>81</v>
      </c>
      <c r="AW1942" s="13" t="s">
        <v>30</v>
      </c>
      <c r="AX1942" s="13" t="s">
        <v>73</v>
      </c>
      <c r="AY1942" s="164" t="s">
        <v>160</v>
      </c>
    </row>
    <row r="1943" spans="2:51" s="14" customFormat="1" ht="11.25">
      <c r="B1943" s="170"/>
      <c r="D1943" s="158" t="s">
        <v>172</v>
      </c>
      <c r="E1943" s="171" t="s">
        <v>1</v>
      </c>
      <c r="F1943" s="172" t="s">
        <v>1191</v>
      </c>
      <c r="H1943" s="173">
        <v>60.5</v>
      </c>
      <c r="I1943" s="174"/>
      <c r="L1943" s="170"/>
      <c r="M1943" s="175"/>
      <c r="N1943" s="176"/>
      <c r="O1943" s="176"/>
      <c r="P1943" s="176"/>
      <c r="Q1943" s="176"/>
      <c r="R1943" s="176"/>
      <c r="S1943" s="176"/>
      <c r="T1943" s="177"/>
      <c r="AT1943" s="171" t="s">
        <v>172</v>
      </c>
      <c r="AU1943" s="171" t="s">
        <v>83</v>
      </c>
      <c r="AV1943" s="14" t="s">
        <v>83</v>
      </c>
      <c r="AW1943" s="14" t="s">
        <v>30</v>
      </c>
      <c r="AX1943" s="14" t="s">
        <v>73</v>
      </c>
      <c r="AY1943" s="171" t="s">
        <v>160</v>
      </c>
    </row>
    <row r="1944" spans="2:51" s="13" customFormat="1" ht="11.25">
      <c r="B1944" s="163"/>
      <c r="D1944" s="158" t="s">
        <v>172</v>
      </c>
      <c r="E1944" s="164" t="s">
        <v>1</v>
      </c>
      <c r="F1944" s="165" t="s">
        <v>1192</v>
      </c>
      <c r="H1944" s="164" t="s">
        <v>1</v>
      </c>
      <c r="I1944" s="166"/>
      <c r="L1944" s="163"/>
      <c r="M1944" s="167"/>
      <c r="N1944" s="168"/>
      <c r="O1944" s="168"/>
      <c r="P1944" s="168"/>
      <c r="Q1944" s="168"/>
      <c r="R1944" s="168"/>
      <c r="S1944" s="168"/>
      <c r="T1944" s="169"/>
      <c r="AT1944" s="164" t="s">
        <v>172</v>
      </c>
      <c r="AU1944" s="164" t="s">
        <v>83</v>
      </c>
      <c r="AV1944" s="13" t="s">
        <v>81</v>
      </c>
      <c r="AW1944" s="13" t="s">
        <v>30</v>
      </c>
      <c r="AX1944" s="13" t="s">
        <v>73</v>
      </c>
      <c r="AY1944" s="164" t="s">
        <v>160</v>
      </c>
    </row>
    <row r="1945" spans="2:51" s="14" customFormat="1" ht="11.25">
      <c r="B1945" s="170"/>
      <c r="D1945" s="158" t="s">
        <v>172</v>
      </c>
      <c r="E1945" s="171" t="s">
        <v>1</v>
      </c>
      <c r="F1945" s="172" t="s">
        <v>1193</v>
      </c>
      <c r="H1945" s="173">
        <v>40</v>
      </c>
      <c r="I1945" s="174"/>
      <c r="L1945" s="170"/>
      <c r="M1945" s="175"/>
      <c r="N1945" s="176"/>
      <c r="O1945" s="176"/>
      <c r="P1945" s="176"/>
      <c r="Q1945" s="176"/>
      <c r="R1945" s="176"/>
      <c r="S1945" s="176"/>
      <c r="T1945" s="177"/>
      <c r="AT1945" s="171" t="s">
        <v>172</v>
      </c>
      <c r="AU1945" s="171" t="s">
        <v>83</v>
      </c>
      <c r="AV1945" s="14" t="s">
        <v>83</v>
      </c>
      <c r="AW1945" s="14" t="s">
        <v>30</v>
      </c>
      <c r="AX1945" s="14" t="s">
        <v>73</v>
      </c>
      <c r="AY1945" s="171" t="s">
        <v>160</v>
      </c>
    </row>
    <row r="1946" spans="2:51" s="13" customFormat="1" ht="11.25">
      <c r="B1946" s="163"/>
      <c r="D1946" s="158" t="s">
        <v>172</v>
      </c>
      <c r="E1946" s="164" t="s">
        <v>1</v>
      </c>
      <c r="F1946" s="165" t="s">
        <v>944</v>
      </c>
      <c r="H1946" s="164" t="s">
        <v>1</v>
      </c>
      <c r="I1946" s="166"/>
      <c r="L1946" s="163"/>
      <c r="M1946" s="167"/>
      <c r="N1946" s="168"/>
      <c r="O1946" s="168"/>
      <c r="P1946" s="168"/>
      <c r="Q1946" s="168"/>
      <c r="R1946" s="168"/>
      <c r="S1946" s="168"/>
      <c r="T1946" s="169"/>
      <c r="AT1946" s="164" t="s">
        <v>172</v>
      </c>
      <c r="AU1946" s="164" t="s">
        <v>83</v>
      </c>
      <c r="AV1946" s="13" t="s">
        <v>81</v>
      </c>
      <c r="AW1946" s="13" t="s">
        <v>30</v>
      </c>
      <c r="AX1946" s="13" t="s">
        <v>73</v>
      </c>
      <c r="AY1946" s="164" t="s">
        <v>160</v>
      </c>
    </row>
    <row r="1947" spans="2:51" s="14" customFormat="1" ht="11.25">
      <c r="B1947" s="170"/>
      <c r="D1947" s="158" t="s">
        <v>172</v>
      </c>
      <c r="E1947" s="171" t="s">
        <v>1</v>
      </c>
      <c r="F1947" s="172" t="s">
        <v>945</v>
      </c>
      <c r="H1947" s="173">
        <v>60</v>
      </c>
      <c r="I1947" s="174"/>
      <c r="L1947" s="170"/>
      <c r="M1947" s="175"/>
      <c r="N1947" s="176"/>
      <c r="O1947" s="176"/>
      <c r="P1947" s="176"/>
      <c r="Q1947" s="176"/>
      <c r="R1947" s="176"/>
      <c r="S1947" s="176"/>
      <c r="T1947" s="177"/>
      <c r="AT1947" s="171" t="s">
        <v>172</v>
      </c>
      <c r="AU1947" s="171" t="s">
        <v>83</v>
      </c>
      <c r="AV1947" s="14" t="s">
        <v>83</v>
      </c>
      <c r="AW1947" s="14" t="s">
        <v>30</v>
      </c>
      <c r="AX1947" s="14" t="s">
        <v>73</v>
      </c>
      <c r="AY1947" s="171" t="s">
        <v>160</v>
      </c>
    </row>
    <row r="1948" spans="2:51" s="16" customFormat="1" ht="11.25">
      <c r="B1948" s="186"/>
      <c r="D1948" s="158" t="s">
        <v>172</v>
      </c>
      <c r="E1948" s="187" t="s">
        <v>1</v>
      </c>
      <c r="F1948" s="188" t="s">
        <v>182</v>
      </c>
      <c r="H1948" s="189">
        <v>160.5</v>
      </c>
      <c r="I1948" s="190"/>
      <c r="L1948" s="186"/>
      <c r="M1948" s="191"/>
      <c r="N1948" s="192"/>
      <c r="O1948" s="192"/>
      <c r="P1948" s="192"/>
      <c r="Q1948" s="192"/>
      <c r="R1948" s="192"/>
      <c r="S1948" s="192"/>
      <c r="T1948" s="193"/>
      <c r="AT1948" s="187" t="s">
        <v>172</v>
      </c>
      <c r="AU1948" s="187" t="s">
        <v>83</v>
      </c>
      <c r="AV1948" s="16" t="s">
        <v>168</v>
      </c>
      <c r="AW1948" s="16" t="s">
        <v>30</v>
      </c>
      <c r="AX1948" s="16" t="s">
        <v>81</v>
      </c>
      <c r="AY1948" s="187" t="s">
        <v>160</v>
      </c>
    </row>
    <row r="1949" spans="1:65" s="2" customFormat="1" ht="21.75" customHeight="1">
      <c r="A1949" s="33"/>
      <c r="B1949" s="144"/>
      <c r="C1949" s="145" t="s">
        <v>1904</v>
      </c>
      <c r="D1949" s="145" t="s">
        <v>163</v>
      </c>
      <c r="E1949" s="146" t="s">
        <v>1905</v>
      </c>
      <c r="F1949" s="147" t="s">
        <v>1906</v>
      </c>
      <c r="G1949" s="148" t="s">
        <v>166</v>
      </c>
      <c r="H1949" s="149">
        <v>100.5</v>
      </c>
      <c r="I1949" s="150"/>
      <c r="J1949" s="151">
        <f>ROUND(I1949*H1949,2)</f>
        <v>0</v>
      </c>
      <c r="K1949" s="147" t="s">
        <v>1</v>
      </c>
      <c r="L1949" s="34"/>
      <c r="M1949" s="152" t="s">
        <v>1</v>
      </c>
      <c r="N1949" s="153" t="s">
        <v>38</v>
      </c>
      <c r="O1949" s="59"/>
      <c r="P1949" s="154">
        <f>O1949*H1949</f>
        <v>0</v>
      </c>
      <c r="Q1949" s="154">
        <v>0.0002</v>
      </c>
      <c r="R1949" s="154">
        <f>Q1949*H1949</f>
        <v>0.0201</v>
      </c>
      <c r="S1949" s="154">
        <v>0</v>
      </c>
      <c r="T1949" s="155">
        <f>S1949*H1949</f>
        <v>0</v>
      </c>
      <c r="U1949" s="33"/>
      <c r="V1949" s="33"/>
      <c r="W1949" s="33"/>
      <c r="X1949" s="33"/>
      <c r="Y1949" s="33"/>
      <c r="Z1949" s="33"/>
      <c r="AA1949" s="33"/>
      <c r="AB1949" s="33"/>
      <c r="AC1949" s="33"/>
      <c r="AD1949" s="33"/>
      <c r="AE1949" s="33"/>
      <c r="AR1949" s="156" t="s">
        <v>251</v>
      </c>
      <c r="AT1949" s="156" t="s">
        <v>163</v>
      </c>
      <c r="AU1949" s="156" t="s">
        <v>83</v>
      </c>
      <c r="AY1949" s="18" t="s">
        <v>160</v>
      </c>
      <c r="BE1949" s="157">
        <f>IF(N1949="základní",J1949,0)</f>
        <v>0</v>
      </c>
      <c r="BF1949" s="157">
        <f>IF(N1949="snížená",J1949,0)</f>
        <v>0</v>
      </c>
      <c r="BG1949" s="157">
        <f>IF(N1949="zákl. přenesená",J1949,0)</f>
        <v>0</v>
      </c>
      <c r="BH1949" s="157">
        <f>IF(N1949="sníž. přenesená",J1949,0)</f>
        <v>0</v>
      </c>
      <c r="BI1949" s="157">
        <f>IF(N1949="nulová",J1949,0)</f>
        <v>0</v>
      </c>
      <c r="BJ1949" s="18" t="s">
        <v>81</v>
      </c>
      <c r="BK1949" s="157">
        <f>ROUND(I1949*H1949,2)</f>
        <v>0</v>
      </c>
      <c r="BL1949" s="18" t="s">
        <v>251</v>
      </c>
      <c r="BM1949" s="156" t="s">
        <v>1907</v>
      </c>
    </row>
    <row r="1950" spans="1:47" s="2" customFormat="1" ht="11.25">
      <c r="A1950" s="33"/>
      <c r="B1950" s="34"/>
      <c r="C1950" s="33"/>
      <c r="D1950" s="158" t="s">
        <v>170</v>
      </c>
      <c r="E1950" s="33"/>
      <c r="F1950" s="159" t="s">
        <v>1906</v>
      </c>
      <c r="G1950" s="33"/>
      <c r="H1950" s="33"/>
      <c r="I1950" s="160"/>
      <c r="J1950" s="33"/>
      <c r="K1950" s="33"/>
      <c r="L1950" s="34"/>
      <c r="M1950" s="161"/>
      <c r="N1950" s="162"/>
      <c r="O1950" s="59"/>
      <c r="P1950" s="59"/>
      <c r="Q1950" s="59"/>
      <c r="R1950" s="59"/>
      <c r="S1950" s="59"/>
      <c r="T1950" s="60"/>
      <c r="U1950" s="33"/>
      <c r="V1950" s="33"/>
      <c r="W1950" s="33"/>
      <c r="X1950" s="33"/>
      <c r="Y1950" s="33"/>
      <c r="Z1950" s="33"/>
      <c r="AA1950" s="33"/>
      <c r="AB1950" s="33"/>
      <c r="AC1950" s="33"/>
      <c r="AD1950" s="33"/>
      <c r="AE1950" s="33"/>
      <c r="AT1950" s="18" t="s">
        <v>170</v>
      </c>
      <c r="AU1950" s="18" t="s">
        <v>83</v>
      </c>
    </row>
    <row r="1951" spans="2:51" s="13" customFormat="1" ht="11.25">
      <c r="B1951" s="163"/>
      <c r="D1951" s="158" t="s">
        <v>172</v>
      </c>
      <c r="E1951" s="164" t="s">
        <v>1</v>
      </c>
      <c r="F1951" s="165" t="s">
        <v>1189</v>
      </c>
      <c r="H1951" s="164" t="s">
        <v>1</v>
      </c>
      <c r="I1951" s="166"/>
      <c r="L1951" s="163"/>
      <c r="M1951" s="167"/>
      <c r="N1951" s="168"/>
      <c r="O1951" s="168"/>
      <c r="P1951" s="168"/>
      <c r="Q1951" s="168"/>
      <c r="R1951" s="168"/>
      <c r="S1951" s="168"/>
      <c r="T1951" s="169"/>
      <c r="AT1951" s="164" t="s">
        <v>172</v>
      </c>
      <c r="AU1951" s="164" t="s">
        <v>83</v>
      </c>
      <c r="AV1951" s="13" t="s">
        <v>81</v>
      </c>
      <c r="AW1951" s="13" t="s">
        <v>30</v>
      </c>
      <c r="AX1951" s="13" t="s">
        <v>73</v>
      </c>
      <c r="AY1951" s="164" t="s">
        <v>160</v>
      </c>
    </row>
    <row r="1952" spans="2:51" s="13" customFormat="1" ht="11.25">
      <c r="B1952" s="163"/>
      <c r="D1952" s="158" t="s">
        <v>172</v>
      </c>
      <c r="E1952" s="164" t="s">
        <v>1</v>
      </c>
      <c r="F1952" s="165" t="s">
        <v>1190</v>
      </c>
      <c r="H1952" s="164" t="s">
        <v>1</v>
      </c>
      <c r="I1952" s="166"/>
      <c r="L1952" s="163"/>
      <c r="M1952" s="167"/>
      <c r="N1952" s="168"/>
      <c r="O1952" s="168"/>
      <c r="P1952" s="168"/>
      <c r="Q1952" s="168"/>
      <c r="R1952" s="168"/>
      <c r="S1952" s="168"/>
      <c r="T1952" s="169"/>
      <c r="AT1952" s="164" t="s">
        <v>172</v>
      </c>
      <c r="AU1952" s="164" t="s">
        <v>83</v>
      </c>
      <c r="AV1952" s="13" t="s">
        <v>81</v>
      </c>
      <c r="AW1952" s="13" t="s">
        <v>30</v>
      </c>
      <c r="AX1952" s="13" t="s">
        <v>73</v>
      </c>
      <c r="AY1952" s="164" t="s">
        <v>160</v>
      </c>
    </row>
    <row r="1953" spans="2:51" s="14" customFormat="1" ht="11.25">
      <c r="B1953" s="170"/>
      <c r="D1953" s="158" t="s">
        <v>172</v>
      </c>
      <c r="E1953" s="171" t="s">
        <v>1</v>
      </c>
      <c r="F1953" s="172" t="s">
        <v>1191</v>
      </c>
      <c r="H1953" s="173">
        <v>60.5</v>
      </c>
      <c r="I1953" s="174"/>
      <c r="L1953" s="170"/>
      <c r="M1953" s="175"/>
      <c r="N1953" s="176"/>
      <c r="O1953" s="176"/>
      <c r="P1953" s="176"/>
      <c r="Q1953" s="176"/>
      <c r="R1953" s="176"/>
      <c r="S1953" s="176"/>
      <c r="T1953" s="177"/>
      <c r="AT1953" s="171" t="s">
        <v>172</v>
      </c>
      <c r="AU1953" s="171" t="s">
        <v>83</v>
      </c>
      <c r="AV1953" s="14" t="s">
        <v>83</v>
      </c>
      <c r="AW1953" s="14" t="s">
        <v>30</v>
      </c>
      <c r="AX1953" s="14" t="s">
        <v>73</v>
      </c>
      <c r="AY1953" s="171" t="s">
        <v>160</v>
      </c>
    </row>
    <row r="1954" spans="2:51" s="13" customFormat="1" ht="11.25">
      <c r="B1954" s="163"/>
      <c r="D1954" s="158" t="s">
        <v>172</v>
      </c>
      <c r="E1954" s="164" t="s">
        <v>1</v>
      </c>
      <c r="F1954" s="165" t="s">
        <v>1192</v>
      </c>
      <c r="H1954" s="164" t="s">
        <v>1</v>
      </c>
      <c r="I1954" s="166"/>
      <c r="L1954" s="163"/>
      <c r="M1954" s="167"/>
      <c r="N1954" s="168"/>
      <c r="O1954" s="168"/>
      <c r="P1954" s="168"/>
      <c r="Q1954" s="168"/>
      <c r="R1954" s="168"/>
      <c r="S1954" s="168"/>
      <c r="T1954" s="169"/>
      <c r="AT1954" s="164" t="s">
        <v>172</v>
      </c>
      <c r="AU1954" s="164" t="s">
        <v>83</v>
      </c>
      <c r="AV1954" s="13" t="s">
        <v>81</v>
      </c>
      <c r="AW1954" s="13" t="s">
        <v>30</v>
      </c>
      <c r="AX1954" s="13" t="s">
        <v>73</v>
      </c>
      <c r="AY1954" s="164" t="s">
        <v>160</v>
      </c>
    </row>
    <row r="1955" spans="2:51" s="14" customFormat="1" ht="11.25">
      <c r="B1955" s="170"/>
      <c r="D1955" s="158" t="s">
        <v>172</v>
      </c>
      <c r="E1955" s="171" t="s">
        <v>1</v>
      </c>
      <c r="F1955" s="172" t="s">
        <v>1193</v>
      </c>
      <c r="H1955" s="173">
        <v>40</v>
      </c>
      <c r="I1955" s="174"/>
      <c r="L1955" s="170"/>
      <c r="M1955" s="175"/>
      <c r="N1955" s="176"/>
      <c r="O1955" s="176"/>
      <c r="P1955" s="176"/>
      <c r="Q1955" s="176"/>
      <c r="R1955" s="176"/>
      <c r="S1955" s="176"/>
      <c r="T1955" s="177"/>
      <c r="AT1955" s="171" t="s">
        <v>172</v>
      </c>
      <c r="AU1955" s="171" t="s">
        <v>83</v>
      </c>
      <c r="AV1955" s="14" t="s">
        <v>83</v>
      </c>
      <c r="AW1955" s="14" t="s">
        <v>30</v>
      </c>
      <c r="AX1955" s="14" t="s">
        <v>73</v>
      </c>
      <c r="AY1955" s="171" t="s">
        <v>160</v>
      </c>
    </row>
    <row r="1956" spans="2:51" s="16" customFormat="1" ht="11.25">
      <c r="B1956" s="186"/>
      <c r="D1956" s="158" t="s">
        <v>172</v>
      </c>
      <c r="E1956" s="187" t="s">
        <v>1</v>
      </c>
      <c r="F1956" s="188" t="s">
        <v>182</v>
      </c>
      <c r="H1956" s="189">
        <v>100.5</v>
      </c>
      <c r="I1956" s="190"/>
      <c r="L1956" s="186"/>
      <c r="M1956" s="191"/>
      <c r="N1956" s="192"/>
      <c r="O1956" s="192"/>
      <c r="P1956" s="192"/>
      <c r="Q1956" s="192"/>
      <c r="R1956" s="192"/>
      <c r="S1956" s="192"/>
      <c r="T1956" s="193"/>
      <c r="AT1956" s="187" t="s">
        <v>172</v>
      </c>
      <c r="AU1956" s="187" t="s">
        <v>83</v>
      </c>
      <c r="AV1956" s="16" t="s">
        <v>168</v>
      </c>
      <c r="AW1956" s="16" t="s">
        <v>30</v>
      </c>
      <c r="AX1956" s="16" t="s">
        <v>81</v>
      </c>
      <c r="AY1956" s="187" t="s">
        <v>160</v>
      </c>
    </row>
    <row r="1957" spans="2:63" s="12" customFormat="1" ht="22.9" customHeight="1">
      <c r="B1957" s="131"/>
      <c r="D1957" s="132" t="s">
        <v>72</v>
      </c>
      <c r="E1957" s="142" t="s">
        <v>1908</v>
      </c>
      <c r="F1957" s="142" t="s">
        <v>1909</v>
      </c>
      <c r="I1957" s="134"/>
      <c r="J1957" s="143">
        <f>BK1957</f>
        <v>0</v>
      </c>
      <c r="L1957" s="131"/>
      <c r="M1957" s="136"/>
      <c r="N1957" s="137"/>
      <c r="O1957" s="137"/>
      <c r="P1957" s="138">
        <f>SUM(P1958:P1970)</f>
        <v>0</v>
      </c>
      <c r="Q1957" s="137"/>
      <c r="R1957" s="138">
        <f>SUM(R1958:R1970)</f>
        <v>1.2167425368</v>
      </c>
      <c r="S1957" s="137"/>
      <c r="T1957" s="139">
        <f>SUM(T1958:T1970)</f>
        <v>0</v>
      </c>
      <c r="AR1957" s="132" t="s">
        <v>83</v>
      </c>
      <c r="AT1957" s="140" t="s">
        <v>72</v>
      </c>
      <c r="AU1957" s="140" t="s">
        <v>81</v>
      </c>
      <c r="AY1957" s="132" t="s">
        <v>160</v>
      </c>
      <c r="BK1957" s="141">
        <f>SUM(BK1958:BK1970)</f>
        <v>0</v>
      </c>
    </row>
    <row r="1958" spans="1:65" s="2" customFormat="1" ht="24.2" customHeight="1">
      <c r="A1958" s="33"/>
      <c r="B1958" s="144"/>
      <c r="C1958" s="145" t="s">
        <v>1910</v>
      </c>
      <c r="D1958" s="145" t="s">
        <v>163</v>
      </c>
      <c r="E1958" s="146" t="s">
        <v>1911</v>
      </c>
      <c r="F1958" s="147" t="s">
        <v>1912</v>
      </c>
      <c r="G1958" s="148" t="s">
        <v>166</v>
      </c>
      <c r="H1958" s="149">
        <v>2497.419</v>
      </c>
      <c r="I1958" s="150"/>
      <c r="J1958" s="151">
        <f>ROUND(I1958*H1958,2)</f>
        <v>0</v>
      </c>
      <c r="K1958" s="147" t="s">
        <v>167</v>
      </c>
      <c r="L1958" s="34"/>
      <c r="M1958" s="152" t="s">
        <v>1</v>
      </c>
      <c r="N1958" s="153" t="s">
        <v>38</v>
      </c>
      <c r="O1958" s="59"/>
      <c r="P1958" s="154">
        <f>O1958*H1958</f>
        <v>0</v>
      </c>
      <c r="Q1958" s="154">
        <v>0.0002012</v>
      </c>
      <c r="R1958" s="154">
        <f>Q1958*H1958</f>
        <v>0.5024807028</v>
      </c>
      <c r="S1958" s="154">
        <v>0</v>
      </c>
      <c r="T1958" s="155">
        <f>S1958*H1958</f>
        <v>0</v>
      </c>
      <c r="U1958" s="33"/>
      <c r="V1958" s="33"/>
      <c r="W1958" s="33"/>
      <c r="X1958" s="33"/>
      <c r="Y1958" s="33"/>
      <c r="Z1958" s="33"/>
      <c r="AA1958" s="33"/>
      <c r="AB1958" s="33"/>
      <c r="AC1958" s="33"/>
      <c r="AD1958" s="33"/>
      <c r="AE1958" s="33"/>
      <c r="AR1958" s="156" t="s">
        <v>251</v>
      </c>
      <c r="AT1958" s="156" t="s">
        <v>163</v>
      </c>
      <c r="AU1958" s="156" t="s">
        <v>83</v>
      </c>
      <c r="AY1958" s="18" t="s">
        <v>160</v>
      </c>
      <c r="BE1958" s="157">
        <f>IF(N1958="základní",J1958,0)</f>
        <v>0</v>
      </c>
      <c r="BF1958" s="157">
        <f>IF(N1958="snížená",J1958,0)</f>
        <v>0</v>
      </c>
      <c r="BG1958" s="157">
        <f>IF(N1958="zákl. přenesená",J1958,0)</f>
        <v>0</v>
      </c>
      <c r="BH1958" s="157">
        <f>IF(N1958="sníž. přenesená",J1958,0)</f>
        <v>0</v>
      </c>
      <c r="BI1958" s="157">
        <f>IF(N1958="nulová",J1958,0)</f>
        <v>0</v>
      </c>
      <c r="BJ1958" s="18" t="s">
        <v>81</v>
      </c>
      <c r="BK1958" s="157">
        <f>ROUND(I1958*H1958,2)</f>
        <v>0</v>
      </c>
      <c r="BL1958" s="18" t="s">
        <v>251</v>
      </c>
      <c r="BM1958" s="156" t="s">
        <v>1913</v>
      </c>
    </row>
    <row r="1959" spans="1:47" s="2" customFormat="1" ht="19.5">
      <c r="A1959" s="33"/>
      <c r="B1959" s="34"/>
      <c r="C1959" s="33"/>
      <c r="D1959" s="158" t="s">
        <v>170</v>
      </c>
      <c r="E1959" s="33"/>
      <c r="F1959" s="159" t="s">
        <v>1914</v>
      </c>
      <c r="G1959" s="33"/>
      <c r="H1959" s="33"/>
      <c r="I1959" s="160"/>
      <c r="J1959" s="33"/>
      <c r="K1959" s="33"/>
      <c r="L1959" s="34"/>
      <c r="M1959" s="161"/>
      <c r="N1959" s="162"/>
      <c r="O1959" s="59"/>
      <c r="P1959" s="59"/>
      <c r="Q1959" s="59"/>
      <c r="R1959" s="59"/>
      <c r="S1959" s="59"/>
      <c r="T1959" s="60"/>
      <c r="U1959" s="33"/>
      <c r="V1959" s="33"/>
      <c r="W1959" s="33"/>
      <c r="X1959" s="33"/>
      <c r="Y1959" s="33"/>
      <c r="Z1959" s="33"/>
      <c r="AA1959" s="33"/>
      <c r="AB1959" s="33"/>
      <c r="AC1959" s="33"/>
      <c r="AD1959" s="33"/>
      <c r="AE1959" s="33"/>
      <c r="AT1959" s="18" t="s">
        <v>170</v>
      </c>
      <c r="AU1959" s="18" t="s">
        <v>83</v>
      </c>
    </row>
    <row r="1960" spans="1:65" s="2" customFormat="1" ht="24.2" customHeight="1">
      <c r="A1960" s="33"/>
      <c r="B1960" s="144"/>
      <c r="C1960" s="145" t="s">
        <v>1915</v>
      </c>
      <c r="D1960" s="145" t="s">
        <v>163</v>
      </c>
      <c r="E1960" s="146" t="s">
        <v>1916</v>
      </c>
      <c r="F1960" s="147" t="s">
        <v>1917</v>
      </c>
      <c r="G1960" s="148" t="s">
        <v>166</v>
      </c>
      <c r="H1960" s="149">
        <v>2497.419</v>
      </c>
      <c r="I1960" s="150"/>
      <c r="J1960" s="151">
        <f>ROUND(I1960*H1960,2)</f>
        <v>0</v>
      </c>
      <c r="K1960" s="147" t="s">
        <v>167</v>
      </c>
      <c r="L1960" s="34"/>
      <c r="M1960" s="152" t="s">
        <v>1</v>
      </c>
      <c r="N1960" s="153" t="s">
        <v>38</v>
      </c>
      <c r="O1960" s="59"/>
      <c r="P1960" s="154">
        <f>O1960*H1960</f>
        <v>0</v>
      </c>
      <c r="Q1960" s="154">
        <v>0.000286</v>
      </c>
      <c r="R1960" s="154">
        <f>Q1960*H1960</f>
        <v>0.714261834</v>
      </c>
      <c r="S1960" s="154">
        <v>0</v>
      </c>
      <c r="T1960" s="155">
        <f>S1960*H1960</f>
        <v>0</v>
      </c>
      <c r="U1960" s="33"/>
      <c r="V1960" s="33"/>
      <c r="W1960" s="33"/>
      <c r="X1960" s="33"/>
      <c r="Y1960" s="33"/>
      <c r="Z1960" s="33"/>
      <c r="AA1960" s="33"/>
      <c r="AB1960" s="33"/>
      <c r="AC1960" s="33"/>
      <c r="AD1960" s="33"/>
      <c r="AE1960" s="33"/>
      <c r="AR1960" s="156" t="s">
        <v>251</v>
      </c>
      <c r="AT1960" s="156" t="s">
        <v>163</v>
      </c>
      <c r="AU1960" s="156" t="s">
        <v>83</v>
      </c>
      <c r="AY1960" s="18" t="s">
        <v>160</v>
      </c>
      <c r="BE1960" s="157">
        <f>IF(N1960="základní",J1960,0)</f>
        <v>0</v>
      </c>
      <c r="BF1960" s="157">
        <f>IF(N1960="snížená",J1960,0)</f>
        <v>0</v>
      </c>
      <c r="BG1960" s="157">
        <f>IF(N1960="zákl. přenesená",J1960,0)</f>
        <v>0</v>
      </c>
      <c r="BH1960" s="157">
        <f>IF(N1960="sníž. přenesená",J1960,0)</f>
        <v>0</v>
      </c>
      <c r="BI1960" s="157">
        <f>IF(N1960="nulová",J1960,0)</f>
        <v>0</v>
      </c>
      <c r="BJ1960" s="18" t="s">
        <v>81</v>
      </c>
      <c r="BK1960" s="157">
        <f>ROUND(I1960*H1960,2)</f>
        <v>0</v>
      </c>
      <c r="BL1960" s="18" t="s">
        <v>251</v>
      </c>
      <c r="BM1960" s="156" t="s">
        <v>1918</v>
      </c>
    </row>
    <row r="1961" spans="1:47" s="2" customFormat="1" ht="19.5">
      <c r="A1961" s="33"/>
      <c r="B1961" s="34"/>
      <c r="C1961" s="33"/>
      <c r="D1961" s="158" t="s">
        <v>170</v>
      </c>
      <c r="E1961" s="33"/>
      <c r="F1961" s="159" t="s">
        <v>1919</v>
      </c>
      <c r="G1961" s="33"/>
      <c r="H1961" s="33"/>
      <c r="I1961" s="160"/>
      <c r="J1961" s="33"/>
      <c r="K1961" s="33"/>
      <c r="L1961" s="34"/>
      <c r="M1961" s="161"/>
      <c r="N1961" s="162"/>
      <c r="O1961" s="59"/>
      <c r="P1961" s="59"/>
      <c r="Q1961" s="59"/>
      <c r="R1961" s="59"/>
      <c r="S1961" s="59"/>
      <c r="T1961" s="60"/>
      <c r="U1961" s="33"/>
      <c r="V1961" s="33"/>
      <c r="W1961" s="33"/>
      <c r="X1961" s="33"/>
      <c r="Y1961" s="33"/>
      <c r="Z1961" s="33"/>
      <c r="AA1961" s="33"/>
      <c r="AB1961" s="33"/>
      <c r="AC1961" s="33"/>
      <c r="AD1961" s="33"/>
      <c r="AE1961" s="33"/>
      <c r="AT1961" s="18" t="s">
        <v>170</v>
      </c>
      <c r="AU1961" s="18" t="s">
        <v>83</v>
      </c>
    </row>
    <row r="1962" spans="2:51" s="13" customFormat="1" ht="11.25">
      <c r="B1962" s="163"/>
      <c r="D1962" s="158" t="s">
        <v>172</v>
      </c>
      <c r="E1962" s="164" t="s">
        <v>1</v>
      </c>
      <c r="F1962" s="165" t="s">
        <v>1920</v>
      </c>
      <c r="H1962" s="164" t="s">
        <v>1</v>
      </c>
      <c r="I1962" s="166"/>
      <c r="L1962" s="163"/>
      <c r="M1962" s="167"/>
      <c r="N1962" s="168"/>
      <c r="O1962" s="168"/>
      <c r="P1962" s="168"/>
      <c r="Q1962" s="168"/>
      <c r="R1962" s="168"/>
      <c r="S1962" s="168"/>
      <c r="T1962" s="169"/>
      <c r="AT1962" s="164" t="s">
        <v>172</v>
      </c>
      <c r="AU1962" s="164" t="s">
        <v>83</v>
      </c>
      <c r="AV1962" s="13" t="s">
        <v>81</v>
      </c>
      <c r="AW1962" s="13" t="s">
        <v>30</v>
      </c>
      <c r="AX1962" s="13" t="s">
        <v>73</v>
      </c>
      <c r="AY1962" s="164" t="s">
        <v>160</v>
      </c>
    </row>
    <row r="1963" spans="2:51" s="14" customFormat="1" ht="11.25">
      <c r="B1963" s="170"/>
      <c r="D1963" s="158" t="s">
        <v>172</v>
      </c>
      <c r="E1963" s="171" t="s">
        <v>1</v>
      </c>
      <c r="F1963" s="172" t="s">
        <v>1921</v>
      </c>
      <c r="H1963" s="173">
        <v>1012.562</v>
      </c>
      <c r="I1963" s="174"/>
      <c r="L1963" s="170"/>
      <c r="M1963" s="175"/>
      <c r="N1963" s="176"/>
      <c r="O1963" s="176"/>
      <c r="P1963" s="176"/>
      <c r="Q1963" s="176"/>
      <c r="R1963" s="176"/>
      <c r="S1963" s="176"/>
      <c r="T1963" s="177"/>
      <c r="AT1963" s="171" t="s">
        <v>172</v>
      </c>
      <c r="AU1963" s="171" t="s">
        <v>83</v>
      </c>
      <c r="AV1963" s="14" t="s">
        <v>83</v>
      </c>
      <c r="AW1963" s="14" t="s">
        <v>30</v>
      </c>
      <c r="AX1963" s="14" t="s">
        <v>73</v>
      </c>
      <c r="AY1963" s="171" t="s">
        <v>160</v>
      </c>
    </row>
    <row r="1964" spans="2:51" s="13" customFormat="1" ht="11.25">
      <c r="B1964" s="163"/>
      <c r="D1964" s="158" t="s">
        <v>172</v>
      </c>
      <c r="E1964" s="164" t="s">
        <v>1</v>
      </c>
      <c r="F1964" s="165" t="s">
        <v>1922</v>
      </c>
      <c r="H1964" s="164" t="s">
        <v>1</v>
      </c>
      <c r="I1964" s="166"/>
      <c r="L1964" s="163"/>
      <c r="M1964" s="167"/>
      <c r="N1964" s="168"/>
      <c r="O1964" s="168"/>
      <c r="P1964" s="168"/>
      <c r="Q1964" s="168"/>
      <c r="R1964" s="168"/>
      <c r="S1964" s="168"/>
      <c r="T1964" s="169"/>
      <c r="AT1964" s="164" t="s">
        <v>172</v>
      </c>
      <c r="AU1964" s="164" t="s">
        <v>83</v>
      </c>
      <c r="AV1964" s="13" t="s">
        <v>81</v>
      </c>
      <c r="AW1964" s="13" t="s">
        <v>30</v>
      </c>
      <c r="AX1964" s="13" t="s">
        <v>73</v>
      </c>
      <c r="AY1964" s="164" t="s">
        <v>160</v>
      </c>
    </row>
    <row r="1965" spans="2:51" s="14" customFormat="1" ht="11.25">
      <c r="B1965" s="170"/>
      <c r="D1965" s="158" t="s">
        <v>172</v>
      </c>
      <c r="E1965" s="171" t="s">
        <v>1</v>
      </c>
      <c r="F1965" s="172" t="s">
        <v>1923</v>
      </c>
      <c r="H1965" s="173">
        <v>1509.294</v>
      </c>
      <c r="I1965" s="174"/>
      <c r="L1965" s="170"/>
      <c r="M1965" s="175"/>
      <c r="N1965" s="176"/>
      <c r="O1965" s="176"/>
      <c r="P1965" s="176"/>
      <c r="Q1965" s="176"/>
      <c r="R1965" s="176"/>
      <c r="S1965" s="176"/>
      <c r="T1965" s="177"/>
      <c r="AT1965" s="171" t="s">
        <v>172</v>
      </c>
      <c r="AU1965" s="171" t="s">
        <v>83</v>
      </c>
      <c r="AV1965" s="14" t="s">
        <v>83</v>
      </c>
      <c r="AW1965" s="14" t="s">
        <v>30</v>
      </c>
      <c r="AX1965" s="14" t="s">
        <v>73</v>
      </c>
      <c r="AY1965" s="171" t="s">
        <v>160</v>
      </c>
    </row>
    <row r="1966" spans="2:51" s="13" customFormat="1" ht="11.25">
      <c r="B1966" s="163"/>
      <c r="D1966" s="158" t="s">
        <v>172</v>
      </c>
      <c r="E1966" s="164" t="s">
        <v>1</v>
      </c>
      <c r="F1966" s="165" t="s">
        <v>1924</v>
      </c>
      <c r="H1966" s="164" t="s">
        <v>1</v>
      </c>
      <c r="I1966" s="166"/>
      <c r="L1966" s="163"/>
      <c r="M1966" s="167"/>
      <c r="N1966" s="168"/>
      <c r="O1966" s="168"/>
      <c r="P1966" s="168"/>
      <c r="Q1966" s="168"/>
      <c r="R1966" s="168"/>
      <c r="S1966" s="168"/>
      <c r="T1966" s="169"/>
      <c r="AT1966" s="164" t="s">
        <v>172</v>
      </c>
      <c r="AU1966" s="164" t="s">
        <v>83</v>
      </c>
      <c r="AV1966" s="13" t="s">
        <v>81</v>
      </c>
      <c r="AW1966" s="13" t="s">
        <v>30</v>
      </c>
      <c r="AX1966" s="13" t="s">
        <v>73</v>
      </c>
      <c r="AY1966" s="164" t="s">
        <v>160</v>
      </c>
    </row>
    <row r="1967" spans="2:51" s="14" customFormat="1" ht="11.25">
      <c r="B1967" s="170"/>
      <c r="D1967" s="158" t="s">
        <v>172</v>
      </c>
      <c r="E1967" s="171" t="s">
        <v>1</v>
      </c>
      <c r="F1967" s="172" t="s">
        <v>1925</v>
      </c>
      <c r="H1967" s="173">
        <v>182.84</v>
      </c>
      <c r="I1967" s="174"/>
      <c r="L1967" s="170"/>
      <c r="M1967" s="175"/>
      <c r="N1967" s="176"/>
      <c r="O1967" s="176"/>
      <c r="P1967" s="176"/>
      <c r="Q1967" s="176"/>
      <c r="R1967" s="176"/>
      <c r="S1967" s="176"/>
      <c r="T1967" s="177"/>
      <c r="AT1967" s="171" t="s">
        <v>172</v>
      </c>
      <c r="AU1967" s="171" t="s">
        <v>83</v>
      </c>
      <c r="AV1967" s="14" t="s">
        <v>83</v>
      </c>
      <c r="AW1967" s="14" t="s">
        <v>30</v>
      </c>
      <c r="AX1967" s="14" t="s">
        <v>73</v>
      </c>
      <c r="AY1967" s="171" t="s">
        <v>160</v>
      </c>
    </row>
    <row r="1968" spans="2:51" s="13" customFormat="1" ht="11.25">
      <c r="B1968" s="163"/>
      <c r="D1968" s="158" t="s">
        <v>172</v>
      </c>
      <c r="E1968" s="164" t="s">
        <v>1</v>
      </c>
      <c r="F1968" s="165" t="s">
        <v>1926</v>
      </c>
      <c r="H1968" s="164" t="s">
        <v>1</v>
      </c>
      <c r="I1968" s="166"/>
      <c r="L1968" s="163"/>
      <c r="M1968" s="167"/>
      <c r="N1968" s="168"/>
      <c r="O1968" s="168"/>
      <c r="P1968" s="168"/>
      <c r="Q1968" s="168"/>
      <c r="R1968" s="168"/>
      <c r="S1968" s="168"/>
      <c r="T1968" s="169"/>
      <c r="AT1968" s="164" t="s">
        <v>172</v>
      </c>
      <c r="AU1968" s="164" t="s">
        <v>83</v>
      </c>
      <c r="AV1968" s="13" t="s">
        <v>81</v>
      </c>
      <c r="AW1968" s="13" t="s">
        <v>30</v>
      </c>
      <c r="AX1968" s="13" t="s">
        <v>73</v>
      </c>
      <c r="AY1968" s="164" t="s">
        <v>160</v>
      </c>
    </row>
    <row r="1969" spans="2:51" s="14" customFormat="1" ht="11.25">
      <c r="B1969" s="170"/>
      <c r="D1969" s="158" t="s">
        <v>172</v>
      </c>
      <c r="E1969" s="171" t="s">
        <v>1</v>
      </c>
      <c r="F1969" s="172" t="s">
        <v>1927</v>
      </c>
      <c r="H1969" s="173">
        <v>-207.277</v>
      </c>
      <c r="I1969" s="174"/>
      <c r="L1969" s="170"/>
      <c r="M1969" s="175"/>
      <c r="N1969" s="176"/>
      <c r="O1969" s="176"/>
      <c r="P1969" s="176"/>
      <c r="Q1969" s="176"/>
      <c r="R1969" s="176"/>
      <c r="S1969" s="176"/>
      <c r="T1969" s="177"/>
      <c r="AT1969" s="171" t="s">
        <v>172</v>
      </c>
      <c r="AU1969" s="171" t="s">
        <v>83</v>
      </c>
      <c r="AV1969" s="14" t="s">
        <v>83</v>
      </c>
      <c r="AW1969" s="14" t="s">
        <v>30</v>
      </c>
      <c r="AX1969" s="14" t="s">
        <v>73</v>
      </c>
      <c r="AY1969" s="171" t="s">
        <v>160</v>
      </c>
    </row>
    <row r="1970" spans="2:51" s="16" customFormat="1" ht="11.25">
      <c r="B1970" s="186"/>
      <c r="D1970" s="158" t="s">
        <v>172</v>
      </c>
      <c r="E1970" s="187" t="s">
        <v>1</v>
      </c>
      <c r="F1970" s="188" t="s">
        <v>182</v>
      </c>
      <c r="H1970" s="189">
        <v>2497.419</v>
      </c>
      <c r="I1970" s="190"/>
      <c r="L1970" s="186"/>
      <c r="M1970" s="191"/>
      <c r="N1970" s="192"/>
      <c r="O1970" s="192"/>
      <c r="P1970" s="192"/>
      <c r="Q1970" s="192"/>
      <c r="R1970" s="192"/>
      <c r="S1970" s="192"/>
      <c r="T1970" s="193"/>
      <c r="AT1970" s="187" t="s">
        <v>172</v>
      </c>
      <c r="AU1970" s="187" t="s">
        <v>83</v>
      </c>
      <c r="AV1970" s="16" t="s">
        <v>168</v>
      </c>
      <c r="AW1970" s="16" t="s">
        <v>30</v>
      </c>
      <c r="AX1970" s="16" t="s">
        <v>81</v>
      </c>
      <c r="AY1970" s="187" t="s">
        <v>160</v>
      </c>
    </row>
    <row r="1971" spans="2:63" s="12" customFormat="1" ht="22.9" customHeight="1">
      <c r="B1971" s="131"/>
      <c r="D1971" s="132" t="s">
        <v>72</v>
      </c>
      <c r="E1971" s="142" t="s">
        <v>1928</v>
      </c>
      <c r="F1971" s="142" t="s">
        <v>1929</v>
      </c>
      <c r="I1971" s="134"/>
      <c r="J1971" s="143">
        <f>BK1971</f>
        <v>0</v>
      </c>
      <c r="L1971" s="131"/>
      <c r="M1971" s="136"/>
      <c r="N1971" s="137"/>
      <c r="O1971" s="137"/>
      <c r="P1971" s="138">
        <f>SUM(P1972:P1982)</f>
        <v>0</v>
      </c>
      <c r="Q1971" s="137"/>
      <c r="R1971" s="138">
        <f>SUM(R1972:R1982)</f>
        <v>0.17199</v>
      </c>
      <c r="S1971" s="137"/>
      <c r="T1971" s="139">
        <f>SUM(T1972:T1982)</f>
        <v>0</v>
      </c>
      <c r="AR1971" s="132" t="s">
        <v>83</v>
      </c>
      <c r="AT1971" s="140" t="s">
        <v>72</v>
      </c>
      <c r="AU1971" s="140" t="s">
        <v>81</v>
      </c>
      <c r="AY1971" s="132" t="s">
        <v>160</v>
      </c>
      <c r="BK1971" s="141">
        <f>SUM(BK1972:BK1982)</f>
        <v>0</v>
      </c>
    </row>
    <row r="1972" spans="1:65" s="2" customFormat="1" ht="24.2" customHeight="1">
      <c r="A1972" s="33"/>
      <c r="B1972" s="144"/>
      <c r="C1972" s="145" t="s">
        <v>1930</v>
      </c>
      <c r="D1972" s="145" t="s">
        <v>163</v>
      </c>
      <c r="E1972" s="146" t="s">
        <v>1931</v>
      </c>
      <c r="F1972" s="147" t="s">
        <v>1932</v>
      </c>
      <c r="G1972" s="148" t="s">
        <v>166</v>
      </c>
      <c r="H1972" s="149">
        <v>132.3</v>
      </c>
      <c r="I1972" s="150"/>
      <c r="J1972" s="151">
        <f>ROUND(I1972*H1972,2)</f>
        <v>0</v>
      </c>
      <c r="K1972" s="147" t="s">
        <v>167</v>
      </c>
      <c r="L1972" s="34"/>
      <c r="M1972" s="152" t="s">
        <v>1</v>
      </c>
      <c r="N1972" s="153" t="s">
        <v>38</v>
      </c>
      <c r="O1972" s="59"/>
      <c r="P1972" s="154">
        <f>O1972*H1972</f>
        <v>0</v>
      </c>
      <c r="Q1972" s="154">
        <v>0</v>
      </c>
      <c r="R1972" s="154">
        <f>Q1972*H1972</f>
        <v>0</v>
      </c>
      <c r="S1972" s="154">
        <v>0</v>
      </c>
      <c r="T1972" s="155">
        <f>S1972*H1972</f>
        <v>0</v>
      </c>
      <c r="U1972" s="33"/>
      <c r="V1972" s="33"/>
      <c r="W1972" s="33"/>
      <c r="X1972" s="33"/>
      <c r="Y1972" s="33"/>
      <c r="Z1972" s="33"/>
      <c r="AA1972" s="33"/>
      <c r="AB1972" s="33"/>
      <c r="AC1972" s="33"/>
      <c r="AD1972" s="33"/>
      <c r="AE1972" s="33"/>
      <c r="AR1972" s="156" t="s">
        <v>251</v>
      </c>
      <c r="AT1972" s="156" t="s">
        <v>163</v>
      </c>
      <c r="AU1972" s="156" t="s">
        <v>83</v>
      </c>
      <c r="AY1972" s="18" t="s">
        <v>160</v>
      </c>
      <c r="BE1972" s="157">
        <f>IF(N1972="základní",J1972,0)</f>
        <v>0</v>
      </c>
      <c r="BF1972" s="157">
        <f>IF(N1972="snížená",J1972,0)</f>
        <v>0</v>
      </c>
      <c r="BG1972" s="157">
        <f>IF(N1972="zákl. přenesená",J1972,0)</f>
        <v>0</v>
      </c>
      <c r="BH1972" s="157">
        <f>IF(N1972="sníž. přenesená",J1972,0)</f>
        <v>0</v>
      </c>
      <c r="BI1972" s="157">
        <f>IF(N1972="nulová",J1972,0)</f>
        <v>0</v>
      </c>
      <c r="BJ1972" s="18" t="s">
        <v>81</v>
      </c>
      <c r="BK1972" s="157">
        <f>ROUND(I1972*H1972,2)</f>
        <v>0</v>
      </c>
      <c r="BL1972" s="18" t="s">
        <v>251</v>
      </c>
      <c r="BM1972" s="156" t="s">
        <v>1933</v>
      </c>
    </row>
    <row r="1973" spans="1:47" s="2" customFormat="1" ht="19.5">
      <c r="A1973" s="33"/>
      <c r="B1973" s="34"/>
      <c r="C1973" s="33"/>
      <c r="D1973" s="158" t="s">
        <v>170</v>
      </c>
      <c r="E1973" s="33"/>
      <c r="F1973" s="159" t="s">
        <v>1934</v>
      </c>
      <c r="G1973" s="33"/>
      <c r="H1973" s="33"/>
      <c r="I1973" s="160"/>
      <c r="J1973" s="33"/>
      <c r="K1973" s="33"/>
      <c r="L1973" s="34"/>
      <c r="M1973" s="161"/>
      <c r="N1973" s="162"/>
      <c r="O1973" s="59"/>
      <c r="P1973" s="59"/>
      <c r="Q1973" s="59"/>
      <c r="R1973" s="59"/>
      <c r="S1973" s="59"/>
      <c r="T1973" s="60"/>
      <c r="U1973" s="33"/>
      <c r="V1973" s="33"/>
      <c r="W1973" s="33"/>
      <c r="X1973" s="33"/>
      <c r="Y1973" s="33"/>
      <c r="Z1973" s="33"/>
      <c r="AA1973" s="33"/>
      <c r="AB1973" s="33"/>
      <c r="AC1973" s="33"/>
      <c r="AD1973" s="33"/>
      <c r="AE1973" s="33"/>
      <c r="AT1973" s="18" t="s">
        <v>170</v>
      </c>
      <c r="AU1973" s="18" t="s">
        <v>83</v>
      </c>
    </row>
    <row r="1974" spans="2:51" s="13" customFormat="1" ht="11.25">
      <c r="B1974" s="163"/>
      <c r="D1974" s="158" t="s">
        <v>172</v>
      </c>
      <c r="E1974" s="164" t="s">
        <v>1</v>
      </c>
      <c r="F1974" s="165" t="s">
        <v>1935</v>
      </c>
      <c r="H1974" s="164" t="s">
        <v>1</v>
      </c>
      <c r="I1974" s="166"/>
      <c r="L1974" s="163"/>
      <c r="M1974" s="167"/>
      <c r="N1974" s="168"/>
      <c r="O1974" s="168"/>
      <c r="P1974" s="168"/>
      <c r="Q1974" s="168"/>
      <c r="R1974" s="168"/>
      <c r="S1974" s="168"/>
      <c r="T1974" s="169"/>
      <c r="AT1974" s="164" t="s">
        <v>172</v>
      </c>
      <c r="AU1974" s="164" t="s">
        <v>83</v>
      </c>
      <c r="AV1974" s="13" t="s">
        <v>81</v>
      </c>
      <c r="AW1974" s="13" t="s">
        <v>30</v>
      </c>
      <c r="AX1974" s="13" t="s">
        <v>73</v>
      </c>
      <c r="AY1974" s="164" t="s">
        <v>160</v>
      </c>
    </row>
    <row r="1975" spans="2:51" s="14" customFormat="1" ht="11.25">
      <c r="B1975" s="170"/>
      <c r="D1975" s="158" t="s">
        <v>172</v>
      </c>
      <c r="E1975" s="171" t="s">
        <v>1</v>
      </c>
      <c r="F1975" s="172" t="s">
        <v>1936</v>
      </c>
      <c r="H1975" s="173">
        <v>130.2</v>
      </c>
      <c r="I1975" s="174"/>
      <c r="L1975" s="170"/>
      <c r="M1975" s="175"/>
      <c r="N1975" s="176"/>
      <c r="O1975" s="176"/>
      <c r="P1975" s="176"/>
      <c r="Q1975" s="176"/>
      <c r="R1975" s="176"/>
      <c r="S1975" s="176"/>
      <c r="T1975" s="177"/>
      <c r="AT1975" s="171" t="s">
        <v>172</v>
      </c>
      <c r="AU1975" s="171" t="s">
        <v>83</v>
      </c>
      <c r="AV1975" s="14" t="s">
        <v>83</v>
      </c>
      <c r="AW1975" s="14" t="s">
        <v>30</v>
      </c>
      <c r="AX1975" s="14" t="s">
        <v>73</v>
      </c>
      <c r="AY1975" s="171" t="s">
        <v>160</v>
      </c>
    </row>
    <row r="1976" spans="2:51" s="13" customFormat="1" ht="11.25">
      <c r="B1976" s="163"/>
      <c r="D1976" s="158" t="s">
        <v>172</v>
      </c>
      <c r="E1976" s="164" t="s">
        <v>1</v>
      </c>
      <c r="F1976" s="165" t="s">
        <v>1937</v>
      </c>
      <c r="H1976" s="164" t="s">
        <v>1</v>
      </c>
      <c r="I1976" s="166"/>
      <c r="L1976" s="163"/>
      <c r="M1976" s="167"/>
      <c r="N1976" s="168"/>
      <c r="O1976" s="168"/>
      <c r="P1976" s="168"/>
      <c r="Q1976" s="168"/>
      <c r="R1976" s="168"/>
      <c r="S1976" s="168"/>
      <c r="T1976" s="169"/>
      <c r="AT1976" s="164" t="s">
        <v>172</v>
      </c>
      <c r="AU1976" s="164" t="s">
        <v>83</v>
      </c>
      <c r="AV1976" s="13" t="s">
        <v>81</v>
      </c>
      <c r="AW1976" s="13" t="s">
        <v>30</v>
      </c>
      <c r="AX1976" s="13" t="s">
        <v>73</v>
      </c>
      <c r="AY1976" s="164" t="s">
        <v>160</v>
      </c>
    </row>
    <row r="1977" spans="2:51" s="14" customFormat="1" ht="11.25">
      <c r="B1977" s="170"/>
      <c r="D1977" s="158" t="s">
        <v>172</v>
      </c>
      <c r="E1977" s="171" t="s">
        <v>1</v>
      </c>
      <c r="F1977" s="172" t="s">
        <v>1938</v>
      </c>
      <c r="H1977" s="173">
        <v>2.1</v>
      </c>
      <c r="I1977" s="174"/>
      <c r="L1977" s="170"/>
      <c r="M1977" s="175"/>
      <c r="N1977" s="176"/>
      <c r="O1977" s="176"/>
      <c r="P1977" s="176"/>
      <c r="Q1977" s="176"/>
      <c r="R1977" s="176"/>
      <c r="S1977" s="176"/>
      <c r="T1977" s="177"/>
      <c r="AT1977" s="171" t="s">
        <v>172</v>
      </c>
      <c r="AU1977" s="171" t="s">
        <v>83</v>
      </c>
      <c r="AV1977" s="14" t="s">
        <v>83</v>
      </c>
      <c r="AW1977" s="14" t="s">
        <v>30</v>
      </c>
      <c r="AX1977" s="14" t="s">
        <v>73</v>
      </c>
      <c r="AY1977" s="171" t="s">
        <v>160</v>
      </c>
    </row>
    <row r="1978" spans="2:51" s="16" customFormat="1" ht="11.25">
      <c r="B1978" s="186"/>
      <c r="D1978" s="158" t="s">
        <v>172</v>
      </c>
      <c r="E1978" s="187" t="s">
        <v>1</v>
      </c>
      <c r="F1978" s="188" t="s">
        <v>182</v>
      </c>
      <c r="H1978" s="189">
        <v>132.3</v>
      </c>
      <c r="I1978" s="190"/>
      <c r="L1978" s="186"/>
      <c r="M1978" s="191"/>
      <c r="N1978" s="192"/>
      <c r="O1978" s="192"/>
      <c r="P1978" s="192"/>
      <c r="Q1978" s="192"/>
      <c r="R1978" s="192"/>
      <c r="S1978" s="192"/>
      <c r="T1978" s="193"/>
      <c r="AT1978" s="187" t="s">
        <v>172</v>
      </c>
      <c r="AU1978" s="187" t="s">
        <v>83</v>
      </c>
      <c r="AV1978" s="16" t="s">
        <v>168</v>
      </c>
      <c r="AW1978" s="16" t="s">
        <v>30</v>
      </c>
      <c r="AX1978" s="16" t="s">
        <v>81</v>
      </c>
      <c r="AY1978" s="187" t="s">
        <v>160</v>
      </c>
    </row>
    <row r="1979" spans="1:65" s="2" customFormat="1" ht="16.5" customHeight="1">
      <c r="A1979" s="33"/>
      <c r="B1979" s="144"/>
      <c r="C1979" s="195" t="s">
        <v>1939</v>
      </c>
      <c r="D1979" s="195" t="s">
        <v>834</v>
      </c>
      <c r="E1979" s="196" t="s">
        <v>1940</v>
      </c>
      <c r="F1979" s="197" t="s">
        <v>1941</v>
      </c>
      <c r="G1979" s="198" t="s">
        <v>166</v>
      </c>
      <c r="H1979" s="199">
        <v>132.3</v>
      </c>
      <c r="I1979" s="200"/>
      <c r="J1979" s="201">
        <f>ROUND(I1979*H1979,2)</f>
        <v>0</v>
      </c>
      <c r="K1979" s="197" t="s">
        <v>837</v>
      </c>
      <c r="L1979" s="202"/>
      <c r="M1979" s="203" t="s">
        <v>1</v>
      </c>
      <c r="N1979" s="204" t="s">
        <v>38</v>
      </c>
      <c r="O1979" s="59"/>
      <c r="P1979" s="154">
        <f>O1979*H1979</f>
        <v>0</v>
      </c>
      <c r="Q1979" s="154">
        <v>0.0013</v>
      </c>
      <c r="R1979" s="154">
        <f>Q1979*H1979</f>
        <v>0.17199</v>
      </c>
      <c r="S1979" s="154">
        <v>0</v>
      </c>
      <c r="T1979" s="155">
        <f>S1979*H1979</f>
        <v>0</v>
      </c>
      <c r="U1979" s="33"/>
      <c r="V1979" s="33"/>
      <c r="W1979" s="33"/>
      <c r="X1979" s="33"/>
      <c r="Y1979" s="33"/>
      <c r="Z1979" s="33"/>
      <c r="AA1979" s="33"/>
      <c r="AB1979" s="33"/>
      <c r="AC1979" s="33"/>
      <c r="AD1979" s="33"/>
      <c r="AE1979" s="33"/>
      <c r="AR1979" s="156" t="s">
        <v>399</v>
      </c>
      <c r="AT1979" s="156" t="s">
        <v>834</v>
      </c>
      <c r="AU1979" s="156" t="s">
        <v>83</v>
      </c>
      <c r="AY1979" s="18" t="s">
        <v>160</v>
      </c>
      <c r="BE1979" s="157">
        <f>IF(N1979="základní",J1979,0)</f>
        <v>0</v>
      </c>
      <c r="BF1979" s="157">
        <f>IF(N1979="snížená",J1979,0)</f>
        <v>0</v>
      </c>
      <c r="BG1979" s="157">
        <f>IF(N1979="zákl. přenesená",J1979,0)</f>
        <v>0</v>
      </c>
      <c r="BH1979" s="157">
        <f>IF(N1979="sníž. přenesená",J1979,0)</f>
        <v>0</v>
      </c>
      <c r="BI1979" s="157">
        <f>IF(N1979="nulová",J1979,0)</f>
        <v>0</v>
      </c>
      <c r="BJ1979" s="18" t="s">
        <v>81</v>
      </c>
      <c r="BK1979" s="157">
        <f>ROUND(I1979*H1979,2)</f>
        <v>0</v>
      </c>
      <c r="BL1979" s="18" t="s">
        <v>251</v>
      </c>
      <c r="BM1979" s="156" t="s">
        <v>1942</v>
      </c>
    </row>
    <row r="1980" spans="1:47" s="2" customFormat="1" ht="11.25">
      <c r="A1980" s="33"/>
      <c r="B1980" s="34"/>
      <c r="C1980" s="33"/>
      <c r="D1980" s="158" t="s">
        <v>170</v>
      </c>
      <c r="E1980" s="33"/>
      <c r="F1980" s="159" t="s">
        <v>1941</v>
      </c>
      <c r="G1980" s="33"/>
      <c r="H1980" s="33"/>
      <c r="I1980" s="160"/>
      <c r="J1980" s="33"/>
      <c r="K1980" s="33"/>
      <c r="L1980" s="34"/>
      <c r="M1980" s="161"/>
      <c r="N1980" s="162"/>
      <c r="O1980" s="59"/>
      <c r="P1980" s="59"/>
      <c r="Q1980" s="59"/>
      <c r="R1980" s="59"/>
      <c r="S1980" s="59"/>
      <c r="T1980" s="60"/>
      <c r="U1980" s="33"/>
      <c r="V1980" s="33"/>
      <c r="W1980" s="33"/>
      <c r="X1980" s="33"/>
      <c r="Y1980" s="33"/>
      <c r="Z1980" s="33"/>
      <c r="AA1980" s="33"/>
      <c r="AB1980" s="33"/>
      <c r="AC1980" s="33"/>
      <c r="AD1980" s="33"/>
      <c r="AE1980" s="33"/>
      <c r="AT1980" s="18" t="s">
        <v>170</v>
      </c>
      <c r="AU1980" s="18" t="s">
        <v>83</v>
      </c>
    </row>
    <row r="1981" spans="1:65" s="2" customFormat="1" ht="24.2" customHeight="1">
      <c r="A1981" s="33"/>
      <c r="B1981" s="144"/>
      <c r="C1981" s="145" t="s">
        <v>1943</v>
      </c>
      <c r="D1981" s="145" t="s">
        <v>163</v>
      </c>
      <c r="E1981" s="146" t="s">
        <v>1944</v>
      </c>
      <c r="F1981" s="147" t="s">
        <v>1945</v>
      </c>
      <c r="G1981" s="148" t="s">
        <v>227</v>
      </c>
      <c r="H1981" s="149">
        <v>0.172</v>
      </c>
      <c r="I1981" s="150"/>
      <c r="J1981" s="151">
        <f>ROUND(I1981*H1981,2)</f>
        <v>0</v>
      </c>
      <c r="K1981" s="147" t="s">
        <v>167</v>
      </c>
      <c r="L1981" s="34"/>
      <c r="M1981" s="152" t="s">
        <v>1</v>
      </c>
      <c r="N1981" s="153" t="s">
        <v>38</v>
      </c>
      <c r="O1981" s="59"/>
      <c r="P1981" s="154">
        <f>O1981*H1981</f>
        <v>0</v>
      </c>
      <c r="Q1981" s="154">
        <v>0</v>
      </c>
      <c r="R1981" s="154">
        <f>Q1981*H1981</f>
        <v>0</v>
      </c>
      <c r="S1981" s="154">
        <v>0</v>
      </c>
      <c r="T1981" s="155">
        <f>S1981*H1981</f>
        <v>0</v>
      </c>
      <c r="U1981" s="33"/>
      <c r="V1981" s="33"/>
      <c r="W1981" s="33"/>
      <c r="X1981" s="33"/>
      <c r="Y1981" s="33"/>
      <c r="Z1981" s="33"/>
      <c r="AA1981" s="33"/>
      <c r="AB1981" s="33"/>
      <c r="AC1981" s="33"/>
      <c r="AD1981" s="33"/>
      <c r="AE1981" s="33"/>
      <c r="AR1981" s="156" t="s">
        <v>251</v>
      </c>
      <c r="AT1981" s="156" t="s">
        <v>163</v>
      </c>
      <c r="AU1981" s="156" t="s">
        <v>83</v>
      </c>
      <c r="AY1981" s="18" t="s">
        <v>160</v>
      </c>
      <c r="BE1981" s="157">
        <f>IF(N1981="základní",J1981,0)</f>
        <v>0</v>
      </c>
      <c r="BF1981" s="157">
        <f>IF(N1981="snížená",J1981,0)</f>
        <v>0</v>
      </c>
      <c r="BG1981" s="157">
        <f>IF(N1981="zákl. přenesená",J1981,0)</f>
        <v>0</v>
      </c>
      <c r="BH1981" s="157">
        <f>IF(N1981="sníž. přenesená",J1981,0)</f>
        <v>0</v>
      </c>
      <c r="BI1981" s="157">
        <f>IF(N1981="nulová",J1981,0)</f>
        <v>0</v>
      </c>
      <c r="BJ1981" s="18" t="s">
        <v>81</v>
      </c>
      <c r="BK1981" s="157">
        <f>ROUND(I1981*H1981,2)</f>
        <v>0</v>
      </c>
      <c r="BL1981" s="18" t="s">
        <v>251</v>
      </c>
      <c r="BM1981" s="156" t="s">
        <v>1946</v>
      </c>
    </row>
    <row r="1982" spans="1:47" s="2" customFormat="1" ht="29.25">
      <c r="A1982" s="33"/>
      <c r="B1982" s="34"/>
      <c r="C1982" s="33"/>
      <c r="D1982" s="158" t="s">
        <v>170</v>
      </c>
      <c r="E1982" s="33"/>
      <c r="F1982" s="159" t="s">
        <v>1947</v>
      </c>
      <c r="G1982" s="33"/>
      <c r="H1982" s="33"/>
      <c r="I1982" s="160"/>
      <c r="J1982" s="33"/>
      <c r="K1982" s="33"/>
      <c r="L1982" s="34"/>
      <c r="M1982" s="161"/>
      <c r="N1982" s="162"/>
      <c r="O1982" s="59"/>
      <c r="P1982" s="59"/>
      <c r="Q1982" s="59"/>
      <c r="R1982" s="59"/>
      <c r="S1982" s="59"/>
      <c r="T1982" s="60"/>
      <c r="U1982" s="33"/>
      <c r="V1982" s="33"/>
      <c r="W1982" s="33"/>
      <c r="X1982" s="33"/>
      <c r="Y1982" s="33"/>
      <c r="Z1982" s="33"/>
      <c r="AA1982" s="33"/>
      <c r="AB1982" s="33"/>
      <c r="AC1982" s="33"/>
      <c r="AD1982" s="33"/>
      <c r="AE1982" s="33"/>
      <c r="AT1982" s="18" t="s">
        <v>170</v>
      </c>
      <c r="AU1982" s="18" t="s">
        <v>83</v>
      </c>
    </row>
    <row r="1983" spans="2:63" s="12" customFormat="1" ht="25.9" customHeight="1">
      <c r="B1983" s="131"/>
      <c r="D1983" s="132" t="s">
        <v>72</v>
      </c>
      <c r="E1983" s="133" t="s">
        <v>1948</v>
      </c>
      <c r="F1983" s="133" t="s">
        <v>1949</v>
      </c>
      <c r="I1983" s="134"/>
      <c r="J1983" s="135">
        <f>BK1983</f>
        <v>0</v>
      </c>
      <c r="L1983" s="131"/>
      <c r="M1983" s="136"/>
      <c r="N1983" s="137"/>
      <c r="O1983" s="137"/>
      <c r="P1983" s="138">
        <f>P1984</f>
        <v>0</v>
      </c>
      <c r="Q1983" s="137"/>
      <c r="R1983" s="138">
        <f>R1984</f>
        <v>0</v>
      </c>
      <c r="S1983" s="137"/>
      <c r="T1983" s="139">
        <f>T1984</f>
        <v>0</v>
      </c>
      <c r="AR1983" s="132" t="s">
        <v>201</v>
      </c>
      <c r="AT1983" s="140" t="s">
        <v>72</v>
      </c>
      <c r="AU1983" s="140" t="s">
        <v>73</v>
      </c>
      <c r="AY1983" s="132" t="s">
        <v>160</v>
      </c>
      <c r="BK1983" s="141">
        <f>BK1984</f>
        <v>0</v>
      </c>
    </row>
    <row r="1984" spans="2:63" s="12" customFormat="1" ht="22.9" customHeight="1">
      <c r="B1984" s="131"/>
      <c r="D1984" s="132" t="s">
        <v>72</v>
      </c>
      <c r="E1984" s="142" t="s">
        <v>1950</v>
      </c>
      <c r="F1984" s="142" t="s">
        <v>1951</v>
      </c>
      <c r="I1984" s="134"/>
      <c r="J1984" s="143">
        <f>BK1984</f>
        <v>0</v>
      </c>
      <c r="L1984" s="131"/>
      <c r="M1984" s="136"/>
      <c r="N1984" s="137"/>
      <c r="O1984" s="137"/>
      <c r="P1984" s="138">
        <f>SUM(P1985:P2004)</f>
        <v>0</v>
      </c>
      <c r="Q1984" s="137"/>
      <c r="R1984" s="138">
        <f>SUM(R1985:R2004)</f>
        <v>0</v>
      </c>
      <c r="S1984" s="137"/>
      <c r="T1984" s="139">
        <f>SUM(T1985:T2004)</f>
        <v>0</v>
      </c>
      <c r="AR1984" s="132" t="s">
        <v>201</v>
      </c>
      <c r="AT1984" s="140" t="s">
        <v>72</v>
      </c>
      <c r="AU1984" s="140" t="s">
        <v>81</v>
      </c>
      <c r="AY1984" s="132" t="s">
        <v>160</v>
      </c>
      <c r="BK1984" s="141">
        <f>SUM(BK1985:BK2004)</f>
        <v>0</v>
      </c>
    </row>
    <row r="1985" spans="1:65" s="2" customFormat="1" ht="33" customHeight="1">
      <c r="A1985" s="33"/>
      <c r="B1985" s="144"/>
      <c r="C1985" s="145" t="s">
        <v>1952</v>
      </c>
      <c r="D1985" s="145" t="s">
        <v>163</v>
      </c>
      <c r="E1985" s="146" t="s">
        <v>1953</v>
      </c>
      <c r="F1985" s="147" t="s">
        <v>1954</v>
      </c>
      <c r="G1985" s="148" t="s">
        <v>1955</v>
      </c>
      <c r="H1985" s="149">
        <v>1</v>
      </c>
      <c r="I1985" s="150"/>
      <c r="J1985" s="151">
        <f>ROUND(I1985*H1985,2)</f>
        <v>0</v>
      </c>
      <c r="K1985" s="147" t="s">
        <v>1</v>
      </c>
      <c r="L1985" s="34"/>
      <c r="M1985" s="152" t="s">
        <v>1</v>
      </c>
      <c r="N1985" s="153" t="s">
        <v>38</v>
      </c>
      <c r="O1985" s="59"/>
      <c r="P1985" s="154">
        <f>O1985*H1985</f>
        <v>0</v>
      </c>
      <c r="Q1985" s="154">
        <v>0</v>
      </c>
      <c r="R1985" s="154">
        <f>Q1985*H1985</f>
        <v>0</v>
      </c>
      <c r="S1985" s="154">
        <v>0</v>
      </c>
      <c r="T1985" s="155">
        <f>S1985*H1985</f>
        <v>0</v>
      </c>
      <c r="U1985" s="33"/>
      <c r="V1985" s="33"/>
      <c r="W1985" s="33"/>
      <c r="X1985" s="33"/>
      <c r="Y1985" s="33"/>
      <c r="Z1985" s="33"/>
      <c r="AA1985" s="33"/>
      <c r="AB1985" s="33"/>
      <c r="AC1985" s="33"/>
      <c r="AD1985" s="33"/>
      <c r="AE1985" s="33"/>
      <c r="AR1985" s="156" t="s">
        <v>1956</v>
      </c>
      <c r="AT1985" s="156" t="s">
        <v>163</v>
      </c>
      <c r="AU1985" s="156" t="s">
        <v>83</v>
      </c>
      <c r="AY1985" s="18" t="s">
        <v>160</v>
      </c>
      <c r="BE1985" s="157">
        <f>IF(N1985="základní",J1985,0)</f>
        <v>0</v>
      </c>
      <c r="BF1985" s="157">
        <f>IF(N1985="snížená",J1985,0)</f>
        <v>0</v>
      </c>
      <c r="BG1985" s="157">
        <f>IF(N1985="zákl. přenesená",J1985,0)</f>
        <v>0</v>
      </c>
      <c r="BH1985" s="157">
        <f>IF(N1985="sníž. přenesená",J1985,0)</f>
        <v>0</v>
      </c>
      <c r="BI1985" s="157">
        <f>IF(N1985="nulová",J1985,0)</f>
        <v>0</v>
      </c>
      <c r="BJ1985" s="18" t="s">
        <v>81</v>
      </c>
      <c r="BK1985" s="157">
        <f>ROUND(I1985*H1985,2)</f>
        <v>0</v>
      </c>
      <c r="BL1985" s="18" t="s">
        <v>1956</v>
      </c>
      <c r="BM1985" s="156" t="s">
        <v>1957</v>
      </c>
    </row>
    <row r="1986" spans="1:47" s="2" customFormat="1" ht="19.5">
      <c r="A1986" s="33"/>
      <c r="B1986" s="34"/>
      <c r="C1986" s="33"/>
      <c r="D1986" s="158" t="s">
        <v>170</v>
      </c>
      <c r="E1986" s="33"/>
      <c r="F1986" s="159" t="s">
        <v>1954</v>
      </c>
      <c r="G1986" s="33"/>
      <c r="H1986" s="33"/>
      <c r="I1986" s="160"/>
      <c r="J1986" s="33"/>
      <c r="K1986" s="33"/>
      <c r="L1986" s="34"/>
      <c r="M1986" s="161"/>
      <c r="N1986" s="162"/>
      <c r="O1986" s="59"/>
      <c r="P1986" s="59"/>
      <c r="Q1986" s="59"/>
      <c r="R1986" s="59"/>
      <c r="S1986" s="59"/>
      <c r="T1986" s="60"/>
      <c r="U1986" s="33"/>
      <c r="V1986" s="33"/>
      <c r="W1986" s="33"/>
      <c r="X1986" s="33"/>
      <c r="Y1986" s="33"/>
      <c r="Z1986" s="33"/>
      <c r="AA1986" s="33"/>
      <c r="AB1986" s="33"/>
      <c r="AC1986" s="33"/>
      <c r="AD1986" s="33"/>
      <c r="AE1986" s="33"/>
      <c r="AT1986" s="18" t="s">
        <v>170</v>
      </c>
      <c r="AU1986" s="18" t="s">
        <v>83</v>
      </c>
    </row>
    <row r="1987" spans="1:65" s="2" customFormat="1" ht="24.2" customHeight="1">
      <c r="A1987" s="33"/>
      <c r="B1987" s="144"/>
      <c r="C1987" s="145" t="s">
        <v>1958</v>
      </c>
      <c r="D1987" s="145" t="s">
        <v>163</v>
      </c>
      <c r="E1987" s="146" t="s">
        <v>1959</v>
      </c>
      <c r="F1987" s="147" t="s">
        <v>1960</v>
      </c>
      <c r="G1987" s="148" t="s">
        <v>698</v>
      </c>
      <c r="H1987" s="149">
        <v>1</v>
      </c>
      <c r="I1987" s="150"/>
      <c r="J1987" s="151">
        <f>ROUND(I1987*H1987,2)</f>
        <v>0</v>
      </c>
      <c r="K1987" s="147" t="s">
        <v>1</v>
      </c>
      <c r="L1987" s="34"/>
      <c r="M1987" s="152" t="s">
        <v>1</v>
      </c>
      <c r="N1987" s="153" t="s">
        <v>38</v>
      </c>
      <c r="O1987" s="59"/>
      <c r="P1987" s="154">
        <f>O1987*H1987</f>
        <v>0</v>
      </c>
      <c r="Q1987" s="154">
        <v>0</v>
      </c>
      <c r="R1987" s="154">
        <f>Q1987*H1987</f>
        <v>0</v>
      </c>
      <c r="S1987" s="154">
        <v>0</v>
      </c>
      <c r="T1987" s="155">
        <f>S1987*H1987</f>
        <v>0</v>
      </c>
      <c r="U1987" s="33"/>
      <c r="V1987" s="33"/>
      <c r="W1987" s="33"/>
      <c r="X1987" s="33"/>
      <c r="Y1987" s="33"/>
      <c r="Z1987" s="33"/>
      <c r="AA1987" s="33"/>
      <c r="AB1987" s="33"/>
      <c r="AC1987" s="33"/>
      <c r="AD1987" s="33"/>
      <c r="AE1987" s="33"/>
      <c r="AR1987" s="156" t="s">
        <v>1956</v>
      </c>
      <c r="AT1987" s="156" t="s">
        <v>163</v>
      </c>
      <c r="AU1987" s="156" t="s">
        <v>83</v>
      </c>
      <c r="AY1987" s="18" t="s">
        <v>160</v>
      </c>
      <c r="BE1987" s="157">
        <f>IF(N1987="základní",J1987,0)</f>
        <v>0</v>
      </c>
      <c r="BF1987" s="157">
        <f>IF(N1987="snížená",J1987,0)</f>
        <v>0</v>
      </c>
      <c r="BG1987" s="157">
        <f>IF(N1987="zákl. přenesená",J1987,0)</f>
        <v>0</v>
      </c>
      <c r="BH1987" s="157">
        <f>IF(N1987="sníž. přenesená",J1987,0)</f>
        <v>0</v>
      </c>
      <c r="BI1987" s="157">
        <f>IF(N1987="nulová",J1987,0)</f>
        <v>0</v>
      </c>
      <c r="BJ1987" s="18" t="s">
        <v>81</v>
      </c>
      <c r="BK1987" s="157">
        <f>ROUND(I1987*H1987,2)</f>
        <v>0</v>
      </c>
      <c r="BL1987" s="18" t="s">
        <v>1956</v>
      </c>
      <c r="BM1987" s="156" t="s">
        <v>1961</v>
      </c>
    </row>
    <row r="1988" spans="1:65" s="2" customFormat="1" ht="16.5" customHeight="1">
      <c r="A1988" s="33"/>
      <c r="B1988" s="144"/>
      <c r="C1988" s="145" t="s">
        <v>1962</v>
      </c>
      <c r="D1988" s="145" t="s">
        <v>163</v>
      </c>
      <c r="E1988" s="146" t="s">
        <v>1963</v>
      </c>
      <c r="F1988" s="147" t="s">
        <v>1964</v>
      </c>
      <c r="G1988" s="148" t="s">
        <v>698</v>
      </c>
      <c r="H1988" s="149">
        <v>1</v>
      </c>
      <c r="I1988" s="150"/>
      <c r="J1988" s="151">
        <f>ROUND(I1988*H1988,2)</f>
        <v>0</v>
      </c>
      <c r="K1988" s="147" t="s">
        <v>1</v>
      </c>
      <c r="L1988" s="34"/>
      <c r="M1988" s="152" t="s">
        <v>1</v>
      </c>
      <c r="N1988" s="153" t="s">
        <v>38</v>
      </c>
      <c r="O1988" s="59"/>
      <c r="P1988" s="154">
        <f>O1988*H1988</f>
        <v>0</v>
      </c>
      <c r="Q1988" s="154">
        <v>0</v>
      </c>
      <c r="R1988" s="154">
        <f>Q1988*H1988</f>
        <v>0</v>
      </c>
      <c r="S1988" s="154">
        <v>0</v>
      </c>
      <c r="T1988" s="155">
        <f>S1988*H1988</f>
        <v>0</v>
      </c>
      <c r="U1988" s="33"/>
      <c r="V1988" s="33"/>
      <c r="W1988" s="33"/>
      <c r="X1988" s="33"/>
      <c r="Y1988" s="33"/>
      <c r="Z1988" s="33"/>
      <c r="AA1988" s="33"/>
      <c r="AB1988" s="33"/>
      <c r="AC1988" s="33"/>
      <c r="AD1988" s="33"/>
      <c r="AE1988" s="33"/>
      <c r="AR1988" s="156" t="s">
        <v>1956</v>
      </c>
      <c r="AT1988" s="156" t="s">
        <v>163</v>
      </c>
      <c r="AU1988" s="156" t="s">
        <v>83</v>
      </c>
      <c r="AY1988" s="18" t="s">
        <v>160</v>
      </c>
      <c r="BE1988" s="157">
        <f>IF(N1988="základní",J1988,0)</f>
        <v>0</v>
      </c>
      <c r="BF1988" s="157">
        <f>IF(N1988="snížená",J1988,0)</f>
        <v>0</v>
      </c>
      <c r="BG1988" s="157">
        <f>IF(N1988="zákl. přenesená",J1988,0)</f>
        <v>0</v>
      </c>
      <c r="BH1988" s="157">
        <f>IF(N1988="sníž. přenesená",J1988,0)</f>
        <v>0</v>
      </c>
      <c r="BI1988" s="157">
        <f>IF(N1988="nulová",J1988,0)</f>
        <v>0</v>
      </c>
      <c r="BJ1988" s="18" t="s">
        <v>81</v>
      </c>
      <c r="BK1988" s="157">
        <f>ROUND(I1988*H1988,2)</f>
        <v>0</v>
      </c>
      <c r="BL1988" s="18" t="s">
        <v>1956</v>
      </c>
      <c r="BM1988" s="156" t="s">
        <v>1965</v>
      </c>
    </row>
    <row r="1989" spans="1:47" s="2" customFormat="1" ht="48.75">
      <c r="A1989" s="33"/>
      <c r="B1989" s="34"/>
      <c r="C1989" s="33"/>
      <c r="D1989" s="158" t="s">
        <v>170</v>
      </c>
      <c r="E1989" s="33"/>
      <c r="F1989" s="159" t="s">
        <v>1966</v>
      </c>
      <c r="G1989" s="33"/>
      <c r="H1989" s="33"/>
      <c r="I1989" s="160"/>
      <c r="J1989" s="33"/>
      <c r="K1989" s="33"/>
      <c r="L1989" s="34"/>
      <c r="M1989" s="161"/>
      <c r="N1989" s="162"/>
      <c r="O1989" s="59"/>
      <c r="P1989" s="59"/>
      <c r="Q1989" s="59"/>
      <c r="R1989" s="59"/>
      <c r="S1989" s="59"/>
      <c r="T1989" s="60"/>
      <c r="U1989" s="33"/>
      <c r="V1989" s="33"/>
      <c r="W1989" s="33"/>
      <c r="X1989" s="33"/>
      <c r="Y1989" s="33"/>
      <c r="Z1989" s="33"/>
      <c r="AA1989" s="33"/>
      <c r="AB1989" s="33"/>
      <c r="AC1989" s="33"/>
      <c r="AD1989" s="33"/>
      <c r="AE1989" s="33"/>
      <c r="AT1989" s="18" t="s">
        <v>170</v>
      </c>
      <c r="AU1989" s="18" t="s">
        <v>83</v>
      </c>
    </row>
    <row r="1990" spans="1:65" s="2" customFormat="1" ht="16.5" customHeight="1">
      <c r="A1990" s="33"/>
      <c r="B1990" s="144"/>
      <c r="C1990" s="145" t="s">
        <v>1967</v>
      </c>
      <c r="D1990" s="145" t="s">
        <v>163</v>
      </c>
      <c r="E1990" s="146" t="s">
        <v>1968</v>
      </c>
      <c r="F1990" s="147" t="s">
        <v>1969</v>
      </c>
      <c r="G1990" s="148" t="s">
        <v>698</v>
      </c>
      <c r="H1990" s="149">
        <v>1</v>
      </c>
      <c r="I1990" s="150"/>
      <c r="J1990" s="151">
        <f>ROUND(I1990*H1990,2)</f>
        <v>0</v>
      </c>
      <c r="K1990" s="147" t="s">
        <v>1</v>
      </c>
      <c r="L1990" s="34"/>
      <c r="M1990" s="152" t="s">
        <v>1</v>
      </c>
      <c r="N1990" s="153" t="s">
        <v>38</v>
      </c>
      <c r="O1990" s="59"/>
      <c r="P1990" s="154">
        <f>O1990*H1990</f>
        <v>0</v>
      </c>
      <c r="Q1990" s="154">
        <v>0</v>
      </c>
      <c r="R1990" s="154">
        <f>Q1990*H1990</f>
        <v>0</v>
      </c>
      <c r="S1990" s="154">
        <v>0</v>
      </c>
      <c r="T1990" s="155">
        <f>S1990*H1990</f>
        <v>0</v>
      </c>
      <c r="U1990" s="33"/>
      <c r="V1990" s="33"/>
      <c r="W1990" s="33"/>
      <c r="X1990" s="33"/>
      <c r="Y1990" s="33"/>
      <c r="Z1990" s="33"/>
      <c r="AA1990" s="33"/>
      <c r="AB1990" s="33"/>
      <c r="AC1990" s="33"/>
      <c r="AD1990" s="33"/>
      <c r="AE1990" s="33"/>
      <c r="AR1990" s="156" t="s">
        <v>1956</v>
      </c>
      <c r="AT1990" s="156" t="s">
        <v>163</v>
      </c>
      <c r="AU1990" s="156" t="s">
        <v>83</v>
      </c>
      <c r="AY1990" s="18" t="s">
        <v>160</v>
      </c>
      <c r="BE1990" s="157">
        <f>IF(N1990="základní",J1990,0)</f>
        <v>0</v>
      </c>
      <c r="BF1990" s="157">
        <f>IF(N1990="snížená",J1990,0)</f>
        <v>0</v>
      </c>
      <c r="BG1990" s="157">
        <f>IF(N1990="zákl. přenesená",J1990,0)</f>
        <v>0</v>
      </c>
      <c r="BH1990" s="157">
        <f>IF(N1990="sníž. přenesená",J1990,0)</f>
        <v>0</v>
      </c>
      <c r="BI1990" s="157">
        <f>IF(N1990="nulová",J1990,0)</f>
        <v>0</v>
      </c>
      <c r="BJ1990" s="18" t="s">
        <v>81</v>
      </c>
      <c r="BK1990" s="157">
        <f>ROUND(I1990*H1990,2)</f>
        <v>0</v>
      </c>
      <c r="BL1990" s="18" t="s">
        <v>1956</v>
      </c>
      <c r="BM1990" s="156" t="s">
        <v>1970</v>
      </c>
    </row>
    <row r="1991" spans="1:47" s="2" customFormat="1" ht="58.5">
      <c r="A1991" s="33"/>
      <c r="B1991" s="34"/>
      <c r="C1991" s="33"/>
      <c r="D1991" s="158" t="s">
        <v>170</v>
      </c>
      <c r="E1991" s="33"/>
      <c r="F1991" s="159" t="s">
        <v>1971</v>
      </c>
      <c r="G1991" s="33"/>
      <c r="H1991" s="33"/>
      <c r="I1991" s="160"/>
      <c r="J1991" s="33"/>
      <c r="K1991" s="33"/>
      <c r="L1991" s="34"/>
      <c r="M1991" s="161"/>
      <c r="N1991" s="162"/>
      <c r="O1991" s="59"/>
      <c r="P1991" s="59"/>
      <c r="Q1991" s="59"/>
      <c r="R1991" s="59"/>
      <c r="S1991" s="59"/>
      <c r="T1991" s="60"/>
      <c r="U1991" s="33"/>
      <c r="V1991" s="33"/>
      <c r="W1991" s="33"/>
      <c r="X1991" s="33"/>
      <c r="Y1991" s="33"/>
      <c r="Z1991" s="33"/>
      <c r="AA1991" s="33"/>
      <c r="AB1991" s="33"/>
      <c r="AC1991" s="33"/>
      <c r="AD1991" s="33"/>
      <c r="AE1991" s="33"/>
      <c r="AT1991" s="18" t="s">
        <v>170</v>
      </c>
      <c r="AU1991" s="18" t="s">
        <v>83</v>
      </c>
    </row>
    <row r="1992" spans="1:65" s="2" customFormat="1" ht="16.5" customHeight="1">
      <c r="A1992" s="33"/>
      <c r="B1992" s="144"/>
      <c r="C1992" s="145" t="s">
        <v>1972</v>
      </c>
      <c r="D1992" s="145" t="s">
        <v>163</v>
      </c>
      <c r="E1992" s="146" t="s">
        <v>1973</v>
      </c>
      <c r="F1992" s="147" t="s">
        <v>1974</v>
      </c>
      <c r="G1992" s="148" t="s">
        <v>698</v>
      </c>
      <c r="H1992" s="149">
        <v>1</v>
      </c>
      <c r="I1992" s="150"/>
      <c r="J1992" s="151">
        <f>ROUND(I1992*H1992,2)</f>
        <v>0</v>
      </c>
      <c r="K1992" s="147" t="s">
        <v>1</v>
      </c>
      <c r="L1992" s="34"/>
      <c r="M1992" s="152" t="s">
        <v>1</v>
      </c>
      <c r="N1992" s="153" t="s">
        <v>38</v>
      </c>
      <c r="O1992" s="59"/>
      <c r="P1992" s="154">
        <f>O1992*H1992</f>
        <v>0</v>
      </c>
      <c r="Q1992" s="154">
        <v>0</v>
      </c>
      <c r="R1992" s="154">
        <f>Q1992*H1992</f>
        <v>0</v>
      </c>
      <c r="S1992" s="154">
        <v>0</v>
      </c>
      <c r="T1992" s="155">
        <f>S1992*H1992</f>
        <v>0</v>
      </c>
      <c r="U1992" s="33"/>
      <c r="V1992" s="33"/>
      <c r="W1992" s="33"/>
      <c r="X1992" s="33"/>
      <c r="Y1992" s="33"/>
      <c r="Z1992" s="33"/>
      <c r="AA1992" s="33"/>
      <c r="AB1992" s="33"/>
      <c r="AC1992" s="33"/>
      <c r="AD1992" s="33"/>
      <c r="AE1992" s="33"/>
      <c r="AR1992" s="156" t="s">
        <v>1956</v>
      </c>
      <c r="AT1992" s="156" t="s">
        <v>163</v>
      </c>
      <c r="AU1992" s="156" t="s">
        <v>83</v>
      </c>
      <c r="AY1992" s="18" t="s">
        <v>160</v>
      </c>
      <c r="BE1992" s="157">
        <f>IF(N1992="základní",J1992,0)</f>
        <v>0</v>
      </c>
      <c r="BF1992" s="157">
        <f>IF(N1992="snížená",J1992,0)</f>
        <v>0</v>
      </c>
      <c r="BG1992" s="157">
        <f>IF(N1992="zákl. přenesená",J1992,0)</f>
        <v>0</v>
      </c>
      <c r="BH1992" s="157">
        <f>IF(N1992="sníž. přenesená",J1992,0)</f>
        <v>0</v>
      </c>
      <c r="BI1992" s="157">
        <f>IF(N1992="nulová",J1992,0)</f>
        <v>0</v>
      </c>
      <c r="BJ1992" s="18" t="s">
        <v>81</v>
      </c>
      <c r="BK1992" s="157">
        <f>ROUND(I1992*H1992,2)</f>
        <v>0</v>
      </c>
      <c r="BL1992" s="18" t="s">
        <v>1956</v>
      </c>
      <c r="BM1992" s="156" t="s">
        <v>1975</v>
      </c>
    </row>
    <row r="1993" spans="1:47" s="2" customFormat="1" ht="19.5">
      <c r="A1993" s="33"/>
      <c r="B1993" s="34"/>
      <c r="C1993" s="33"/>
      <c r="D1993" s="158" t="s">
        <v>170</v>
      </c>
      <c r="E1993" s="33"/>
      <c r="F1993" s="159" t="s">
        <v>1976</v>
      </c>
      <c r="G1993" s="33"/>
      <c r="H1993" s="33"/>
      <c r="I1993" s="160"/>
      <c r="J1993" s="33"/>
      <c r="K1993" s="33"/>
      <c r="L1993" s="34"/>
      <c r="M1993" s="161"/>
      <c r="N1993" s="162"/>
      <c r="O1993" s="59"/>
      <c r="P1993" s="59"/>
      <c r="Q1993" s="59"/>
      <c r="R1993" s="59"/>
      <c r="S1993" s="59"/>
      <c r="T1993" s="60"/>
      <c r="U1993" s="33"/>
      <c r="V1993" s="33"/>
      <c r="W1993" s="33"/>
      <c r="X1993" s="33"/>
      <c r="Y1993" s="33"/>
      <c r="Z1993" s="33"/>
      <c r="AA1993" s="33"/>
      <c r="AB1993" s="33"/>
      <c r="AC1993" s="33"/>
      <c r="AD1993" s="33"/>
      <c r="AE1993" s="33"/>
      <c r="AT1993" s="18" t="s">
        <v>170</v>
      </c>
      <c r="AU1993" s="18" t="s">
        <v>83</v>
      </c>
    </row>
    <row r="1994" spans="1:65" s="2" customFormat="1" ht="16.5" customHeight="1">
      <c r="A1994" s="33"/>
      <c r="B1994" s="144"/>
      <c r="C1994" s="145" t="s">
        <v>1977</v>
      </c>
      <c r="D1994" s="145" t="s">
        <v>163</v>
      </c>
      <c r="E1994" s="146" t="s">
        <v>1978</v>
      </c>
      <c r="F1994" s="147" t="s">
        <v>1979</v>
      </c>
      <c r="G1994" s="148" t="s">
        <v>698</v>
      </c>
      <c r="H1994" s="149">
        <v>1</v>
      </c>
      <c r="I1994" s="150"/>
      <c r="J1994" s="151">
        <f>ROUND(I1994*H1994,2)</f>
        <v>0</v>
      </c>
      <c r="K1994" s="147" t="s">
        <v>1</v>
      </c>
      <c r="L1994" s="34"/>
      <c r="M1994" s="152" t="s">
        <v>1</v>
      </c>
      <c r="N1994" s="153" t="s">
        <v>38</v>
      </c>
      <c r="O1994" s="59"/>
      <c r="P1994" s="154">
        <f>O1994*H1994</f>
        <v>0</v>
      </c>
      <c r="Q1994" s="154">
        <v>0</v>
      </c>
      <c r="R1994" s="154">
        <f>Q1994*H1994</f>
        <v>0</v>
      </c>
      <c r="S1994" s="154">
        <v>0</v>
      </c>
      <c r="T1994" s="155">
        <f>S1994*H1994</f>
        <v>0</v>
      </c>
      <c r="U1994" s="33"/>
      <c r="V1994" s="33"/>
      <c r="W1994" s="33"/>
      <c r="X1994" s="33"/>
      <c r="Y1994" s="33"/>
      <c r="Z1994" s="33"/>
      <c r="AA1994" s="33"/>
      <c r="AB1994" s="33"/>
      <c r="AC1994" s="33"/>
      <c r="AD1994" s="33"/>
      <c r="AE1994" s="33"/>
      <c r="AR1994" s="156" t="s">
        <v>1956</v>
      </c>
      <c r="AT1994" s="156" t="s">
        <v>163</v>
      </c>
      <c r="AU1994" s="156" t="s">
        <v>83</v>
      </c>
      <c r="AY1994" s="18" t="s">
        <v>160</v>
      </c>
      <c r="BE1994" s="157">
        <f>IF(N1994="základní",J1994,0)</f>
        <v>0</v>
      </c>
      <c r="BF1994" s="157">
        <f>IF(N1994="snížená",J1994,0)</f>
        <v>0</v>
      </c>
      <c r="BG1994" s="157">
        <f>IF(N1994="zákl. přenesená",J1994,0)</f>
        <v>0</v>
      </c>
      <c r="BH1994" s="157">
        <f>IF(N1994="sníž. přenesená",J1994,0)</f>
        <v>0</v>
      </c>
      <c r="BI1994" s="157">
        <f>IF(N1994="nulová",J1994,0)</f>
        <v>0</v>
      </c>
      <c r="BJ1994" s="18" t="s">
        <v>81</v>
      </c>
      <c r="BK1994" s="157">
        <f>ROUND(I1994*H1994,2)</f>
        <v>0</v>
      </c>
      <c r="BL1994" s="18" t="s">
        <v>1956</v>
      </c>
      <c r="BM1994" s="156" t="s">
        <v>1980</v>
      </c>
    </row>
    <row r="1995" spans="1:47" s="2" customFormat="1" ht="58.5">
      <c r="A1995" s="33"/>
      <c r="B1995" s="34"/>
      <c r="C1995" s="33"/>
      <c r="D1995" s="158" t="s">
        <v>170</v>
      </c>
      <c r="E1995" s="33"/>
      <c r="F1995" s="159" t="s">
        <v>1981</v>
      </c>
      <c r="G1995" s="33"/>
      <c r="H1995" s="33"/>
      <c r="I1995" s="160"/>
      <c r="J1995" s="33"/>
      <c r="K1995" s="33"/>
      <c r="L1995" s="34"/>
      <c r="M1995" s="161"/>
      <c r="N1995" s="162"/>
      <c r="O1995" s="59"/>
      <c r="P1995" s="59"/>
      <c r="Q1995" s="59"/>
      <c r="R1995" s="59"/>
      <c r="S1995" s="59"/>
      <c r="T1995" s="60"/>
      <c r="U1995" s="33"/>
      <c r="V1995" s="33"/>
      <c r="W1995" s="33"/>
      <c r="X1995" s="33"/>
      <c r="Y1995" s="33"/>
      <c r="Z1995" s="33"/>
      <c r="AA1995" s="33"/>
      <c r="AB1995" s="33"/>
      <c r="AC1995" s="33"/>
      <c r="AD1995" s="33"/>
      <c r="AE1995" s="33"/>
      <c r="AT1995" s="18" t="s">
        <v>170</v>
      </c>
      <c r="AU1995" s="18" t="s">
        <v>83</v>
      </c>
    </row>
    <row r="1996" spans="1:65" s="2" customFormat="1" ht="16.5" customHeight="1">
      <c r="A1996" s="33"/>
      <c r="B1996" s="144"/>
      <c r="C1996" s="145" t="s">
        <v>1982</v>
      </c>
      <c r="D1996" s="145" t="s">
        <v>163</v>
      </c>
      <c r="E1996" s="146" t="s">
        <v>1983</v>
      </c>
      <c r="F1996" s="147" t="s">
        <v>1984</v>
      </c>
      <c r="G1996" s="148" t="s">
        <v>698</v>
      </c>
      <c r="H1996" s="149">
        <v>1</v>
      </c>
      <c r="I1996" s="150"/>
      <c r="J1996" s="151">
        <f>ROUND(I1996*H1996,2)</f>
        <v>0</v>
      </c>
      <c r="K1996" s="147" t="s">
        <v>1</v>
      </c>
      <c r="L1996" s="34"/>
      <c r="M1996" s="152" t="s">
        <v>1</v>
      </c>
      <c r="N1996" s="153" t="s">
        <v>38</v>
      </c>
      <c r="O1996" s="59"/>
      <c r="P1996" s="154">
        <f>O1996*H1996</f>
        <v>0</v>
      </c>
      <c r="Q1996" s="154">
        <v>0</v>
      </c>
      <c r="R1996" s="154">
        <f>Q1996*H1996</f>
        <v>0</v>
      </c>
      <c r="S1996" s="154">
        <v>0</v>
      </c>
      <c r="T1996" s="155">
        <f>S1996*H1996</f>
        <v>0</v>
      </c>
      <c r="U1996" s="33"/>
      <c r="V1996" s="33"/>
      <c r="W1996" s="33"/>
      <c r="X1996" s="33"/>
      <c r="Y1996" s="33"/>
      <c r="Z1996" s="33"/>
      <c r="AA1996" s="33"/>
      <c r="AB1996" s="33"/>
      <c r="AC1996" s="33"/>
      <c r="AD1996" s="33"/>
      <c r="AE1996" s="33"/>
      <c r="AR1996" s="156" t="s">
        <v>1956</v>
      </c>
      <c r="AT1996" s="156" t="s">
        <v>163</v>
      </c>
      <c r="AU1996" s="156" t="s">
        <v>83</v>
      </c>
      <c r="AY1996" s="18" t="s">
        <v>160</v>
      </c>
      <c r="BE1996" s="157">
        <f>IF(N1996="základní",J1996,0)</f>
        <v>0</v>
      </c>
      <c r="BF1996" s="157">
        <f>IF(N1996="snížená",J1996,0)</f>
        <v>0</v>
      </c>
      <c r="BG1996" s="157">
        <f>IF(N1996="zákl. přenesená",J1996,0)</f>
        <v>0</v>
      </c>
      <c r="BH1996" s="157">
        <f>IF(N1996="sníž. přenesená",J1996,0)</f>
        <v>0</v>
      </c>
      <c r="BI1996" s="157">
        <f>IF(N1996="nulová",J1996,0)</f>
        <v>0</v>
      </c>
      <c r="BJ1996" s="18" t="s">
        <v>81</v>
      </c>
      <c r="BK1996" s="157">
        <f>ROUND(I1996*H1996,2)</f>
        <v>0</v>
      </c>
      <c r="BL1996" s="18" t="s">
        <v>1956</v>
      </c>
      <c r="BM1996" s="156" t="s">
        <v>1985</v>
      </c>
    </row>
    <row r="1997" spans="1:47" s="2" customFormat="1" ht="29.25">
      <c r="A1997" s="33"/>
      <c r="B1997" s="34"/>
      <c r="C1997" s="33"/>
      <c r="D1997" s="158" t="s">
        <v>170</v>
      </c>
      <c r="E1997" s="33"/>
      <c r="F1997" s="159" t="s">
        <v>1986</v>
      </c>
      <c r="G1997" s="33"/>
      <c r="H1997" s="33"/>
      <c r="I1997" s="160"/>
      <c r="J1997" s="33"/>
      <c r="K1997" s="33"/>
      <c r="L1997" s="34"/>
      <c r="M1997" s="161"/>
      <c r="N1997" s="162"/>
      <c r="O1997" s="59"/>
      <c r="P1997" s="59"/>
      <c r="Q1997" s="59"/>
      <c r="R1997" s="59"/>
      <c r="S1997" s="59"/>
      <c r="T1997" s="60"/>
      <c r="U1997" s="33"/>
      <c r="V1997" s="33"/>
      <c r="W1997" s="33"/>
      <c r="X1997" s="33"/>
      <c r="Y1997" s="33"/>
      <c r="Z1997" s="33"/>
      <c r="AA1997" s="33"/>
      <c r="AB1997" s="33"/>
      <c r="AC1997" s="33"/>
      <c r="AD1997" s="33"/>
      <c r="AE1997" s="33"/>
      <c r="AT1997" s="18" t="s">
        <v>170</v>
      </c>
      <c r="AU1997" s="18" t="s">
        <v>83</v>
      </c>
    </row>
    <row r="1998" spans="1:65" s="2" customFormat="1" ht="24.2" customHeight="1">
      <c r="A1998" s="33"/>
      <c r="B1998" s="144"/>
      <c r="C1998" s="145" t="s">
        <v>1987</v>
      </c>
      <c r="D1998" s="145" t="s">
        <v>163</v>
      </c>
      <c r="E1998" s="146" t="s">
        <v>1988</v>
      </c>
      <c r="F1998" s="147" t="s">
        <v>1989</v>
      </c>
      <c r="G1998" s="148" t="s">
        <v>698</v>
      </c>
      <c r="H1998" s="149">
        <v>1</v>
      </c>
      <c r="I1998" s="150"/>
      <c r="J1998" s="151">
        <f>ROUND(I1998*H1998,2)</f>
        <v>0</v>
      </c>
      <c r="K1998" s="147" t="s">
        <v>1</v>
      </c>
      <c r="L1998" s="34"/>
      <c r="M1998" s="152" t="s">
        <v>1</v>
      </c>
      <c r="N1998" s="153" t="s">
        <v>38</v>
      </c>
      <c r="O1998" s="59"/>
      <c r="P1998" s="154">
        <f>O1998*H1998</f>
        <v>0</v>
      </c>
      <c r="Q1998" s="154">
        <v>0</v>
      </c>
      <c r="R1998" s="154">
        <f>Q1998*H1998</f>
        <v>0</v>
      </c>
      <c r="S1998" s="154">
        <v>0</v>
      </c>
      <c r="T1998" s="155">
        <f>S1998*H1998</f>
        <v>0</v>
      </c>
      <c r="U1998" s="33"/>
      <c r="V1998" s="33"/>
      <c r="W1998" s="33"/>
      <c r="X1998" s="33"/>
      <c r="Y1998" s="33"/>
      <c r="Z1998" s="33"/>
      <c r="AA1998" s="33"/>
      <c r="AB1998" s="33"/>
      <c r="AC1998" s="33"/>
      <c r="AD1998" s="33"/>
      <c r="AE1998" s="33"/>
      <c r="AR1998" s="156" t="s">
        <v>1956</v>
      </c>
      <c r="AT1998" s="156" t="s">
        <v>163</v>
      </c>
      <c r="AU1998" s="156" t="s">
        <v>83</v>
      </c>
      <c r="AY1998" s="18" t="s">
        <v>160</v>
      </c>
      <c r="BE1998" s="157">
        <f>IF(N1998="základní",J1998,0)</f>
        <v>0</v>
      </c>
      <c r="BF1998" s="157">
        <f>IF(N1998="snížená",J1998,0)</f>
        <v>0</v>
      </c>
      <c r="BG1998" s="157">
        <f>IF(N1998="zákl. přenesená",J1998,0)</f>
        <v>0</v>
      </c>
      <c r="BH1998" s="157">
        <f>IF(N1998="sníž. přenesená",J1998,0)</f>
        <v>0</v>
      </c>
      <c r="BI1998" s="157">
        <f>IF(N1998="nulová",J1998,0)</f>
        <v>0</v>
      </c>
      <c r="BJ1998" s="18" t="s">
        <v>81</v>
      </c>
      <c r="BK1998" s="157">
        <f>ROUND(I1998*H1998,2)</f>
        <v>0</v>
      </c>
      <c r="BL1998" s="18" t="s">
        <v>1956</v>
      </c>
      <c r="BM1998" s="156" t="s">
        <v>1990</v>
      </c>
    </row>
    <row r="1999" spans="1:47" s="2" customFormat="1" ht="19.5">
      <c r="A1999" s="33"/>
      <c r="B1999" s="34"/>
      <c r="C1999" s="33"/>
      <c r="D1999" s="158" t="s">
        <v>170</v>
      </c>
      <c r="E1999" s="33"/>
      <c r="F1999" s="159" t="s">
        <v>1991</v>
      </c>
      <c r="G1999" s="33"/>
      <c r="H1999" s="33"/>
      <c r="I1999" s="160"/>
      <c r="J1999" s="33"/>
      <c r="K1999" s="33"/>
      <c r="L1999" s="34"/>
      <c r="M1999" s="161"/>
      <c r="N1999" s="162"/>
      <c r="O1999" s="59"/>
      <c r="P1999" s="59"/>
      <c r="Q1999" s="59"/>
      <c r="R1999" s="59"/>
      <c r="S1999" s="59"/>
      <c r="T1999" s="60"/>
      <c r="U1999" s="33"/>
      <c r="V1999" s="33"/>
      <c r="W1999" s="33"/>
      <c r="X1999" s="33"/>
      <c r="Y1999" s="33"/>
      <c r="Z1999" s="33"/>
      <c r="AA1999" s="33"/>
      <c r="AB1999" s="33"/>
      <c r="AC1999" s="33"/>
      <c r="AD1999" s="33"/>
      <c r="AE1999" s="33"/>
      <c r="AT1999" s="18" t="s">
        <v>170</v>
      </c>
      <c r="AU1999" s="18" t="s">
        <v>83</v>
      </c>
    </row>
    <row r="2000" spans="1:65" s="2" customFormat="1" ht="16.5" customHeight="1">
      <c r="A2000" s="33"/>
      <c r="B2000" s="144"/>
      <c r="C2000" s="145" t="s">
        <v>1992</v>
      </c>
      <c r="D2000" s="145" t="s">
        <v>163</v>
      </c>
      <c r="E2000" s="146" t="s">
        <v>1993</v>
      </c>
      <c r="F2000" s="147" t="s">
        <v>1994</v>
      </c>
      <c r="G2000" s="148" t="s">
        <v>698</v>
      </c>
      <c r="H2000" s="149">
        <v>1</v>
      </c>
      <c r="I2000" s="150"/>
      <c r="J2000" s="151">
        <f>ROUND(I2000*H2000,2)</f>
        <v>0</v>
      </c>
      <c r="K2000" s="147" t="s">
        <v>1</v>
      </c>
      <c r="L2000" s="34"/>
      <c r="M2000" s="152" t="s">
        <v>1</v>
      </c>
      <c r="N2000" s="153" t="s">
        <v>38</v>
      </c>
      <c r="O2000" s="59"/>
      <c r="P2000" s="154">
        <f>O2000*H2000</f>
        <v>0</v>
      </c>
      <c r="Q2000" s="154">
        <v>0</v>
      </c>
      <c r="R2000" s="154">
        <f>Q2000*H2000</f>
        <v>0</v>
      </c>
      <c r="S2000" s="154">
        <v>0</v>
      </c>
      <c r="T2000" s="155">
        <f>S2000*H2000</f>
        <v>0</v>
      </c>
      <c r="U2000" s="33"/>
      <c r="V2000" s="33"/>
      <c r="W2000" s="33"/>
      <c r="X2000" s="33"/>
      <c r="Y2000" s="33"/>
      <c r="Z2000" s="33"/>
      <c r="AA2000" s="33"/>
      <c r="AB2000" s="33"/>
      <c r="AC2000" s="33"/>
      <c r="AD2000" s="33"/>
      <c r="AE2000" s="33"/>
      <c r="AR2000" s="156" t="s">
        <v>1956</v>
      </c>
      <c r="AT2000" s="156" t="s">
        <v>163</v>
      </c>
      <c r="AU2000" s="156" t="s">
        <v>83</v>
      </c>
      <c r="AY2000" s="18" t="s">
        <v>160</v>
      </c>
      <c r="BE2000" s="157">
        <f>IF(N2000="základní",J2000,0)</f>
        <v>0</v>
      </c>
      <c r="BF2000" s="157">
        <f>IF(N2000="snížená",J2000,0)</f>
        <v>0</v>
      </c>
      <c r="BG2000" s="157">
        <f>IF(N2000="zákl. přenesená",J2000,0)</f>
        <v>0</v>
      </c>
      <c r="BH2000" s="157">
        <f>IF(N2000="sníž. přenesená",J2000,0)</f>
        <v>0</v>
      </c>
      <c r="BI2000" s="157">
        <f>IF(N2000="nulová",J2000,0)</f>
        <v>0</v>
      </c>
      <c r="BJ2000" s="18" t="s">
        <v>81</v>
      </c>
      <c r="BK2000" s="157">
        <f>ROUND(I2000*H2000,2)</f>
        <v>0</v>
      </c>
      <c r="BL2000" s="18" t="s">
        <v>1956</v>
      </c>
      <c r="BM2000" s="156" t="s">
        <v>1995</v>
      </c>
    </row>
    <row r="2001" spans="1:47" s="2" customFormat="1" ht="48.75">
      <c r="A2001" s="33"/>
      <c r="B2001" s="34"/>
      <c r="C2001" s="33"/>
      <c r="D2001" s="158" t="s">
        <v>170</v>
      </c>
      <c r="E2001" s="33"/>
      <c r="F2001" s="159" t="s">
        <v>1996</v>
      </c>
      <c r="G2001" s="33"/>
      <c r="H2001" s="33"/>
      <c r="I2001" s="160"/>
      <c r="J2001" s="33"/>
      <c r="K2001" s="33"/>
      <c r="L2001" s="34"/>
      <c r="M2001" s="161"/>
      <c r="N2001" s="162"/>
      <c r="O2001" s="59"/>
      <c r="P2001" s="59"/>
      <c r="Q2001" s="59"/>
      <c r="R2001" s="59"/>
      <c r="S2001" s="59"/>
      <c r="T2001" s="60"/>
      <c r="U2001" s="33"/>
      <c r="V2001" s="33"/>
      <c r="W2001" s="33"/>
      <c r="X2001" s="33"/>
      <c r="Y2001" s="33"/>
      <c r="Z2001" s="33"/>
      <c r="AA2001" s="33"/>
      <c r="AB2001" s="33"/>
      <c r="AC2001" s="33"/>
      <c r="AD2001" s="33"/>
      <c r="AE2001" s="33"/>
      <c r="AT2001" s="18" t="s">
        <v>170</v>
      </c>
      <c r="AU2001" s="18" t="s">
        <v>83</v>
      </c>
    </row>
    <row r="2002" spans="1:65" s="2" customFormat="1" ht="16.5" customHeight="1">
      <c r="A2002" s="33"/>
      <c r="B2002" s="144"/>
      <c r="C2002" s="145" t="s">
        <v>1997</v>
      </c>
      <c r="D2002" s="145" t="s">
        <v>163</v>
      </c>
      <c r="E2002" s="146" t="s">
        <v>1998</v>
      </c>
      <c r="F2002" s="147" t="s">
        <v>1999</v>
      </c>
      <c r="G2002" s="148" t="s">
        <v>698</v>
      </c>
      <c r="H2002" s="149">
        <v>1</v>
      </c>
      <c r="I2002" s="150"/>
      <c r="J2002" s="151">
        <f>ROUND(I2002*H2002,2)</f>
        <v>0</v>
      </c>
      <c r="K2002" s="147" t="s">
        <v>1</v>
      </c>
      <c r="L2002" s="34"/>
      <c r="M2002" s="152" t="s">
        <v>1</v>
      </c>
      <c r="N2002" s="153" t="s">
        <v>38</v>
      </c>
      <c r="O2002" s="59"/>
      <c r="P2002" s="154">
        <f>O2002*H2002</f>
        <v>0</v>
      </c>
      <c r="Q2002" s="154">
        <v>0</v>
      </c>
      <c r="R2002" s="154">
        <f>Q2002*H2002</f>
        <v>0</v>
      </c>
      <c r="S2002" s="154">
        <v>0</v>
      </c>
      <c r="T2002" s="155">
        <f>S2002*H2002</f>
        <v>0</v>
      </c>
      <c r="U2002" s="33"/>
      <c r="V2002" s="33"/>
      <c r="W2002" s="33"/>
      <c r="X2002" s="33"/>
      <c r="Y2002" s="33"/>
      <c r="Z2002" s="33"/>
      <c r="AA2002" s="33"/>
      <c r="AB2002" s="33"/>
      <c r="AC2002" s="33"/>
      <c r="AD2002" s="33"/>
      <c r="AE2002" s="33"/>
      <c r="AR2002" s="156" t="s">
        <v>1956</v>
      </c>
      <c r="AT2002" s="156" t="s">
        <v>163</v>
      </c>
      <c r="AU2002" s="156" t="s">
        <v>83</v>
      </c>
      <c r="AY2002" s="18" t="s">
        <v>160</v>
      </c>
      <c r="BE2002" s="157">
        <f>IF(N2002="základní",J2002,0)</f>
        <v>0</v>
      </c>
      <c r="BF2002" s="157">
        <f>IF(N2002="snížená",J2002,0)</f>
        <v>0</v>
      </c>
      <c r="BG2002" s="157">
        <f>IF(N2002="zákl. přenesená",J2002,0)</f>
        <v>0</v>
      </c>
      <c r="BH2002" s="157">
        <f>IF(N2002="sníž. přenesená",J2002,0)</f>
        <v>0</v>
      </c>
      <c r="BI2002" s="157">
        <f>IF(N2002="nulová",J2002,0)</f>
        <v>0</v>
      </c>
      <c r="BJ2002" s="18" t="s">
        <v>81</v>
      </c>
      <c r="BK2002" s="157">
        <f>ROUND(I2002*H2002,2)</f>
        <v>0</v>
      </c>
      <c r="BL2002" s="18" t="s">
        <v>1956</v>
      </c>
      <c r="BM2002" s="156" t="s">
        <v>2000</v>
      </c>
    </row>
    <row r="2003" spans="1:47" s="2" customFormat="1" ht="19.5">
      <c r="A2003" s="33"/>
      <c r="B2003" s="34"/>
      <c r="C2003" s="33"/>
      <c r="D2003" s="158" t="s">
        <v>170</v>
      </c>
      <c r="E2003" s="33"/>
      <c r="F2003" s="159" t="s">
        <v>2001</v>
      </c>
      <c r="G2003" s="33"/>
      <c r="H2003" s="33"/>
      <c r="I2003" s="160"/>
      <c r="J2003" s="33"/>
      <c r="K2003" s="33"/>
      <c r="L2003" s="34"/>
      <c r="M2003" s="161"/>
      <c r="N2003" s="162"/>
      <c r="O2003" s="59"/>
      <c r="P2003" s="59"/>
      <c r="Q2003" s="59"/>
      <c r="R2003" s="59"/>
      <c r="S2003" s="59"/>
      <c r="T2003" s="60"/>
      <c r="U2003" s="33"/>
      <c r="V2003" s="33"/>
      <c r="W2003" s="33"/>
      <c r="X2003" s="33"/>
      <c r="Y2003" s="33"/>
      <c r="Z2003" s="33"/>
      <c r="AA2003" s="33"/>
      <c r="AB2003" s="33"/>
      <c r="AC2003" s="33"/>
      <c r="AD2003" s="33"/>
      <c r="AE2003" s="33"/>
      <c r="AT2003" s="18" t="s">
        <v>170</v>
      </c>
      <c r="AU2003" s="18" t="s">
        <v>83</v>
      </c>
    </row>
    <row r="2004" spans="1:65" s="2" customFormat="1" ht="16.5" customHeight="1">
      <c r="A2004" s="33"/>
      <c r="B2004" s="144"/>
      <c r="C2004" s="145" t="s">
        <v>2002</v>
      </c>
      <c r="D2004" s="145" t="s">
        <v>163</v>
      </c>
      <c r="E2004" s="146" t="s">
        <v>2003</v>
      </c>
      <c r="F2004" s="147" t="s">
        <v>2004</v>
      </c>
      <c r="G2004" s="148" t="s">
        <v>698</v>
      </c>
      <c r="H2004" s="149">
        <v>1</v>
      </c>
      <c r="I2004" s="150"/>
      <c r="J2004" s="151">
        <f>ROUND(I2004*H2004,2)</f>
        <v>0</v>
      </c>
      <c r="K2004" s="147" t="s">
        <v>1</v>
      </c>
      <c r="L2004" s="34"/>
      <c r="M2004" s="206" t="s">
        <v>1</v>
      </c>
      <c r="N2004" s="207" t="s">
        <v>38</v>
      </c>
      <c r="O2004" s="208"/>
      <c r="P2004" s="209">
        <f>O2004*H2004</f>
        <v>0</v>
      </c>
      <c r="Q2004" s="209">
        <v>0</v>
      </c>
      <c r="R2004" s="209">
        <f>Q2004*H2004</f>
        <v>0</v>
      </c>
      <c r="S2004" s="209">
        <v>0</v>
      </c>
      <c r="T2004" s="210">
        <f>S2004*H2004</f>
        <v>0</v>
      </c>
      <c r="U2004" s="33"/>
      <c r="V2004" s="33"/>
      <c r="W2004" s="33"/>
      <c r="X2004" s="33"/>
      <c r="Y2004" s="33"/>
      <c r="Z2004" s="33"/>
      <c r="AA2004" s="33"/>
      <c r="AB2004" s="33"/>
      <c r="AC2004" s="33"/>
      <c r="AD2004" s="33"/>
      <c r="AE2004" s="33"/>
      <c r="AR2004" s="156" t="s">
        <v>1956</v>
      </c>
      <c r="AT2004" s="156" t="s">
        <v>163</v>
      </c>
      <c r="AU2004" s="156" t="s">
        <v>83</v>
      </c>
      <c r="AY2004" s="18" t="s">
        <v>160</v>
      </c>
      <c r="BE2004" s="157">
        <f>IF(N2004="základní",J2004,0)</f>
        <v>0</v>
      </c>
      <c r="BF2004" s="157">
        <f>IF(N2004="snížená",J2004,0)</f>
        <v>0</v>
      </c>
      <c r="BG2004" s="157">
        <f>IF(N2004="zákl. přenesená",J2004,0)</f>
        <v>0</v>
      </c>
      <c r="BH2004" s="157">
        <f>IF(N2004="sníž. přenesená",J2004,0)</f>
        <v>0</v>
      </c>
      <c r="BI2004" s="157">
        <f>IF(N2004="nulová",J2004,0)</f>
        <v>0</v>
      </c>
      <c r="BJ2004" s="18" t="s">
        <v>81</v>
      </c>
      <c r="BK2004" s="157">
        <f>ROUND(I2004*H2004,2)</f>
        <v>0</v>
      </c>
      <c r="BL2004" s="18" t="s">
        <v>1956</v>
      </c>
      <c r="BM2004" s="156" t="s">
        <v>2005</v>
      </c>
    </row>
    <row r="2005" spans="1:31" s="2" customFormat="1" ht="6.95" customHeight="1">
      <c r="A2005" s="33"/>
      <c r="B2005" s="48"/>
      <c r="C2005" s="49"/>
      <c r="D2005" s="49"/>
      <c r="E2005" s="49"/>
      <c r="F2005" s="49"/>
      <c r="G2005" s="49"/>
      <c r="H2005" s="49"/>
      <c r="I2005" s="49"/>
      <c r="J2005" s="49"/>
      <c r="K2005" s="49"/>
      <c r="L2005" s="34"/>
      <c r="M2005" s="33"/>
      <c r="O2005" s="33"/>
      <c r="P2005" s="33"/>
      <c r="Q2005" s="33"/>
      <c r="R2005" s="33"/>
      <c r="S2005" s="33"/>
      <c r="T2005" s="33"/>
      <c r="U2005" s="33"/>
      <c r="V2005" s="33"/>
      <c r="W2005" s="33"/>
      <c r="X2005" s="33"/>
      <c r="Y2005" s="33"/>
      <c r="Z2005" s="33"/>
      <c r="AA2005" s="33"/>
      <c r="AB2005" s="33"/>
      <c r="AC2005" s="33"/>
      <c r="AD2005" s="33"/>
      <c r="AE2005" s="33"/>
    </row>
  </sheetData>
  <autoFilter ref="C147:K2004"/>
  <mergeCells count="9">
    <mergeCell ref="E87:H87"/>
    <mergeCell ref="E138:H138"/>
    <mergeCell ref="E140:H140"/>
    <mergeCell ref="L2:V2"/>
    <mergeCell ref="E7:H7"/>
    <mergeCell ref="E9:H9"/>
    <mergeCell ref="E18:H18"/>
    <mergeCell ref="E27:H27"/>
    <mergeCell ref="E85:H85"/>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2:BM194"/>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252" t="s">
        <v>5</v>
      </c>
      <c r="M2" s="237"/>
      <c r="N2" s="237"/>
      <c r="O2" s="237"/>
      <c r="P2" s="237"/>
      <c r="Q2" s="237"/>
      <c r="R2" s="237"/>
      <c r="S2" s="237"/>
      <c r="T2" s="237"/>
      <c r="U2" s="237"/>
      <c r="V2" s="237"/>
      <c r="AT2" s="18" t="s">
        <v>86</v>
      </c>
    </row>
    <row r="3" spans="2:46" s="1" customFormat="1" ht="6.95" customHeight="1" hidden="1">
      <c r="B3" s="19"/>
      <c r="C3" s="20"/>
      <c r="D3" s="20"/>
      <c r="E3" s="20"/>
      <c r="F3" s="20"/>
      <c r="G3" s="20"/>
      <c r="H3" s="20"/>
      <c r="I3" s="20"/>
      <c r="J3" s="20"/>
      <c r="K3" s="20"/>
      <c r="L3" s="21"/>
      <c r="AT3" s="18" t="s">
        <v>83</v>
      </c>
    </row>
    <row r="4" spans="2:46" s="1" customFormat="1" ht="24.95" customHeight="1" hidden="1">
      <c r="B4" s="21"/>
      <c r="D4" s="22" t="s">
        <v>105</v>
      </c>
      <c r="L4" s="21"/>
      <c r="M4" s="94" t="s">
        <v>10</v>
      </c>
      <c r="AT4" s="18" t="s">
        <v>3</v>
      </c>
    </row>
    <row r="5" spans="2:12" s="1" customFormat="1" ht="6.95" customHeight="1" hidden="1">
      <c r="B5" s="21"/>
      <c r="L5" s="21"/>
    </row>
    <row r="6" spans="2:12" s="1" customFormat="1" ht="12" customHeight="1" hidden="1">
      <c r="B6" s="21"/>
      <c r="D6" s="28" t="s">
        <v>16</v>
      </c>
      <c r="L6" s="21"/>
    </row>
    <row r="7" spans="2:12" s="1" customFormat="1" ht="16.5" customHeight="1" hidden="1">
      <c r="B7" s="21"/>
      <c r="E7" s="253" t="str">
        <f>'Rekapitulace stavby'!K6</f>
        <v>Nástavba provozně technického objektu - ON Trutnov 1</v>
      </c>
      <c r="F7" s="254"/>
      <c r="G7" s="254"/>
      <c r="H7" s="254"/>
      <c r="L7" s="21"/>
    </row>
    <row r="8" spans="1:31" s="2" customFormat="1" ht="12" customHeight="1" hidden="1">
      <c r="A8" s="33"/>
      <c r="B8" s="34"/>
      <c r="C8" s="33"/>
      <c r="D8" s="28" t="s">
        <v>106</v>
      </c>
      <c r="E8" s="33"/>
      <c r="F8" s="33"/>
      <c r="G8" s="33"/>
      <c r="H8" s="33"/>
      <c r="I8" s="33"/>
      <c r="J8" s="33"/>
      <c r="K8" s="33"/>
      <c r="L8" s="43"/>
      <c r="S8" s="33"/>
      <c r="T8" s="33"/>
      <c r="U8" s="33"/>
      <c r="V8" s="33"/>
      <c r="W8" s="33"/>
      <c r="X8" s="33"/>
      <c r="Y8" s="33"/>
      <c r="Z8" s="33"/>
      <c r="AA8" s="33"/>
      <c r="AB8" s="33"/>
      <c r="AC8" s="33"/>
      <c r="AD8" s="33"/>
      <c r="AE8" s="33"/>
    </row>
    <row r="9" spans="1:31" s="2" customFormat="1" ht="16.5" customHeight="1" hidden="1">
      <c r="A9" s="33"/>
      <c r="B9" s="34"/>
      <c r="C9" s="33"/>
      <c r="D9" s="33"/>
      <c r="E9" s="214" t="s">
        <v>2006</v>
      </c>
      <c r="F9" s="255"/>
      <c r="G9" s="255"/>
      <c r="H9" s="255"/>
      <c r="I9" s="33"/>
      <c r="J9" s="33"/>
      <c r="K9" s="33"/>
      <c r="L9" s="43"/>
      <c r="S9" s="33"/>
      <c r="T9" s="33"/>
      <c r="U9" s="33"/>
      <c r="V9" s="33"/>
      <c r="W9" s="33"/>
      <c r="X9" s="33"/>
      <c r="Y9" s="33"/>
      <c r="Z9" s="33"/>
      <c r="AA9" s="33"/>
      <c r="AB9" s="33"/>
      <c r="AC9" s="33"/>
      <c r="AD9" s="33"/>
      <c r="AE9" s="33"/>
    </row>
    <row r="10" spans="1:31" s="2" customFormat="1" ht="11.25" hidden="1">
      <c r="A10" s="33"/>
      <c r="B10" s="34"/>
      <c r="C10" s="33"/>
      <c r="D10" s="33"/>
      <c r="E10" s="33"/>
      <c r="F10" s="33"/>
      <c r="G10" s="33"/>
      <c r="H10" s="33"/>
      <c r="I10" s="33"/>
      <c r="J10" s="33"/>
      <c r="K10" s="33"/>
      <c r="L10" s="43"/>
      <c r="S10" s="33"/>
      <c r="T10" s="33"/>
      <c r="U10" s="33"/>
      <c r="V10" s="33"/>
      <c r="W10" s="33"/>
      <c r="X10" s="33"/>
      <c r="Y10" s="33"/>
      <c r="Z10" s="33"/>
      <c r="AA10" s="33"/>
      <c r="AB10" s="33"/>
      <c r="AC10" s="33"/>
      <c r="AD10" s="33"/>
      <c r="AE10" s="33"/>
    </row>
    <row r="11" spans="1:31" s="2" customFormat="1" ht="12" customHeight="1" hidden="1">
      <c r="A11" s="33"/>
      <c r="B11" s="34"/>
      <c r="C11" s="33"/>
      <c r="D11" s="28" t="s">
        <v>18</v>
      </c>
      <c r="E11" s="33"/>
      <c r="F11" s="26" t="s">
        <v>1</v>
      </c>
      <c r="G11" s="33"/>
      <c r="H11" s="33"/>
      <c r="I11" s="28" t="s">
        <v>19</v>
      </c>
      <c r="J11" s="26" t="s">
        <v>1</v>
      </c>
      <c r="K11" s="33"/>
      <c r="L11" s="43"/>
      <c r="S11" s="33"/>
      <c r="T11" s="33"/>
      <c r="U11" s="33"/>
      <c r="V11" s="33"/>
      <c r="W11" s="33"/>
      <c r="X11" s="33"/>
      <c r="Y11" s="33"/>
      <c r="Z11" s="33"/>
      <c r="AA11" s="33"/>
      <c r="AB11" s="33"/>
      <c r="AC11" s="33"/>
      <c r="AD11" s="33"/>
      <c r="AE11" s="33"/>
    </row>
    <row r="12" spans="1:31" s="2" customFormat="1" ht="12" customHeight="1" hidden="1">
      <c r="A12" s="33"/>
      <c r="B12" s="34"/>
      <c r="C12" s="33"/>
      <c r="D12" s="28" t="s">
        <v>20</v>
      </c>
      <c r="E12" s="33"/>
      <c r="F12" s="26" t="s">
        <v>21</v>
      </c>
      <c r="G12" s="33"/>
      <c r="H12" s="33"/>
      <c r="I12" s="28" t="s">
        <v>22</v>
      </c>
      <c r="J12" s="56" t="str">
        <f>'Rekapitulace stavby'!AN8</f>
        <v>27. 1. 2023</v>
      </c>
      <c r="K12" s="33"/>
      <c r="L12" s="43"/>
      <c r="S12" s="33"/>
      <c r="T12" s="33"/>
      <c r="U12" s="33"/>
      <c r="V12" s="33"/>
      <c r="W12" s="33"/>
      <c r="X12" s="33"/>
      <c r="Y12" s="33"/>
      <c r="Z12" s="33"/>
      <c r="AA12" s="33"/>
      <c r="AB12" s="33"/>
      <c r="AC12" s="33"/>
      <c r="AD12" s="33"/>
      <c r="AE12" s="33"/>
    </row>
    <row r="13" spans="1:31" s="2" customFormat="1" ht="10.9" customHeight="1" hidden="1">
      <c r="A13" s="33"/>
      <c r="B13" s="34"/>
      <c r="C13" s="33"/>
      <c r="D13" s="33"/>
      <c r="E13" s="33"/>
      <c r="F13" s="33"/>
      <c r="G13" s="33"/>
      <c r="H13" s="33"/>
      <c r="I13" s="33"/>
      <c r="J13" s="33"/>
      <c r="K13" s="33"/>
      <c r="L13" s="43"/>
      <c r="S13" s="33"/>
      <c r="T13" s="33"/>
      <c r="U13" s="33"/>
      <c r="V13" s="33"/>
      <c r="W13" s="33"/>
      <c r="X13" s="33"/>
      <c r="Y13" s="33"/>
      <c r="Z13" s="33"/>
      <c r="AA13" s="33"/>
      <c r="AB13" s="33"/>
      <c r="AC13" s="33"/>
      <c r="AD13" s="33"/>
      <c r="AE13" s="33"/>
    </row>
    <row r="14" spans="1:31" s="2" customFormat="1" ht="12" customHeight="1" hidden="1">
      <c r="A14" s="33"/>
      <c r="B14" s="34"/>
      <c r="C14" s="33"/>
      <c r="D14" s="28" t="s">
        <v>24</v>
      </c>
      <c r="E14" s="33"/>
      <c r="F14" s="33"/>
      <c r="G14" s="33"/>
      <c r="H14" s="33"/>
      <c r="I14" s="28" t="s">
        <v>25</v>
      </c>
      <c r="J14" s="26" t="s">
        <v>1</v>
      </c>
      <c r="K14" s="33"/>
      <c r="L14" s="43"/>
      <c r="S14" s="33"/>
      <c r="T14" s="33"/>
      <c r="U14" s="33"/>
      <c r="V14" s="33"/>
      <c r="W14" s="33"/>
      <c r="X14" s="33"/>
      <c r="Y14" s="33"/>
      <c r="Z14" s="33"/>
      <c r="AA14" s="33"/>
      <c r="AB14" s="33"/>
      <c r="AC14" s="33"/>
      <c r="AD14" s="33"/>
      <c r="AE14" s="33"/>
    </row>
    <row r="15" spans="1:31" s="2" customFormat="1" ht="18" customHeight="1" hidden="1">
      <c r="A15" s="33"/>
      <c r="B15" s="34"/>
      <c r="C15" s="33"/>
      <c r="D15" s="33"/>
      <c r="E15" s="26" t="s">
        <v>21</v>
      </c>
      <c r="F15" s="33"/>
      <c r="G15" s="33"/>
      <c r="H15" s="33"/>
      <c r="I15" s="28" t="s">
        <v>26</v>
      </c>
      <c r="J15" s="26" t="s">
        <v>1</v>
      </c>
      <c r="K15" s="33"/>
      <c r="L15" s="43"/>
      <c r="S15" s="33"/>
      <c r="T15" s="33"/>
      <c r="U15" s="33"/>
      <c r="V15" s="33"/>
      <c r="W15" s="33"/>
      <c r="X15" s="33"/>
      <c r="Y15" s="33"/>
      <c r="Z15" s="33"/>
      <c r="AA15" s="33"/>
      <c r="AB15" s="33"/>
      <c r="AC15" s="33"/>
      <c r="AD15" s="33"/>
      <c r="AE15" s="33"/>
    </row>
    <row r="16" spans="1:31" s="2" customFormat="1" ht="6.95" customHeight="1" hidden="1">
      <c r="A16" s="33"/>
      <c r="B16" s="34"/>
      <c r="C16" s="33"/>
      <c r="D16" s="33"/>
      <c r="E16" s="33"/>
      <c r="F16" s="33"/>
      <c r="G16" s="33"/>
      <c r="H16" s="33"/>
      <c r="I16" s="33"/>
      <c r="J16" s="33"/>
      <c r="K16" s="33"/>
      <c r="L16" s="43"/>
      <c r="S16" s="33"/>
      <c r="T16" s="33"/>
      <c r="U16" s="33"/>
      <c r="V16" s="33"/>
      <c r="W16" s="33"/>
      <c r="X16" s="33"/>
      <c r="Y16" s="33"/>
      <c r="Z16" s="33"/>
      <c r="AA16" s="33"/>
      <c r="AB16" s="33"/>
      <c r="AC16" s="33"/>
      <c r="AD16" s="33"/>
      <c r="AE16" s="33"/>
    </row>
    <row r="17" spans="1:31" s="2" customFormat="1" ht="12" customHeight="1" hidden="1">
      <c r="A17" s="33"/>
      <c r="B17" s="34"/>
      <c r="C17" s="33"/>
      <c r="D17" s="28" t="s">
        <v>27</v>
      </c>
      <c r="E17" s="33"/>
      <c r="F17" s="33"/>
      <c r="G17" s="33"/>
      <c r="H17" s="33"/>
      <c r="I17" s="28" t="s">
        <v>25</v>
      </c>
      <c r="J17" s="29" t="str">
        <f>'Rekapitulace stavby'!AN13</f>
        <v>Vyplň údaj</v>
      </c>
      <c r="K17" s="33"/>
      <c r="L17" s="43"/>
      <c r="S17" s="33"/>
      <c r="T17" s="33"/>
      <c r="U17" s="33"/>
      <c r="V17" s="33"/>
      <c r="W17" s="33"/>
      <c r="X17" s="33"/>
      <c r="Y17" s="33"/>
      <c r="Z17" s="33"/>
      <c r="AA17" s="33"/>
      <c r="AB17" s="33"/>
      <c r="AC17" s="33"/>
      <c r="AD17" s="33"/>
      <c r="AE17" s="33"/>
    </row>
    <row r="18" spans="1:31" s="2" customFormat="1" ht="18" customHeight="1" hidden="1">
      <c r="A18" s="33"/>
      <c r="B18" s="34"/>
      <c r="C18" s="33"/>
      <c r="D18" s="33"/>
      <c r="E18" s="256" t="str">
        <f>'Rekapitulace stavby'!E14</f>
        <v>Vyplň údaj</v>
      </c>
      <c r="F18" s="236"/>
      <c r="G18" s="236"/>
      <c r="H18" s="236"/>
      <c r="I18" s="28" t="s">
        <v>26</v>
      </c>
      <c r="J18" s="29" t="str">
        <f>'Rekapitulace stavby'!AN14</f>
        <v>Vyplň údaj</v>
      </c>
      <c r="K18" s="33"/>
      <c r="L18" s="43"/>
      <c r="S18" s="33"/>
      <c r="T18" s="33"/>
      <c r="U18" s="33"/>
      <c r="V18" s="33"/>
      <c r="W18" s="33"/>
      <c r="X18" s="33"/>
      <c r="Y18" s="33"/>
      <c r="Z18" s="33"/>
      <c r="AA18" s="33"/>
      <c r="AB18" s="33"/>
      <c r="AC18" s="33"/>
      <c r="AD18" s="33"/>
      <c r="AE18" s="33"/>
    </row>
    <row r="19" spans="1:31" s="2" customFormat="1" ht="6.95" customHeight="1" hidden="1">
      <c r="A19" s="33"/>
      <c r="B19" s="34"/>
      <c r="C19" s="33"/>
      <c r="D19" s="33"/>
      <c r="E19" s="33"/>
      <c r="F19" s="33"/>
      <c r="G19" s="33"/>
      <c r="H19" s="33"/>
      <c r="I19" s="33"/>
      <c r="J19" s="33"/>
      <c r="K19" s="33"/>
      <c r="L19" s="43"/>
      <c r="S19" s="33"/>
      <c r="T19" s="33"/>
      <c r="U19" s="33"/>
      <c r="V19" s="33"/>
      <c r="W19" s="33"/>
      <c r="X19" s="33"/>
      <c r="Y19" s="33"/>
      <c r="Z19" s="33"/>
      <c r="AA19" s="33"/>
      <c r="AB19" s="33"/>
      <c r="AC19" s="33"/>
      <c r="AD19" s="33"/>
      <c r="AE19" s="33"/>
    </row>
    <row r="20" spans="1:31" s="2" customFormat="1" ht="12" customHeight="1" hidden="1">
      <c r="A20" s="33"/>
      <c r="B20" s="34"/>
      <c r="C20" s="33"/>
      <c r="D20" s="28" t="s">
        <v>29</v>
      </c>
      <c r="E20" s="33"/>
      <c r="F20" s="33"/>
      <c r="G20" s="33"/>
      <c r="H20" s="33"/>
      <c r="I20" s="28" t="s">
        <v>25</v>
      </c>
      <c r="J20" s="26" t="s">
        <v>1</v>
      </c>
      <c r="K20" s="33"/>
      <c r="L20" s="43"/>
      <c r="S20" s="33"/>
      <c r="T20" s="33"/>
      <c r="U20" s="33"/>
      <c r="V20" s="33"/>
      <c r="W20" s="33"/>
      <c r="X20" s="33"/>
      <c r="Y20" s="33"/>
      <c r="Z20" s="33"/>
      <c r="AA20" s="33"/>
      <c r="AB20" s="33"/>
      <c r="AC20" s="33"/>
      <c r="AD20" s="33"/>
      <c r="AE20" s="33"/>
    </row>
    <row r="21" spans="1:31" s="2" customFormat="1" ht="18" customHeight="1" hidden="1">
      <c r="A21" s="33"/>
      <c r="B21" s="34"/>
      <c r="C21" s="33"/>
      <c r="D21" s="33"/>
      <c r="E21" s="26" t="s">
        <v>2007</v>
      </c>
      <c r="F21" s="33"/>
      <c r="G21" s="33"/>
      <c r="H21" s="33"/>
      <c r="I21" s="28" t="s">
        <v>26</v>
      </c>
      <c r="J21" s="26" t="s">
        <v>1</v>
      </c>
      <c r="K21" s="33"/>
      <c r="L21" s="43"/>
      <c r="S21" s="33"/>
      <c r="T21" s="33"/>
      <c r="U21" s="33"/>
      <c r="V21" s="33"/>
      <c r="W21" s="33"/>
      <c r="X21" s="33"/>
      <c r="Y21" s="33"/>
      <c r="Z21" s="33"/>
      <c r="AA21" s="33"/>
      <c r="AB21" s="33"/>
      <c r="AC21" s="33"/>
      <c r="AD21" s="33"/>
      <c r="AE21" s="33"/>
    </row>
    <row r="22" spans="1:31" s="2" customFormat="1" ht="6.95" customHeight="1" hidden="1">
      <c r="A22" s="33"/>
      <c r="B22" s="34"/>
      <c r="C22" s="33"/>
      <c r="D22" s="33"/>
      <c r="E22" s="33"/>
      <c r="F22" s="33"/>
      <c r="G22" s="33"/>
      <c r="H22" s="33"/>
      <c r="I22" s="33"/>
      <c r="J22" s="33"/>
      <c r="K22" s="33"/>
      <c r="L22" s="43"/>
      <c r="S22" s="33"/>
      <c r="T22" s="33"/>
      <c r="U22" s="33"/>
      <c r="V22" s="33"/>
      <c r="W22" s="33"/>
      <c r="X22" s="33"/>
      <c r="Y22" s="33"/>
      <c r="Z22" s="33"/>
      <c r="AA22" s="33"/>
      <c r="AB22" s="33"/>
      <c r="AC22" s="33"/>
      <c r="AD22" s="33"/>
      <c r="AE22" s="33"/>
    </row>
    <row r="23" spans="1:31" s="2" customFormat="1" ht="12" customHeight="1" hidden="1">
      <c r="A23" s="33"/>
      <c r="B23" s="34"/>
      <c r="C23" s="33"/>
      <c r="D23" s="28" t="s">
        <v>31</v>
      </c>
      <c r="E23" s="33"/>
      <c r="F23" s="33"/>
      <c r="G23" s="33"/>
      <c r="H23" s="33"/>
      <c r="I23" s="28" t="s">
        <v>25</v>
      </c>
      <c r="J23" s="26" t="s">
        <v>1</v>
      </c>
      <c r="K23" s="33"/>
      <c r="L23" s="43"/>
      <c r="S23" s="33"/>
      <c r="T23" s="33"/>
      <c r="U23" s="33"/>
      <c r="V23" s="33"/>
      <c r="W23" s="33"/>
      <c r="X23" s="33"/>
      <c r="Y23" s="33"/>
      <c r="Z23" s="33"/>
      <c r="AA23" s="33"/>
      <c r="AB23" s="33"/>
      <c r="AC23" s="33"/>
      <c r="AD23" s="33"/>
      <c r="AE23" s="33"/>
    </row>
    <row r="24" spans="1:31" s="2" customFormat="1" ht="18" customHeight="1" hidden="1">
      <c r="A24" s="33"/>
      <c r="B24" s="34"/>
      <c r="C24" s="33"/>
      <c r="D24" s="33"/>
      <c r="E24" s="26" t="s">
        <v>2008</v>
      </c>
      <c r="F24" s="33"/>
      <c r="G24" s="33"/>
      <c r="H24" s="33"/>
      <c r="I24" s="28" t="s">
        <v>26</v>
      </c>
      <c r="J24" s="26" t="s">
        <v>1</v>
      </c>
      <c r="K24" s="33"/>
      <c r="L24" s="43"/>
      <c r="S24" s="33"/>
      <c r="T24" s="33"/>
      <c r="U24" s="33"/>
      <c r="V24" s="33"/>
      <c r="W24" s="33"/>
      <c r="X24" s="33"/>
      <c r="Y24" s="33"/>
      <c r="Z24" s="33"/>
      <c r="AA24" s="33"/>
      <c r="AB24" s="33"/>
      <c r="AC24" s="33"/>
      <c r="AD24" s="33"/>
      <c r="AE24" s="33"/>
    </row>
    <row r="25" spans="1:31" s="2" customFormat="1" ht="6.95" customHeight="1" hidden="1">
      <c r="A25" s="33"/>
      <c r="B25" s="34"/>
      <c r="C25" s="33"/>
      <c r="D25" s="33"/>
      <c r="E25" s="33"/>
      <c r="F25" s="33"/>
      <c r="G25" s="33"/>
      <c r="H25" s="33"/>
      <c r="I25" s="33"/>
      <c r="J25" s="33"/>
      <c r="K25" s="33"/>
      <c r="L25" s="43"/>
      <c r="S25" s="33"/>
      <c r="T25" s="33"/>
      <c r="U25" s="33"/>
      <c r="V25" s="33"/>
      <c r="W25" s="33"/>
      <c r="X25" s="33"/>
      <c r="Y25" s="33"/>
      <c r="Z25" s="33"/>
      <c r="AA25" s="33"/>
      <c r="AB25" s="33"/>
      <c r="AC25" s="33"/>
      <c r="AD25" s="33"/>
      <c r="AE25" s="33"/>
    </row>
    <row r="26" spans="1:31" s="2" customFormat="1" ht="12" customHeight="1" hidden="1">
      <c r="A26" s="33"/>
      <c r="B26" s="34"/>
      <c r="C26" s="33"/>
      <c r="D26" s="28" t="s">
        <v>32</v>
      </c>
      <c r="E26" s="33"/>
      <c r="F26" s="33"/>
      <c r="G26" s="33"/>
      <c r="H26" s="33"/>
      <c r="I26" s="33"/>
      <c r="J26" s="33"/>
      <c r="K26" s="33"/>
      <c r="L26" s="43"/>
      <c r="S26" s="33"/>
      <c r="T26" s="33"/>
      <c r="U26" s="33"/>
      <c r="V26" s="33"/>
      <c r="W26" s="33"/>
      <c r="X26" s="33"/>
      <c r="Y26" s="33"/>
      <c r="Z26" s="33"/>
      <c r="AA26" s="33"/>
      <c r="AB26" s="33"/>
      <c r="AC26" s="33"/>
      <c r="AD26" s="33"/>
      <c r="AE26" s="33"/>
    </row>
    <row r="27" spans="1:31" s="8" customFormat="1" ht="16.5" customHeight="1" hidden="1">
      <c r="A27" s="95"/>
      <c r="B27" s="96"/>
      <c r="C27" s="95"/>
      <c r="D27" s="95"/>
      <c r="E27" s="241" t="s">
        <v>1</v>
      </c>
      <c r="F27" s="241"/>
      <c r="G27" s="241"/>
      <c r="H27" s="241"/>
      <c r="I27" s="95"/>
      <c r="J27" s="95"/>
      <c r="K27" s="95"/>
      <c r="L27" s="97"/>
      <c r="S27" s="95"/>
      <c r="T27" s="95"/>
      <c r="U27" s="95"/>
      <c r="V27" s="95"/>
      <c r="W27" s="95"/>
      <c r="X27" s="95"/>
      <c r="Y27" s="95"/>
      <c r="Z27" s="95"/>
      <c r="AA27" s="95"/>
      <c r="AB27" s="95"/>
      <c r="AC27" s="95"/>
      <c r="AD27" s="95"/>
      <c r="AE27" s="95"/>
    </row>
    <row r="28" spans="1:31" s="2" customFormat="1" ht="6.95" customHeight="1" hidden="1">
      <c r="A28" s="33"/>
      <c r="B28" s="34"/>
      <c r="C28" s="33"/>
      <c r="D28" s="33"/>
      <c r="E28" s="33"/>
      <c r="F28" s="33"/>
      <c r="G28" s="33"/>
      <c r="H28" s="33"/>
      <c r="I28" s="33"/>
      <c r="J28" s="33"/>
      <c r="K28" s="33"/>
      <c r="L28" s="43"/>
      <c r="S28" s="33"/>
      <c r="T28" s="33"/>
      <c r="U28" s="33"/>
      <c r="V28" s="33"/>
      <c r="W28" s="33"/>
      <c r="X28" s="33"/>
      <c r="Y28" s="33"/>
      <c r="Z28" s="33"/>
      <c r="AA28" s="33"/>
      <c r="AB28" s="33"/>
      <c r="AC28" s="33"/>
      <c r="AD28" s="33"/>
      <c r="AE28" s="33"/>
    </row>
    <row r="29" spans="1:31" s="2" customFormat="1" ht="6.95" customHeight="1" hidden="1">
      <c r="A29" s="33"/>
      <c r="B29" s="34"/>
      <c r="C29" s="33"/>
      <c r="D29" s="67"/>
      <c r="E29" s="67"/>
      <c r="F29" s="67"/>
      <c r="G29" s="67"/>
      <c r="H29" s="67"/>
      <c r="I29" s="67"/>
      <c r="J29" s="67"/>
      <c r="K29" s="67"/>
      <c r="L29" s="43"/>
      <c r="S29" s="33"/>
      <c r="T29" s="33"/>
      <c r="U29" s="33"/>
      <c r="V29" s="33"/>
      <c r="W29" s="33"/>
      <c r="X29" s="33"/>
      <c r="Y29" s="33"/>
      <c r="Z29" s="33"/>
      <c r="AA29" s="33"/>
      <c r="AB29" s="33"/>
      <c r="AC29" s="33"/>
      <c r="AD29" s="33"/>
      <c r="AE29" s="33"/>
    </row>
    <row r="30" spans="1:31" s="2" customFormat="1" ht="25.35" customHeight="1" hidden="1">
      <c r="A30" s="33"/>
      <c r="B30" s="34"/>
      <c r="C30" s="33"/>
      <c r="D30" s="98" t="s">
        <v>33</v>
      </c>
      <c r="E30" s="33"/>
      <c r="F30" s="33"/>
      <c r="G30" s="33"/>
      <c r="H30" s="33"/>
      <c r="I30" s="33"/>
      <c r="J30" s="72">
        <f>ROUND(J125,2)</f>
        <v>0</v>
      </c>
      <c r="K30" s="33"/>
      <c r="L30" s="43"/>
      <c r="S30" s="33"/>
      <c r="T30" s="33"/>
      <c r="U30" s="33"/>
      <c r="V30" s="33"/>
      <c r="W30" s="33"/>
      <c r="X30" s="33"/>
      <c r="Y30" s="33"/>
      <c r="Z30" s="33"/>
      <c r="AA30" s="33"/>
      <c r="AB30" s="33"/>
      <c r="AC30" s="33"/>
      <c r="AD30" s="33"/>
      <c r="AE30" s="33"/>
    </row>
    <row r="31" spans="1:31" s="2" customFormat="1" ht="6.95" customHeight="1" hidden="1">
      <c r="A31" s="33"/>
      <c r="B31" s="34"/>
      <c r="C31" s="33"/>
      <c r="D31" s="67"/>
      <c r="E31" s="67"/>
      <c r="F31" s="67"/>
      <c r="G31" s="67"/>
      <c r="H31" s="67"/>
      <c r="I31" s="67"/>
      <c r="J31" s="67"/>
      <c r="K31" s="67"/>
      <c r="L31" s="43"/>
      <c r="S31" s="33"/>
      <c r="T31" s="33"/>
      <c r="U31" s="33"/>
      <c r="V31" s="33"/>
      <c r="W31" s="33"/>
      <c r="X31" s="33"/>
      <c r="Y31" s="33"/>
      <c r="Z31" s="33"/>
      <c r="AA31" s="33"/>
      <c r="AB31" s="33"/>
      <c r="AC31" s="33"/>
      <c r="AD31" s="33"/>
      <c r="AE31" s="33"/>
    </row>
    <row r="32" spans="1:31" s="2" customFormat="1" ht="14.45" customHeight="1" hidden="1">
      <c r="A32" s="33"/>
      <c r="B32" s="34"/>
      <c r="C32" s="33"/>
      <c r="D32" s="33"/>
      <c r="E32" s="33"/>
      <c r="F32" s="37" t="s">
        <v>35</v>
      </c>
      <c r="G32" s="33"/>
      <c r="H32" s="33"/>
      <c r="I32" s="37" t="s">
        <v>34</v>
      </c>
      <c r="J32" s="37" t="s">
        <v>36</v>
      </c>
      <c r="K32" s="33"/>
      <c r="L32" s="43"/>
      <c r="S32" s="33"/>
      <c r="T32" s="33"/>
      <c r="U32" s="33"/>
      <c r="V32" s="33"/>
      <c r="W32" s="33"/>
      <c r="X32" s="33"/>
      <c r="Y32" s="33"/>
      <c r="Z32" s="33"/>
      <c r="AA32" s="33"/>
      <c r="AB32" s="33"/>
      <c r="AC32" s="33"/>
      <c r="AD32" s="33"/>
      <c r="AE32" s="33"/>
    </row>
    <row r="33" spans="1:31" s="2" customFormat="1" ht="14.45" customHeight="1" hidden="1">
      <c r="A33" s="33"/>
      <c r="B33" s="34"/>
      <c r="C33" s="33"/>
      <c r="D33" s="99" t="s">
        <v>37</v>
      </c>
      <c r="E33" s="28" t="s">
        <v>38</v>
      </c>
      <c r="F33" s="100">
        <f>ROUND((SUM(BE125:BE193)),2)</f>
        <v>0</v>
      </c>
      <c r="G33" s="33"/>
      <c r="H33" s="33"/>
      <c r="I33" s="101">
        <v>0.21</v>
      </c>
      <c r="J33" s="100">
        <f>ROUND(((SUM(BE125:BE193))*I33),2)</f>
        <v>0</v>
      </c>
      <c r="K33" s="33"/>
      <c r="L33" s="43"/>
      <c r="S33" s="33"/>
      <c r="T33" s="33"/>
      <c r="U33" s="33"/>
      <c r="V33" s="33"/>
      <c r="W33" s="33"/>
      <c r="X33" s="33"/>
      <c r="Y33" s="33"/>
      <c r="Z33" s="33"/>
      <c r="AA33" s="33"/>
      <c r="AB33" s="33"/>
      <c r="AC33" s="33"/>
      <c r="AD33" s="33"/>
      <c r="AE33" s="33"/>
    </row>
    <row r="34" spans="1:31" s="2" customFormat="1" ht="14.45" customHeight="1" hidden="1">
      <c r="A34" s="33"/>
      <c r="B34" s="34"/>
      <c r="C34" s="33"/>
      <c r="D34" s="33"/>
      <c r="E34" s="28" t="s">
        <v>39</v>
      </c>
      <c r="F34" s="100">
        <f>ROUND((SUM(BF125:BF193)),2)</f>
        <v>0</v>
      </c>
      <c r="G34" s="33"/>
      <c r="H34" s="33"/>
      <c r="I34" s="101">
        <v>0.15</v>
      </c>
      <c r="J34" s="100">
        <f>ROUND(((SUM(BF125:BF193))*I34),2)</f>
        <v>0</v>
      </c>
      <c r="K34" s="33"/>
      <c r="L34" s="43"/>
      <c r="S34" s="33"/>
      <c r="T34" s="33"/>
      <c r="U34" s="33"/>
      <c r="V34" s="33"/>
      <c r="W34" s="33"/>
      <c r="X34" s="33"/>
      <c r="Y34" s="33"/>
      <c r="Z34" s="33"/>
      <c r="AA34" s="33"/>
      <c r="AB34" s="33"/>
      <c r="AC34" s="33"/>
      <c r="AD34" s="33"/>
      <c r="AE34" s="33"/>
    </row>
    <row r="35" spans="1:31" s="2" customFormat="1" ht="14.45" customHeight="1" hidden="1">
      <c r="A35" s="33"/>
      <c r="B35" s="34"/>
      <c r="C35" s="33"/>
      <c r="D35" s="33"/>
      <c r="E35" s="28" t="s">
        <v>40</v>
      </c>
      <c r="F35" s="100">
        <f>ROUND((SUM(BG125:BG193)),2)</f>
        <v>0</v>
      </c>
      <c r="G35" s="33"/>
      <c r="H35" s="33"/>
      <c r="I35" s="101">
        <v>0.21</v>
      </c>
      <c r="J35" s="100">
        <f>0</f>
        <v>0</v>
      </c>
      <c r="K35" s="33"/>
      <c r="L35" s="43"/>
      <c r="S35" s="33"/>
      <c r="T35" s="33"/>
      <c r="U35" s="33"/>
      <c r="V35" s="33"/>
      <c r="W35" s="33"/>
      <c r="X35" s="33"/>
      <c r="Y35" s="33"/>
      <c r="Z35" s="33"/>
      <c r="AA35" s="33"/>
      <c r="AB35" s="33"/>
      <c r="AC35" s="33"/>
      <c r="AD35" s="33"/>
      <c r="AE35" s="33"/>
    </row>
    <row r="36" spans="1:31" s="2" customFormat="1" ht="14.45" customHeight="1" hidden="1">
      <c r="A36" s="33"/>
      <c r="B36" s="34"/>
      <c r="C36" s="33"/>
      <c r="D36" s="33"/>
      <c r="E36" s="28" t="s">
        <v>41</v>
      </c>
      <c r="F36" s="100">
        <f>ROUND((SUM(BH125:BH193)),2)</f>
        <v>0</v>
      </c>
      <c r="G36" s="33"/>
      <c r="H36" s="33"/>
      <c r="I36" s="101">
        <v>0.15</v>
      </c>
      <c r="J36" s="100">
        <f>0</f>
        <v>0</v>
      </c>
      <c r="K36" s="33"/>
      <c r="L36" s="43"/>
      <c r="S36" s="33"/>
      <c r="T36" s="33"/>
      <c r="U36" s="33"/>
      <c r="V36" s="33"/>
      <c r="W36" s="33"/>
      <c r="X36" s="33"/>
      <c r="Y36" s="33"/>
      <c r="Z36" s="33"/>
      <c r="AA36" s="33"/>
      <c r="AB36" s="33"/>
      <c r="AC36" s="33"/>
      <c r="AD36" s="33"/>
      <c r="AE36" s="33"/>
    </row>
    <row r="37" spans="1:31" s="2" customFormat="1" ht="14.45" customHeight="1" hidden="1">
      <c r="A37" s="33"/>
      <c r="B37" s="34"/>
      <c r="C37" s="33"/>
      <c r="D37" s="33"/>
      <c r="E37" s="28" t="s">
        <v>42</v>
      </c>
      <c r="F37" s="100">
        <f>ROUND((SUM(BI125:BI193)),2)</f>
        <v>0</v>
      </c>
      <c r="G37" s="33"/>
      <c r="H37" s="33"/>
      <c r="I37" s="101">
        <v>0</v>
      </c>
      <c r="J37" s="100">
        <f>0</f>
        <v>0</v>
      </c>
      <c r="K37" s="33"/>
      <c r="L37" s="43"/>
      <c r="S37" s="33"/>
      <c r="T37" s="33"/>
      <c r="U37" s="33"/>
      <c r="V37" s="33"/>
      <c r="W37" s="33"/>
      <c r="X37" s="33"/>
      <c r="Y37" s="33"/>
      <c r="Z37" s="33"/>
      <c r="AA37" s="33"/>
      <c r="AB37" s="33"/>
      <c r="AC37" s="33"/>
      <c r="AD37" s="33"/>
      <c r="AE37" s="33"/>
    </row>
    <row r="38" spans="1:31" s="2" customFormat="1" ht="6.95" customHeight="1" hidden="1">
      <c r="A38" s="33"/>
      <c r="B38" s="34"/>
      <c r="C38" s="33"/>
      <c r="D38" s="33"/>
      <c r="E38" s="33"/>
      <c r="F38" s="33"/>
      <c r="G38" s="33"/>
      <c r="H38" s="33"/>
      <c r="I38" s="33"/>
      <c r="J38" s="33"/>
      <c r="K38" s="33"/>
      <c r="L38" s="43"/>
      <c r="S38" s="33"/>
      <c r="T38" s="33"/>
      <c r="U38" s="33"/>
      <c r="V38" s="33"/>
      <c r="W38" s="33"/>
      <c r="X38" s="33"/>
      <c r="Y38" s="33"/>
      <c r="Z38" s="33"/>
      <c r="AA38" s="33"/>
      <c r="AB38" s="33"/>
      <c r="AC38" s="33"/>
      <c r="AD38" s="33"/>
      <c r="AE38" s="33"/>
    </row>
    <row r="39" spans="1:31" s="2" customFormat="1" ht="25.35" customHeight="1" hidden="1">
      <c r="A39" s="33"/>
      <c r="B39" s="34"/>
      <c r="C39" s="102"/>
      <c r="D39" s="103" t="s">
        <v>43</v>
      </c>
      <c r="E39" s="61"/>
      <c r="F39" s="61"/>
      <c r="G39" s="104" t="s">
        <v>44</v>
      </c>
      <c r="H39" s="105" t="s">
        <v>45</v>
      </c>
      <c r="I39" s="61"/>
      <c r="J39" s="106">
        <f>SUM(J30:J37)</f>
        <v>0</v>
      </c>
      <c r="K39" s="107"/>
      <c r="L39" s="43"/>
      <c r="S39" s="33"/>
      <c r="T39" s="33"/>
      <c r="U39" s="33"/>
      <c r="V39" s="33"/>
      <c r="W39" s="33"/>
      <c r="X39" s="33"/>
      <c r="Y39" s="33"/>
      <c r="Z39" s="33"/>
      <c r="AA39" s="33"/>
      <c r="AB39" s="33"/>
      <c r="AC39" s="33"/>
      <c r="AD39" s="33"/>
      <c r="AE39" s="33"/>
    </row>
    <row r="40" spans="1:31" s="2" customFormat="1" ht="14.45" customHeight="1" hidden="1">
      <c r="A40" s="33"/>
      <c r="B40" s="34"/>
      <c r="C40" s="33"/>
      <c r="D40" s="33"/>
      <c r="E40" s="33"/>
      <c r="F40" s="33"/>
      <c r="G40" s="33"/>
      <c r="H40" s="33"/>
      <c r="I40" s="33"/>
      <c r="J40" s="33"/>
      <c r="K40" s="33"/>
      <c r="L40" s="43"/>
      <c r="S40" s="33"/>
      <c r="T40" s="33"/>
      <c r="U40" s="33"/>
      <c r="V40" s="33"/>
      <c r="W40" s="33"/>
      <c r="X40" s="33"/>
      <c r="Y40" s="33"/>
      <c r="Z40" s="33"/>
      <c r="AA40" s="33"/>
      <c r="AB40" s="33"/>
      <c r="AC40" s="33"/>
      <c r="AD40" s="33"/>
      <c r="AE40" s="33"/>
    </row>
    <row r="41" spans="2:12" s="1" customFormat="1" ht="14.45" customHeight="1" hidden="1">
      <c r="B41" s="21"/>
      <c r="L41" s="21"/>
    </row>
    <row r="42" spans="2:12" s="1" customFormat="1" ht="14.45" customHeight="1" hidden="1">
      <c r="B42" s="21"/>
      <c r="L42" s="21"/>
    </row>
    <row r="43" spans="2:12" s="1" customFormat="1" ht="14.45" customHeight="1" hidden="1">
      <c r="B43" s="21"/>
      <c r="L43" s="21"/>
    </row>
    <row r="44" spans="2:12" s="1" customFormat="1" ht="14.45" customHeight="1" hidden="1">
      <c r="B44" s="21"/>
      <c r="L44" s="21"/>
    </row>
    <row r="45" spans="2:12" s="1" customFormat="1" ht="14.45" customHeight="1" hidden="1">
      <c r="B45" s="21"/>
      <c r="L45" s="21"/>
    </row>
    <row r="46" spans="2:12" s="1" customFormat="1" ht="14.45" customHeight="1" hidden="1">
      <c r="B46" s="21"/>
      <c r="L46" s="21"/>
    </row>
    <row r="47" spans="2:12" s="1" customFormat="1" ht="14.45" customHeight="1" hidden="1">
      <c r="B47" s="21"/>
      <c r="L47" s="21"/>
    </row>
    <row r="48" spans="2:12" s="1" customFormat="1" ht="14.45" customHeight="1" hidden="1">
      <c r="B48" s="21"/>
      <c r="L48" s="21"/>
    </row>
    <row r="49" spans="2:12" s="1" customFormat="1" ht="14.45" customHeight="1" hidden="1">
      <c r="B49" s="21"/>
      <c r="L49" s="21"/>
    </row>
    <row r="50" spans="2:12" s="2" customFormat="1" ht="14.45" customHeight="1" hidden="1">
      <c r="B50" s="43"/>
      <c r="D50" s="44" t="s">
        <v>46</v>
      </c>
      <c r="E50" s="45"/>
      <c r="F50" s="45"/>
      <c r="G50" s="44" t="s">
        <v>47</v>
      </c>
      <c r="H50" s="45"/>
      <c r="I50" s="45"/>
      <c r="J50" s="45"/>
      <c r="K50" s="45"/>
      <c r="L50" s="43"/>
    </row>
    <row r="51" spans="2:12" ht="11.25" hidden="1">
      <c r="B51" s="21"/>
      <c r="L51" s="21"/>
    </row>
    <row r="52" spans="2:12" ht="11.25" hidden="1">
      <c r="B52" s="21"/>
      <c r="L52" s="21"/>
    </row>
    <row r="53" spans="2:12" ht="11.25" hidden="1">
      <c r="B53" s="21"/>
      <c r="L53" s="21"/>
    </row>
    <row r="54" spans="2:12" ht="11.25" hidden="1">
      <c r="B54" s="21"/>
      <c r="L54" s="21"/>
    </row>
    <row r="55" spans="2:12" ht="11.25" hidden="1">
      <c r="B55" s="21"/>
      <c r="L55" s="21"/>
    </row>
    <row r="56" spans="2:12" ht="11.25" hidden="1">
      <c r="B56" s="21"/>
      <c r="L56" s="21"/>
    </row>
    <row r="57" spans="2:12" ht="11.25" hidden="1">
      <c r="B57" s="21"/>
      <c r="L57" s="21"/>
    </row>
    <row r="58" spans="2:12" ht="11.25" hidden="1">
      <c r="B58" s="21"/>
      <c r="L58" s="21"/>
    </row>
    <row r="59" spans="2:12" ht="11.25" hidden="1">
      <c r="B59" s="21"/>
      <c r="L59" s="21"/>
    </row>
    <row r="60" spans="2:12" ht="11.25" hidden="1">
      <c r="B60" s="21"/>
      <c r="L60" s="21"/>
    </row>
    <row r="61" spans="1:31" s="2" customFormat="1" ht="12.75" hidden="1">
      <c r="A61" s="33"/>
      <c r="B61" s="34"/>
      <c r="C61" s="33"/>
      <c r="D61" s="46" t="s">
        <v>48</v>
      </c>
      <c r="E61" s="36"/>
      <c r="F61" s="108" t="s">
        <v>49</v>
      </c>
      <c r="G61" s="46" t="s">
        <v>48</v>
      </c>
      <c r="H61" s="36"/>
      <c r="I61" s="36"/>
      <c r="J61" s="109" t="s">
        <v>49</v>
      </c>
      <c r="K61" s="36"/>
      <c r="L61" s="43"/>
      <c r="S61" s="33"/>
      <c r="T61" s="33"/>
      <c r="U61" s="33"/>
      <c r="V61" s="33"/>
      <c r="W61" s="33"/>
      <c r="X61" s="33"/>
      <c r="Y61" s="33"/>
      <c r="Z61" s="33"/>
      <c r="AA61" s="33"/>
      <c r="AB61" s="33"/>
      <c r="AC61" s="33"/>
      <c r="AD61" s="33"/>
      <c r="AE61" s="33"/>
    </row>
    <row r="62" spans="2:12" ht="11.25" hidden="1">
      <c r="B62" s="21"/>
      <c r="L62" s="21"/>
    </row>
    <row r="63" spans="2:12" ht="11.25" hidden="1">
      <c r="B63" s="21"/>
      <c r="L63" s="21"/>
    </row>
    <row r="64" spans="2:12" ht="11.25" hidden="1">
      <c r="B64" s="21"/>
      <c r="L64" s="21"/>
    </row>
    <row r="65" spans="1:31" s="2" customFormat="1" ht="12.75" hidden="1">
      <c r="A65" s="33"/>
      <c r="B65" s="34"/>
      <c r="C65" s="33"/>
      <c r="D65" s="44" t="s">
        <v>50</v>
      </c>
      <c r="E65" s="47"/>
      <c r="F65" s="47"/>
      <c r="G65" s="44" t="s">
        <v>51</v>
      </c>
      <c r="H65" s="47"/>
      <c r="I65" s="47"/>
      <c r="J65" s="47"/>
      <c r="K65" s="47"/>
      <c r="L65" s="43"/>
      <c r="S65" s="33"/>
      <c r="T65" s="33"/>
      <c r="U65" s="33"/>
      <c r="V65" s="33"/>
      <c r="W65" s="33"/>
      <c r="X65" s="33"/>
      <c r="Y65" s="33"/>
      <c r="Z65" s="33"/>
      <c r="AA65" s="33"/>
      <c r="AB65" s="33"/>
      <c r="AC65" s="33"/>
      <c r="AD65" s="33"/>
      <c r="AE65" s="33"/>
    </row>
    <row r="66" spans="2:12" ht="11.25" hidden="1">
      <c r="B66" s="21"/>
      <c r="L66" s="21"/>
    </row>
    <row r="67" spans="2:12" ht="11.25" hidden="1">
      <c r="B67" s="21"/>
      <c r="L67" s="21"/>
    </row>
    <row r="68" spans="2:12" ht="11.25" hidden="1">
      <c r="B68" s="21"/>
      <c r="L68" s="21"/>
    </row>
    <row r="69" spans="2:12" ht="11.25" hidden="1">
      <c r="B69" s="21"/>
      <c r="L69" s="21"/>
    </row>
    <row r="70" spans="2:12" ht="11.25" hidden="1">
      <c r="B70" s="21"/>
      <c r="L70" s="21"/>
    </row>
    <row r="71" spans="2:12" ht="11.25" hidden="1">
      <c r="B71" s="21"/>
      <c r="L71" s="21"/>
    </row>
    <row r="72" spans="2:12" ht="11.25" hidden="1">
      <c r="B72" s="21"/>
      <c r="L72" s="21"/>
    </row>
    <row r="73" spans="2:12" ht="11.25" hidden="1">
      <c r="B73" s="21"/>
      <c r="L73" s="21"/>
    </row>
    <row r="74" spans="2:12" ht="11.25" hidden="1">
      <c r="B74" s="21"/>
      <c r="L74" s="21"/>
    </row>
    <row r="75" spans="2:12" ht="11.25" hidden="1">
      <c r="B75" s="21"/>
      <c r="L75" s="21"/>
    </row>
    <row r="76" spans="1:31" s="2" customFormat="1" ht="12.75" hidden="1">
      <c r="A76" s="33"/>
      <c r="B76" s="34"/>
      <c r="C76" s="33"/>
      <c r="D76" s="46" t="s">
        <v>48</v>
      </c>
      <c r="E76" s="36"/>
      <c r="F76" s="108" t="s">
        <v>49</v>
      </c>
      <c r="G76" s="46" t="s">
        <v>48</v>
      </c>
      <c r="H76" s="36"/>
      <c r="I76" s="36"/>
      <c r="J76" s="109" t="s">
        <v>49</v>
      </c>
      <c r="K76" s="36"/>
      <c r="L76" s="43"/>
      <c r="S76" s="33"/>
      <c r="T76" s="33"/>
      <c r="U76" s="33"/>
      <c r="V76" s="33"/>
      <c r="W76" s="33"/>
      <c r="X76" s="33"/>
      <c r="Y76" s="33"/>
      <c r="Z76" s="33"/>
      <c r="AA76" s="33"/>
      <c r="AB76" s="33"/>
      <c r="AC76" s="33"/>
      <c r="AD76" s="33"/>
      <c r="AE76" s="33"/>
    </row>
    <row r="77" spans="1:31" s="2" customFormat="1" ht="14.45" customHeight="1" hidden="1">
      <c r="A77" s="33"/>
      <c r="B77" s="48"/>
      <c r="C77" s="49"/>
      <c r="D77" s="49"/>
      <c r="E77" s="49"/>
      <c r="F77" s="49"/>
      <c r="G77" s="49"/>
      <c r="H77" s="49"/>
      <c r="I77" s="49"/>
      <c r="J77" s="49"/>
      <c r="K77" s="49"/>
      <c r="L77" s="43"/>
      <c r="S77" s="33"/>
      <c r="T77" s="33"/>
      <c r="U77" s="33"/>
      <c r="V77" s="33"/>
      <c r="W77" s="33"/>
      <c r="X77" s="33"/>
      <c r="Y77" s="33"/>
      <c r="Z77" s="33"/>
      <c r="AA77" s="33"/>
      <c r="AB77" s="33"/>
      <c r="AC77" s="33"/>
      <c r="AD77" s="33"/>
      <c r="AE77" s="33"/>
    </row>
    <row r="78" ht="11.25" hidden="1"/>
    <row r="79" ht="11.25" hidden="1"/>
    <row r="80" ht="11.25" hidden="1"/>
    <row r="81" spans="1:31" s="2" customFormat="1" ht="6.95" customHeight="1">
      <c r="A81" s="33"/>
      <c r="B81" s="50"/>
      <c r="C81" s="51"/>
      <c r="D81" s="51"/>
      <c r="E81" s="51"/>
      <c r="F81" s="51"/>
      <c r="G81" s="51"/>
      <c r="H81" s="51"/>
      <c r="I81" s="51"/>
      <c r="J81" s="51"/>
      <c r="K81" s="51"/>
      <c r="L81" s="43"/>
      <c r="S81" s="33"/>
      <c r="T81" s="33"/>
      <c r="U81" s="33"/>
      <c r="V81" s="33"/>
      <c r="W81" s="33"/>
      <c r="X81" s="33"/>
      <c r="Y81" s="33"/>
      <c r="Z81" s="33"/>
      <c r="AA81" s="33"/>
      <c r="AB81" s="33"/>
      <c r="AC81" s="33"/>
      <c r="AD81" s="33"/>
      <c r="AE81" s="33"/>
    </row>
    <row r="82" spans="1:31" s="2" customFormat="1" ht="24.95" customHeight="1">
      <c r="A82" s="33"/>
      <c r="B82" s="34"/>
      <c r="C82" s="22" t="s">
        <v>108</v>
      </c>
      <c r="D82" s="33"/>
      <c r="E82" s="33"/>
      <c r="F82" s="33"/>
      <c r="G82" s="33"/>
      <c r="H82" s="33"/>
      <c r="I82" s="33"/>
      <c r="J82" s="33"/>
      <c r="K82" s="33"/>
      <c r="L82" s="43"/>
      <c r="S82" s="33"/>
      <c r="T82" s="33"/>
      <c r="U82" s="33"/>
      <c r="V82" s="33"/>
      <c r="W82" s="33"/>
      <c r="X82" s="33"/>
      <c r="Y82" s="33"/>
      <c r="Z82" s="33"/>
      <c r="AA82" s="33"/>
      <c r="AB82" s="33"/>
      <c r="AC82" s="33"/>
      <c r="AD82" s="33"/>
      <c r="AE82" s="33"/>
    </row>
    <row r="83" spans="1:31" s="2" customFormat="1" ht="6.95" customHeight="1">
      <c r="A83" s="33"/>
      <c r="B83" s="34"/>
      <c r="C83" s="33"/>
      <c r="D83" s="33"/>
      <c r="E83" s="33"/>
      <c r="F83" s="33"/>
      <c r="G83" s="33"/>
      <c r="H83" s="33"/>
      <c r="I83" s="33"/>
      <c r="J83" s="33"/>
      <c r="K83" s="33"/>
      <c r="L83" s="43"/>
      <c r="S83" s="33"/>
      <c r="T83" s="33"/>
      <c r="U83" s="33"/>
      <c r="V83" s="33"/>
      <c r="W83" s="33"/>
      <c r="X83" s="33"/>
      <c r="Y83" s="33"/>
      <c r="Z83" s="33"/>
      <c r="AA83" s="33"/>
      <c r="AB83" s="33"/>
      <c r="AC83" s="33"/>
      <c r="AD83" s="33"/>
      <c r="AE83" s="33"/>
    </row>
    <row r="84" spans="1:31" s="2" customFormat="1" ht="12" customHeight="1">
      <c r="A84" s="33"/>
      <c r="B84" s="34"/>
      <c r="C84" s="28" t="s">
        <v>16</v>
      </c>
      <c r="D84" s="33"/>
      <c r="E84" s="33"/>
      <c r="F84" s="33"/>
      <c r="G84" s="33"/>
      <c r="H84" s="33"/>
      <c r="I84" s="33"/>
      <c r="J84" s="33"/>
      <c r="K84" s="33"/>
      <c r="L84" s="43"/>
      <c r="S84" s="33"/>
      <c r="T84" s="33"/>
      <c r="U84" s="33"/>
      <c r="V84" s="33"/>
      <c r="W84" s="33"/>
      <c r="X84" s="33"/>
      <c r="Y84" s="33"/>
      <c r="Z84" s="33"/>
      <c r="AA84" s="33"/>
      <c r="AB84" s="33"/>
      <c r="AC84" s="33"/>
      <c r="AD84" s="33"/>
      <c r="AE84" s="33"/>
    </row>
    <row r="85" spans="1:31" s="2" customFormat="1" ht="16.5" customHeight="1">
      <c r="A85" s="33"/>
      <c r="B85" s="34"/>
      <c r="C85" s="33"/>
      <c r="D85" s="33"/>
      <c r="E85" s="253" t="str">
        <f>E7</f>
        <v>Nástavba provozně technického objektu - ON Trutnov 1</v>
      </c>
      <c r="F85" s="254"/>
      <c r="G85" s="254"/>
      <c r="H85" s="254"/>
      <c r="I85" s="33"/>
      <c r="J85" s="33"/>
      <c r="K85" s="33"/>
      <c r="L85" s="43"/>
      <c r="S85" s="33"/>
      <c r="T85" s="33"/>
      <c r="U85" s="33"/>
      <c r="V85" s="33"/>
      <c r="W85" s="33"/>
      <c r="X85" s="33"/>
      <c r="Y85" s="33"/>
      <c r="Z85" s="33"/>
      <c r="AA85" s="33"/>
      <c r="AB85" s="33"/>
      <c r="AC85" s="33"/>
      <c r="AD85" s="33"/>
      <c r="AE85" s="33"/>
    </row>
    <row r="86" spans="1:31" s="2" customFormat="1" ht="12" customHeight="1">
      <c r="A86" s="33"/>
      <c r="B86" s="34"/>
      <c r="C86" s="28" t="s">
        <v>106</v>
      </c>
      <c r="D86" s="33"/>
      <c r="E86" s="33"/>
      <c r="F86" s="33"/>
      <c r="G86" s="33"/>
      <c r="H86" s="33"/>
      <c r="I86" s="33"/>
      <c r="J86" s="33"/>
      <c r="K86" s="33"/>
      <c r="L86" s="43"/>
      <c r="S86" s="33"/>
      <c r="T86" s="33"/>
      <c r="U86" s="33"/>
      <c r="V86" s="33"/>
      <c r="W86" s="33"/>
      <c r="X86" s="33"/>
      <c r="Y86" s="33"/>
      <c r="Z86" s="33"/>
      <c r="AA86" s="33"/>
      <c r="AB86" s="33"/>
      <c r="AC86" s="33"/>
      <c r="AD86" s="33"/>
      <c r="AE86" s="33"/>
    </row>
    <row r="87" spans="1:31" s="2" customFormat="1" ht="16.5" customHeight="1">
      <c r="A87" s="33"/>
      <c r="B87" s="34"/>
      <c r="C87" s="33"/>
      <c r="D87" s="33"/>
      <c r="E87" s="214" t="str">
        <f>E9</f>
        <v>D.1.1b - Sanace - vlhkostní poruchy suterénní stěny</v>
      </c>
      <c r="F87" s="255"/>
      <c r="G87" s="255"/>
      <c r="H87" s="255"/>
      <c r="I87" s="33"/>
      <c r="J87" s="33"/>
      <c r="K87" s="33"/>
      <c r="L87" s="43"/>
      <c r="S87" s="33"/>
      <c r="T87" s="33"/>
      <c r="U87" s="33"/>
      <c r="V87" s="33"/>
      <c r="W87" s="33"/>
      <c r="X87" s="33"/>
      <c r="Y87" s="33"/>
      <c r="Z87" s="33"/>
      <c r="AA87" s="33"/>
      <c r="AB87" s="33"/>
      <c r="AC87" s="33"/>
      <c r="AD87" s="33"/>
      <c r="AE87" s="33"/>
    </row>
    <row r="88" spans="1:31" s="2" customFormat="1" ht="6.95" customHeight="1">
      <c r="A88" s="33"/>
      <c r="B88" s="34"/>
      <c r="C88" s="33"/>
      <c r="D88" s="33"/>
      <c r="E88" s="33"/>
      <c r="F88" s="33"/>
      <c r="G88" s="33"/>
      <c r="H88" s="33"/>
      <c r="I88" s="33"/>
      <c r="J88" s="33"/>
      <c r="K88" s="33"/>
      <c r="L88" s="43"/>
      <c r="S88" s="33"/>
      <c r="T88" s="33"/>
      <c r="U88" s="33"/>
      <c r="V88" s="33"/>
      <c r="W88" s="33"/>
      <c r="X88" s="33"/>
      <c r="Y88" s="33"/>
      <c r="Z88" s="33"/>
      <c r="AA88" s="33"/>
      <c r="AB88" s="33"/>
      <c r="AC88" s="33"/>
      <c r="AD88" s="33"/>
      <c r="AE88" s="33"/>
    </row>
    <row r="89" spans="1:31" s="2" customFormat="1" ht="12" customHeight="1">
      <c r="A89" s="33"/>
      <c r="B89" s="34"/>
      <c r="C89" s="28" t="s">
        <v>20</v>
      </c>
      <c r="D89" s="33"/>
      <c r="E89" s="33"/>
      <c r="F89" s="26" t="str">
        <f>F12</f>
        <v xml:space="preserve"> </v>
      </c>
      <c r="G89" s="33"/>
      <c r="H89" s="33"/>
      <c r="I89" s="28" t="s">
        <v>22</v>
      </c>
      <c r="J89" s="56" t="str">
        <f>IF(J12="","",J12)</f>
        <v>27. 1. 2023</v>
      </c>
      <c r="K89" s="33"/>
      <c r="L89" s="43"/>
      <c r="S89" s="33"/>
      <c r="T89" s="33"/>
      <c r="U89" s="33"/>
      <c r="V89" s="33"/>
      <c r="W89" s="33"/>
      <c r="X89" s="33"/>
      <c r="Y89" s="33"/>
      <c r="Z89" s="33"/>
      <c r="AA89" s="33"/>
      <c r="AB89" s="33"/>
      <c r="AC89" s="33"/>
      <c r="AD89" s="33"/>
      <c r="AE89" s="33"/>
    </row>
    <row r="90" spans="1:31" s="2" customFormat="1" ht="6.95" customHeight="1">
      <c r="A90" s="33"/>
      <c r="B90" s="34"/>
      <c r="C90" s="33"/>
      <c r="D90" s="33"/>
      <c r="E90" s="33"/>
      <c r="F90" s="33"/>
      <c r="G90" s="33"/>
      <c r="H90" s="33"/>
      <c r="I90" s="33"/>
      <c r="J90" s="33"/>
      <c r="K90" s="33"/>
      <c r="L90" s="43"/>
      <c r="S90" s="33"/>
      <c r="T90" s="33"/>
      <c r="U90" s="33"/>
      <c r="V90" s="33"/>
      <c r="W90" s="33"/>
      <c r="X90" s="33"/>
      <c r="Y90" s="33"/>
      <c r="Z90" s="33"/>
      <c r="AA90" s="33"/>
      <c r="AB90" s="33"/>
      <c r="AC90" s="33"/>
      <c r="AD90" s="33"/>
      <c r="AE90" s="33"/>
    </row>
    <row r="91" spans="1:31" s="2" customFormat="1" ht="15.2" customHeight="1">
      <c r="A91" s="33"/>
      <c r="B91" s="34"/>
      <c r="C91" s="28" t="s">
        <v>24</v>
      </c>
      <c r="D91" s="33"/>
      <c r="E91" s="33"/>
      <c r="F91" s="26" t="str">
        <f>E15</f>
        <v xml:space="preserve"> </v>
      </c>
      <c r="G91" s="33"/>
      <c r="H91" s="33"/>
      <c r="I91" s="28" t="s">
        <v>29</v>
      </c>
      <c r="J91" s="31" t="str">
        <f>E21</f>
        <v>ing. David Vyleťal</v>
      </c>
      <c r="K91" s="33"/>
      <c r="L91" s="43"/>
      <c r="S91" s="33"/>
      <c r="T91" s="33"/>
      <c r="U91" s="33"/>
      <c r="V91" s="33"/>
      <c r="W91" s="33"/>
      <c r="X91" s="33"/>
      <c r="Y91" s="33"/>
      <c r="Z91" s="33"/>
      <c r="AA91" s="33"/>
      <c r="AB91" s="33"/>
      <c r="AC91" s="33"/>
      <c r="AD91" s="33"/>
      <c r="AE91" s="33"/>
    </row>
    <row r="92" spans="1:31" s="2" customFormat="1" ht="15.2" customHeight="1">
      <c r="A92" s="33"/>
      <c r="B92" s="34"/>
      <c r="C92" s="28" t="s">
        <v>27</v>
      </c>
      <c r="D92" s="33"/>
      <c r="E92" s="33"/>
      <c r="F92" s="26" t="str">
        <f>IF(E18="","",E18)</f>
        <v>Vyplň údaj</v>
      </c>
      <c r="G92" s="33"/>
      <c r="H92" s="33"/>
      <c r="I92" s="28" t="s">
        <v>31</v>
      </c>
      <c r="J92" s="31" t="str">
        <f>E24</f>
        <v>Petr Garček</v>
      </c>
      <c r="K92" s="33"/>
      <c r="L92" s="43"/>
      <c r="S92" s="33"/>
      <c r="T92" s="33"/>
      <c r="U92" s="33"/>
      <c r="V92" s="33"/>
      <c r="W92" s="33"/>
      <c r="X92" s="33"/>
      <c r="Y92" s="33"/>
      <c r="Z92" s="33"/>
      <c r="AA92" s="33"/>
      <c r="AB92" s="33"/>
      <c r="AC92" s="33"/>
      <c r="AD92" s="33"/>
      <c r="AE92" s="33"/>
    </row>
    <row r="93" spans="1:31" s="2" customFormat="1" ht="10.35" customHeight="1">
      <c r="A93" s="33"/>
      <c r="B93" s="34"/>
      <c r="C93" s="33"/>
      <c r="D93" s="33"/>
      <c r="E93" s="33"/>
      <c r="F93" s="33"/>
      <c r="G93" s="33"/>
      <c r="H93" s="33"/>
      <c r="I93" s="33"/>
      <c r="J93" s="33"/>
      <c r="K93" s="33"/>
      <c r="L93" s="43"/>
      <c r="S93" s="33"/>
      <c r="T93" s="33"/>
      <c r="U93" s="33"/>
      <c r="V93" s="33"/>
      <c r="W93" s="33"/>
      <c r="X93" s="33"/>
      <c r="Y93" s="33"/>
      <c r="Z93" s="33"/>
      <c r="AA93" s="33"/>
      <c r="AB93" s="33"/>
      <c r="AC93" s="33"/>
      <c r="AD93" s="33"/>
      <c r="AE93" s="33"/>
    </row>
    <row r="94" spans="1:31" s="2" customFormat="1" ht="29.25" customHeight="1">
      <c r="A94" s="33"/>
      <c r="B94" s="34"/>
      <c r="C94" s="110" t="s">
        <v>109</v>
      </c>
      <c r="D94" s="102"/>
      <c r="E94" s="102"/>
      <c r="F94" s="102"/>
      <c r="G94" s="102"/>
      <c r="H94" s="102"/>
      <c r="I94" s="102"/>
      <c r="J94" s="111" t="s">
        <v>110</v>
      </c>
      <c r="K94" s="102"/>
      <c r="L94" s="43"/>
      <c r="S94" s="33"/>
      <c r="T94" s="33"/>
      <c r="U94" s="33"/>
      <c r="V94" s="33"/>
      <c r="W94" s="33"/>
      <c r="X94" s="33"/>
      <c r="Y94" s="33"/>
      <c r="Z94" s="33"/>
      <c r="AA94" s="33"/>
      <c r="AB94" s="33"/>
      <c r="AC94" s="33"/>
      <c r="AD94" s="33"/>
      <c r="AE94" s="33"/>
    </row>
    <row r="95" spans="1:31" s="2" customFormat="1" ht="10.35" customHeight="1">
      <c r="A95" s="33"/>
      <c r="B95" s="34"/>
      <c r="C95" s="33"/>
      <c r="D95" s="33"/>
      <c r="E95" s="33"/>
      <c r="F95" s="33"/>
      <c r="G95" s="33"/>
      <c r="H95" s="33"/>
      <c r="I95" s="33"/>
      <c r="J95" s="33"/>
      <c r="K95" s="33"/>
      <c r="L95" s="43"/>
      <c r="S95" s="33"/>
      <c r="T95" s="33"/>
      <c r="U95" s="33"/>
      <c r="V95" s="33"/>
      <c r="W95" s="33"/>
      <c r="X95" s="33"/>
      <c r="Y95" s="33"/>
      <c r="Z95" s="33"/>
      <c r="AA95" s="33"/>
      <c r="AB95" s="33"/>
      <c r="AC95" s="33"/>
      <c r="AD95" s="33"/>
      <c r="AE95" s="33"/>
    </row>
    <row r="96" spans="1:47" s="2" customFormat="1" ht="22.9" customHeight="1">
      <c r="A96" s="33"/>
      <c r="B96" s="34"/>
      <c r="C96" s="112" t="s">
        <v>111</v>
      </c>
      <c r="D96" s="33"/>
      <c r="E96" s="33"/>
      <c r="F96" s="33"/>
      <c r="G96" s="33"/>
      <c r="H96" s="33"/>
      <c r="I96" s="33"/>
      <c r="J96" s="72">
        <f>J125</f>
        <v>0</v>
      </c>
      <c r="K96" s="33"/>
      <c r="L96" s="43"/>
      <c r="S96" s="33"/>
      <c r="T96" s="33"/>
      <c r="U96" s="33"/>
      <c r="V96" s="33"/>
      <c r="W96" s="33"/>
      <c r="X96" s="33"/>
      <c r="Y96" s="33"/>
      <c r="Z96" s="33"/>
      <c r="AA96" s="33"/>
      <c r="AB96" s="33"/>
      <c r="AC96" s="33"/>
      <c r="AD96" s="33"/>
      <c r="AE96" s="33"/>
      <c r="AU96" s="18" t="s">
        <v>112</v>
      </c>
    </row>
    <row r="97" spans="2:12" s="9" customFormat="1" ht="24.95" customHeight="1">
      <c r="B97" s="113"/>
      <c r="D97" s="114" t="s">
        <v>113</v>
      </c>
      <c r="E97" s="115"/>
      <c r="F97" s="115"/>
      <c r="G97" s="115"/>
      <c r="H97" s="115"/>
      <c r="I97" s="115"/>
      <c r="J97" s="116">
        <f>J126</f>
        <v>0</v>
      </c>
      <c r="L97" s="113"/>
    </row>
    <row r="98" spans="2:12" s="10" customFormat="1" ht="19.9" customHeight="1">
      <c r="B98" s="117"/>
      <c r="D98" s="118" t="s">
        <v>2009</v>
      </c>
      <c r="E98" s="119"/>
      <c r="F98" s="119"/>
      <c r="G98" s="119"/>
      <c r="H98" s="119"/>
      <c r="I98" s="119"/>
      <c r="J98" s="120">
        <f>J127</f>
        <v>0</v>
      </c>
      <c r="L98" s="117"/>
    </row>
    <row r="99" spans="2:12" s="10" customFormat="1" ht="19.9" customHeight="1">
      <c r="B99" s="117"/>
      <c r="D99" s="118" t="s">
        <v>2010</v>
      </c>
      <c r="E99" s="119"/>
      <c r="F99" s="119"/>
      <c r="G99" s="119"/>
      <c r="H99" s="119"/>
      <c r="I99" s="119"/>
      <c r="J99" s="120">
        <f>J137</f>
        <v>0</v>
      </c>
      <c r="L99" s="117"/>
    </row>
    <row r="100" spans="2:12" s="10" customFormat="1" ht="19.9" customHeight="1">
      <c r="B100" s="117"/>
      <c r="D100" s="118" t="s">
        <v>2011</v>
      </c>
      <c r="E100" s="119"/>
      <c r="F100" s="119"/>
      <c r="G100" s="119"/>
      <c r="H100" s="119"/>
      <c r="I100" s="119"/>
      <c r="J100" s="120">
        <f>J140</f>
        <v>0</v>
      </c>
      <c r="L100" s="117"/>
    </row>
    <row r="101" spans="2:12" s="10" customFormat="1" ht="19.9" customHeight="1">
      <c r="B101" s="117"/>
      <c r="D101" s="118" t="s">
        <v>119</v>
      </c>
      <c r="E101" s="119"/>
      <c r="F101" s="119"/>
      <c r="G101" s="119"/>
      <c r="H101" s="119"/>
      <c r="I101" s="119"/>
      <c r="J101" s="120">
        <f>J144</f>
        <v>0</v>
      </c>
      <c r="L101" s="117"/>
    </row>
    <row r="102" spans="2:12" s="10" customFormat="1" ht="19.9" customHeight="1">
      <c r="B102" s="117"/>
      <c r="D102" s="118" t="s">
        <v>122</v>
      </c>
      <c r="E102" s="119"/>
      <c r="F102" s="119"/>
      <c r="G102" s="119"/>
      <c r="H102" s="119"/>
      <c r="I102" s="119"/>
      <c r="J102" s="120">
        <f>J157</f>
        <v>0</v>
      </c>
      <c r="L102" s="117"/>
    </row>
    <row r="103" spans="2:12" s="9" customFormat="1" ht="24.95" customHeight="1">
      <c r="B103" s="113"/>
      <c r="D103" s="114" t="s">
        <v>123</v>
      </c>
      <c r="E103" s="115"/>
      <c r="F103" s="115"/>
      <c r="G103" s="115"/>
      <c r="H103" s="115"/>
      <c r="I103" s="115"/>
      <c r="J103" s="116">
        <f>J160</f>
        <v>0</v>
      </c>
      <c r="L103" s="113"/>
    </row>
    <row r="104" spans="2:12" s="10" customFormat="1" ht="19.9" customHeight="1">
      <c r="B104" s="117"/>
      <c r="D104" s="118" t="s">
        <v>2012</v>
      </c>
      <c r="E104" s="119"/>
      <c r="F104" s="119"/>
      <c r="G104" s="119"/>
      <c r="H104" s="119"/>
      <c r="I104" s="119"/>
      <c r="J104" s="120">
        <f>J161</f>
        <v>0</v>
      </c>
      <c r="L104" s="117"/>
    </row>
    <row r="105" spans="2:12" s="10" customFormat="1" ht="19.9" customHeight="1">
      <c r="B105" s="117"/>
      <c r="D105" s="118" t="s">
        <v>125</v>
      </c>
      <c r="E105" s="119"/>
      <c r="F105" s="119"/>
      <c r="G105" s="119"/>
      <c r="H105" s="119"/>
      <c r="I105" s="119"/>
      <c r="J105" s="120">
        <f>J185</f>
        <v>0</v>
      </c>
      <c r="L105" s="117"/>
    </row>
    <row r="106" spans="1:31" s="2" customFormat="1" ht="21.75" customHeight="1">
      <c r="A106" s="33"/>
      <c r="B106" s="34"/>
      <c r="C106" s="33"/>
      <c r="D106" s="33"/>
      <c r="E106" s="33"/>
      <c r="F106" s="33"/>
      <c r="G106" s="33"/>
      <c r="H106" s="33"/>
      <c r="I106" s="33"/>
      <c r="J106" s="33"/>
      <c r="K106" s="33"/>
      <c r="L106" s="43"/>
      <c r="S106" s="33"/>
      <c r="T106" s="33"/>
      <c r="U106" s="33"/>
      <c r="V106" s="33"/>
      <c r="W106" s="33"/>
      <c r="X106" s="33"/>
      <c r="Y106" s="33"/>
      <c r="Z106" s="33"/>
      <c r="AA106" s="33"/>
      <c r="AB106" s="33"/>
      <c r="AC106" s="33"/>
      <c r="AD106" s="33"/>
      <c r="AE106" s="33"/>
    </row>
    <row r="107" spans="1:31" s="2" customFormat="1" ht="6.95" customHeight="1">
      <c r="A107" s="33"/>
      <c r="B107" s="48"/>
      <c r="C107" s="49"/>
      <c r="D107" s="49"/>
      <c r="E107" s="49"/>
      <c r="F107" s="49"/>
      <c r="G107" s="49"/>
      <c r="H107" s="49"/>
      <c r="I107" s="49"/>
      <c r="J107" s="49"/>
      <c r="K107" s="49"/>
      <c r="L107" s="43"/>
      <c r="S107" s="33"/>
      <c r="T107" s="33"/>
      <c r="U107" s="33"/>
      <c r="V107" s="33"/>
      <c r="W107" s="33"/>
      <c r="X107" s="33"/>
      <c r="Y107" s="33"/>
      <c r="Z107" s="33"/>
      <c r="AA107" s="33"/>
      <c r="AB107" s="33"/>
      <c r="AC107" s="33"/>
      <c r="AD107" s="33"/>
      <c r="AE107" s="33"/>
    </row>
    <row r="111" spans="1:31" s="2" customFormat="1" ht="6.95" customHeight="1">
      <c r="A111" s="33"/>
      <c r="B111" s="50"/>
      <c r="C111" s="51"/>
      <c r="D111" s="51"/>
      <c r="E111" s="51"/>
      <c r="F111" s="51"/>
      <c r="G111" s="51"/>
      <c r="H111" s="51"/>
      <c r="I111" s="51"/>
      <c r="J111" s="51"/>
      <c r="K111" s="51"/>
      <c r="L111" s="43"/>
      <c r="S111" s="33"/>
      <c r="T111" s="33"/>
      <c r="U111" s="33"/>
      <c r="V111" s="33"/>
      <c r="W111" s="33"/>
      <c r="X111" s="33"/>
      <c r="Y111" s="33"/>
      <c r="Z111" s="33"/>
      <c r="AA111" s="33"/>
      <c r="AB111" s="33"/>
      <c r="AC111" s="33"/>
      <c r="AD111" s="33"/>
      <c r="AE111" s="33"/>
    </row>
    <row r="112" spans="1:31" s="2" customFormat="1" ht="24.95" customHeight="1">
      <c r="A112" s="33"/>
      <c r="B112" s="34"/>
      <c r="C112" s="22" t="s">
        <v>145</v>
      </c>
      <c r="D112" s="33"/>
      <c r="E112" s="33"/>
      <c r="F112" s="33"/>
      <c r="G112" s="33"/>
      <c r="H112" s="33"/>
      <c r="I112" s="33"/>
      <c r="J112" s="33"/>
      <c r="K112" s="33"/>
      <c r="L112" s="43"/>
      <c r="S112" s="33"/>
      <c r="T112" s="33"/>
      <c r="U112" s="33"/>
      <c r="V112" s="33"/>
      <c r="W112" s="33"/>
      <c r="X112" s="33"/>
      <c r="Y112" s="33"/>
      <c r="Z112" s="33"/>
      <c r="AA112" s="33"/>
      <c r="AB112" s="33"/>
      <c r="AC112" s="33"/>
      <c r="AD112" s="33"/>
      <c r="AE112" s="33"/>
    </row>
    <row r="113" spans="1:31" s="2" customFormat="1" ht="6.95" customHeight="1">
      <c r="A113" s="33"/>
      <c r="B113" s="34"/>
      <c r="C113" s="33"/>
      <c r="D113" s="33"/>
      <c r="E113" s="33"/>
      <c r="F113" s="33"/>
      <c r="G113" s="33"/>
      <c r="H113" s="33"/>
      <c r="I113" s="33"/>
      <c r="J113" s="33"/>
      <c r="K113" s="33"/>
      <c r="L113" s="43"/>
      <c r="S113" s="33"/>
      <c r="T113" s="33"/>
      <c r="U113" s="33"/>
      <c r="V113" s="33"/>
      <c r="W113" s="33"/>
      <c r="X113" s="33"/>
      <c r="Y113" s="33"/>
      <c r="Z113" s="33"/>
      <c r="AA113" s="33"/>
      <c r="AB113" s="33"/>
      <c r="AC113" s="33"/>
      <c r="AD113" s="33"/>
      <c r="AE113" s="33"/>
    </row>
    <row r="114" spans="1:31" s="2" customFormat="1" ht="12" customHeight="1">
      <c r="A114" s="33"/>
      <c r="B114" s="34"/>
      <c r="C114" s="28" t="s">
        <v>16</v>
      </c>
      <c r="D114" s="33"/>
      <c r="E114" s="33"/>
      <c r="F114" s="33"/>
      <c r="G114" s="33"/>
      <c r="H114" s="33"/>
      <c r="I114" s="33"/>
      <c r="J114" s="33"/>
      <c r="K114" s="33"/>
      <c r="L114" s="43"/>
      <c r="S114" s="33"/>
      <c r="T114" s="33"/>
      <c r="U114" s="33"/>
      <c r="V114" s="33"/>
      <c r="W114" s="33"/>
      <c r="X114" s="33"/>
      <c r="Y114" s="33"/>
      <c r="Z114" s="33"/>
      <c r="AA114" s="33"/>
      <c r="AB114" s="33"/>
      <c r="AC114" s="33"/>
      <c r="AD114" s="33"/>
      <c r="AE114" s="33"/>
    </row>
    <row r="115" spans="1:31" s="2" customFormat="1" ht="16.5" customHeight="1">
      <c r="A115" s="33"/>
      <c r="B115" s="34"/>
      <c r="C115" s="33"/>
      <c r="D115" s="33"/>
      <c r="E115" s="253" t="str">
        <f>E7</f>
        <v>Nástavba provozně technického objektu - ON Trutnov 1</v>
      </c>
      <c r="F115" s="254"/>
      <c r="G115" s="254"/>
      <c r="H115" s="254"/>
      <c r="I115" s="33"/>
      <c r="J115" s="33"/>
      <c r="K115" s="33"/>
      <c r="L115" s="43"/>
      <c r="S115" s="33"/>
      <c r="T115" s="33"/>
      <c r="U115" s="33"/>
      <c r="V115" s="33"/>
      <c r="W115" s="33"/>
      <c r="X115" s="33"/>
      <c r="Y115" s="33"/>
      <c r="Z115" s="33"/>
      <c r="AA115" s="33"/>
      <c r="AB115" s="33"/>
      <c r="AC115" s="33"/>
      <c r="AD115" s="33"/>
      <c r="AE115" s="33"/>
    </row>
    <row r="116" spans="1:31" s="2" customFormat="1" ht="12" customHeight="1">
      <c r="A116" s="33"/>
      <c r="B116" s="34"/>
      <c r="C116" s="28" t="s">
        <v>106</v>
      </c>
      <c r="D116" s="33"/>
      <c r="E116" s="33"/>
      <c r="F116" s="33"/>
      <c r="G116" s="33"/>
      <c r="H116" s="33"/>
      <c r="I116" s="33"/>
      <c r="J116" s="33"/>
      <c r="K116" s="33"/>
      <c r="L116" s="43"/>
      <c r="S116" s="33"/>
      <c r="T116" s="33"/>
      <c r="U116" s="33"/>
      <c r="V116" s="33"/>
      <c r="W116" s="33"/>
      <c r="X116" s="33"/>
      <c r="Y116" s="33"/>
      <c r="Z116" s="33"/>
      <c r="AA116" s="33"/>
      <c r="AB116" s="33"/>
      <c r="AC116" s="33"/>
      <c r="AD116" s="33"/>
      <c r="AE116" s="33"/>
    </row>
    <row r="117" spans="1:31" s="2" customFormat="1" ht="16.5" customHeight="1">
      <c r="A117" s="33"/>
      <c r="B117" s="34"/>
      <c r="C117" s="33"/>
      <c r="D117" s="33"/>
      <c r="E117" s="214" t="str">
        <f>E9</f>
        <v>D.1.1b - Sanace - vlhkostní poruchy suterénní stěny</v>
      </c>
      <c r="F117" s="255"/>
      <c r="G117" s="255"/>
      <c r="H117" s="255"/>
      <c r="I117" s="33"/>
      <c r="J117" s="33"/>
      <c r="K117" s="33"/>
      <c r="L117" s="43"/>
      <c r="S117" s="33"/>
      <c r="T117" s="33"/>
      <c r="U117" s="33"/>
      <c r="V117" s="33"/>
      <c r="W117" s="33"/>
      <c r="X117" s="33"/>
      <c r="Y117" s="33"/>
      <c r="Z117" s="33"/>
      <c r="AA117" s="33"/>
      <c r="AB117" s="33"/>
      <c r="AC117" s="33"/>
      <c r="AD117" s="33"/>
      <c r="AE117" s="33"/>
    </row>
    <row r="118" spans="1:31" s="2" customFormat="1" ht="6.95" customHeight="1">
      <c r="A118" s="33"/>
      <c r="B118" s="34"/>
      <c r="C118" s="33"/>
      <c r="D118" s="33"/>
      <c r="E118" s="33"/>
      <c r="F118" s="33"/>
      <c r="G118" s="33"/>
      <c r="H118" s="33"/>
      <c r="I118" s="33"/>
      <c r="J118" s="33"/>
      <c r="K118" s="33"/>
      <c r="L118" s="43"/>
      <c r="S118" s="33"/>
      <c r="T118" s="33"/>
      <c r="U118" s="33"/>
      <c r="V118" s="33"/>
      <c r="W118" s="33"/>
      <c r="X118" s="33"/>
      <c r="Y118" s="33"/>
      <c r="Z118" s="33"/>
      <c r="AA118" s="33"/>
      <c r="AB118" s="33"/>
      <c r="AC118" s="33"/>
      <c r="AD118" s="33"/>
      <c r="AE118" s="33"/>
    </row>
    <row r="119" spans="1:31" s="2" customFormat="1" ht="12" customHeight="1">
      <c r="A119" s="33"/>
      <c r="B119" s="34"/>
      <c r="C119" s="28" t="s">
        <v>20</v>
      </c>
      <c r="D119" s="33"/>
      <c r="E119" s="33"/>
      <c r="F119" s="26" t="str">
        <f>F12</f>
        <v xml:space="preserve"> </v>
      </c>
      <c r="G119" s="33"/>
      <c r="H119" s="33"/>
      <c r="I119" s="28" t="s">
        <v>22</v>
      </c>
      <c r="J119" s="56" t="str">
        <f>IF(J12="","",J12)</f>
        <v>27. 1. 2023</v>
      </c>
      <c r="K119" s="33"/>
      <c r="L119" s="43"/>
      <c r="S119" s="33"/>
      <c r="T119" s="33"/>
      <c r="U119" s="33"/>
      <c r="V119" s="33"/>
      <c r="W119" s="33"/>
      <c r="X119" s="33"/>
      <c r="Y119" s="33"/>
      <c r="Z119" s="33"/>
      <c r="AA119" s="33"/>
      <c r="AB119" s="33"/>
      <c r="AC119" s="33"/>
      <c r="AD119" s="33"/>
      <c r="AE119" s="33"/>
    </row>
    <row r="120" spans="1:31" s="2" customFormat="1" ht="6.95" customHeight="1">
      <c r="A120" s="33"/>
      <c r="B120" s="34"/>
      <c r="C120" s="33"/>
      <c r="D120" s="33"/>
      <c r="E120" s="33"/>
      <c r="F120" s="33"/>
      <c r="G120" s="33"/>
      <c r="H120" s="33"/>
      <c r="I120" s="33"/>
      <c r="J120" s="33"/>
      <c r="K120" s="33"/>
      <c r="L120" s="43"/>
      <c r="S120" s="33"/>
      <c r="T120" s="33"/>
      <c r="U120" s="33"/>
      <c r="V120" s="33"/>
      <c r="W120" s="33"/>
      <c r="X120" s="33"/>
      <c r="Y120" s="33"/>
      <c r="Z120" s="33"/>
      <c r="AA120" s="33"/>
      <c r="AB120" s="33"/>
      <c r="AC120" s="33"/>
      <c r="AD120" s="33"/>
      <c r="AE120" s="33"/>
    </row>
    <row r="121" spans="1:31" s="2" customFormat="1" ht="15.2" customHeight="1">
      <c r="A121" s="33"/>
      <c r="B121" s="34"/>
      <c r="C121" s="28" t="s">
        <v>24</v>
      </c>
      <c r="D121" s="33"/>
      <c r="E121" s="33"/>
      <c r="F121" s="26" t="str">
        <f>E15</f>
        <v xml:space="preserve"> </v>
      </c>
      <c r="G121" s="33"/>
      <c r="H121" s="33"/>
      <c r="I121" s="28" t="s">
        <v>29</v>
      </c>
      <c r="J121" s="31" t="str">
        <f>E21</f>
        <v>ing. David Vyleťal</v>
      </c>
      <c r="K121" s="33"/>
      <c r="L121" s="43"/>
      <c r="S121" s="33"/>
      <c r="T121" s="33"/>
      <c r="U121" s="33"/>
      <c r="V121" s="33"/>
      <c r="W121" s="33"/>
      <c r="X121" s="33"/>
      <c r="Y121" s="33"/>
      <c r="Z121" s="33"/>
      <c r="AA121" s="33"/>
      <c r="AB121" s="33"/>
      <c r="AC121" s="33"/>
      <c r="AD121" s="33"/>
      <c r="AE121" s="33"/>
    </row>
    <row r="122" spans="1:31" s="2" customFormat="1" ht="15.2" customHeight="1">
      <c r="A122" s="33"/>
      <c r="B122" s="34"/>
      <c r="C122" s="28" t="s">
        <v>27</v>
      </c>
      <c r="D122" s="33"/>
      <c r="E122" s="33"/>
      <c r="F122" s="26" t="str">
        <f>IF(E18="","",E18)</f>
        <v>Vyplň údaj</v>
      </c>
      <c r="G122" s="33"/>
      <c r="H122" s="33"/>
      <c r="I122" s="28" t="s">
        <v>31</v>
      </c>
      <c r="J122" s="31" t="str">
        <f>E24</f>
        <v>Petr Garček</v>
      </c>
      <c r="K122" s="33"/>
      <c r="L122" s="43"/>
      <c r="S122" s="33"/>
      <c r="T122" s="33"/>
      <c r="U122" s="33"/>
      <c r="V122" s="33"/>
      <c r="W122" s="33"/>
      <c r="X122" s="33"/>
      <c r="Y122" s="33"/>
      <c r="Z122" s="33"/>
      <c r="AA122" s="33"/>
      <c r="AB122" s="33"/>
      <c r="AC122" s="33"/>
      <c r="AD122" s="33"/>
      <c r="AE122" s="33"/>
    </row>
    <row r="123" spans="1:31" s="2" customFormat="1" ht="10.35" customHeight="1">
      <c r="A123" s="33"/>
      <c r="B123" s="34"/>
      <c r="C123" s="33"/>
      <c r="D123" s="33"/>
      <c r="E123" s="33"/>
      <c r="F123" s="33"/>
      <c r="G123" s="33"/>
      <c r="H123" s="33"/>
      <c r="I123" s="33"/>
      <c r="J123" s="33"/>
      <c r="K123" s="33"/>
      <c r="L123" s="43"/>
      <c r="S123" s="33"/>
      <c r="T123" s="33"/>
      <c r="U123" s="33"/>
      <c r="V123" s="33"/>
      <c r="W123" s="33"/>
      <c r="X123" s="33"/>
      <c r="Y123" s="33"/>
      <c r="Z123" s="33"/>
      <c r="AA123" s="33"/>
      <c r="AB123" s="33"/>
      <c r="AC123" s="33"/>
      <c r="AD123" s="33"/>
      <c r="AE123" s="33"/>
    </row>
    <row r="124" spans="1:31" s="11" customFormat="1" ht="29.25" customHeight="1">
      <c r="A124" s="121"/>
      <c r="B124" s="122"/>
      <c r="C124" s="123" t="s">
        <v>146</v>
      </c>
      <c r="D124" s="124" t="s">
        <v>58</v>
      </c>
      <c r="E124" s="124" t="s">
        <v>54</v>
      </c>
      <c r="F124" s="124" t="s">
        <v>55</v>
      </c>
      <c r="G124" s="124" t="s">
        <v>147</v>
      </c>
      <c r="H124" s="124" t="s">
        <v>148</v>
      </c>
      <c r="I124" s="124" t="s">
        <v>149</v>
      </c>
      <c r="J124" s="124" t="s">
        <v>110</v>
      </c>
      <c r="K124" s="125" t="s">
        <v>150</v>
      </c>
      <c r="L124" s="126"/>
      <c r="M124" s="63" t="s">
        <v>1</v>
      </c>
      <c r="N124" s="64" t="s">
        <v>37</v>
      </c>
      <c r="O124" s="64" t="s">
        <v>151</v>
      </c>
      <c r="P124" s="64" t="s">
        <v>152</v>
      </c>
      <c r="Q124" s="64" t="s">
        <v>153</v>
      </c>
      <c r="R124" s="64" t="s">
        <v>154</v>
      </c>
      <c r="S124" s="64" t="s">
        <v>155</v>
      </c>
      <c r="T124" s="65" t="s">
        <v>156</v>
      </c>
      <c r="U124" s="121"/>
      <c r="V124" s="121"/>
      <c r="W124" s="121"/>
      <c r="X124" s="121"/>
      <c r="Y124" s="121"/>
      <c r="Z124" s="121"/>
      <c r="AA124" s="121"/>
      <c r="AB124" s="121"/>
      <c r="AC124" s="121"/>
      <c r="AD124" s="121"/>
      <c r="AE124" s="121"/>
    </row>
    <row r="125" spans="1:63" s="2" customFormat="1" ht="22.9" customHeight="1">
      <c r="A125" s="33"/>
      <c r="B125" s="34"/>
      <c r="C125" s="70" t="s">
        <v>157</v>
      </c>
      <c r="D125" s="33"/>
      <c r="E125" s="33"/>
      <c r="F125" s="33"/>
      <c r="G125" s="33"/>
      <c r="H125" s="33"/>
      <c r="I125" s="33"/>
      <c r="J125" s="127">
        <f>BK125</f>
        <v>0</v>
      </c>
      <c r="K125" s="33"/>
      <c r="L125" s="34"/>
      <c r="M125" s="66"/>
      <c r="N125" s="57"/>
      <c r="O125" s="67"/>
      <c r="P125" s="128">
        <f>P126+P160</f>
        <v>0</v>
      </c>
      <c r="Q125" s="67"/>
      <c r="R125" s="128">
        <f>R126+R160</f>
        <v>20.5654897075</v>
      </c>
      <c r="S125" s="67"/>
      <c r="T125" s="129">
        <f>T126+T160</f>
        <v>8.86288</v>
      </c>
      <c r="U125" s="33"/>
      <c r="V125" s="33"/>
      <c r="W125" s="33"/>
      <c r="X125" s="33"/>
      <c r="Y125" s="33"/>
      <c r="Z125" s="33"/>
      <c r="AA125" s="33"/>
      <c r="AB125" s="33"/>
      <c r="AC125" s="33"/>
      <c r="AD125" s="33"/>
      <c r="AE125" s="33"/>
      <c r="AT125" s="18" t="s">
        <v>72</v>
      </c>
      <c r="AU125" s="18" t="s">
        <v>112</v>
      </c>
      <c r="BK125" s="130">
        <f>BK126+BK160</f>
        <v>0</v>
      </c>
    </row>
    <row r="126" spans="2:63" s="12" customFormat="1" ht="25.9" customHeight="1">
      <c r="B126" s="131"/>
      <c r="D126" s="132" t="s">
        <v>72</v>
      </c>
      <c r="E126" s="133" t="s">
        <v>158</v>
      </c>
      <c r="F126" s="133" t="s">
        <v>159</v>
      </c>
      <c r="I126" s="134"/>
      <c r="J126" s="135">
        <f>BK126</f>
        <v>0</v>
      </c>
      <c r="L126" s="131"/>
      <c r="M126" s="136"/>
      <c r="N126" s="137"/>
      <c r="O126" s="137"/>
      <c r="P126" s="138">
        <f>P127+P137+P140+P144+P157</f>
        <v>0</v>
      </c>
      <c r="Q126" s="137"/>
      <c r="R126" s="138">
        <f>R127+R137+R140+R144+R157</f>
        <v>17.620244445</v>
      </c>
      <c r="S126" s="137"/>
      <c r="T126" s="139">
        <f>T127+T137+T140+T144+T157</f>
        <v>8.86288</v>
      </c>
      <c r="AR126" s="132" t="s">
        <v>81</v>
      </c>
      <c r="AT126" s="140" t="s">
        <v>72</v>
      </c>
      <c r="AU126" s="140" t="s">
        <v>73</v>
      </c>
      <c r="AY126" s="132" t="s">
        <v>160</v>
      </c>
      <c r="BK126" s="141">
        <f>BK127+BK137+BK140+BK144+BK157</f>
        <v>0</v>
      </c>
    </row>
    <row r="127" spans="2:63" s="12" customFormat="1" ht="22.9" customHeight="1">
      <c r="B127" s="131"/>
      <c r="D127" s="132" t="s">
        <v>72</v>
      </c>
      <c r="E127" s="142" t="s">
        <v>81</v>
      </c>
      <c r="F127" s="142" t="s">
        <v>2013</v>
      </c>
      <c r="I127" s="134"/>
      <c r="J127" s="143">
        <f>BK127</f>
        <v>0</v>
      </c>
      <c r="L127" s="131"/>
      <c r="M127" s="136"/>
      <c r="N127" s="137"/>
      <c r="O127" s="137"/>
      <c r="P127" s="138">
        <f>SUM(P128:P136)</f>
        <v>0</v>
      </c>
      <c r="Q127" s="137"/>
      <c r="R127" s="138">
        <f>SUM(R128:R136)</f>
        <v>0</v>
      </c>
      <c r="S127" s="137"/>
      <c r="T127" s="139">
        <f>SUM(T128:T136)</f>
        <v>8.86288</v>
      </c>
      <c r="AR127" s="132" t="s">
        <v>81</v>
      </c>
      <c r="AT127" s="140" t="s">
        <v>72</v>
      </c>
      <c r="AU127" s="140" t="s">
        <v>81</v>
      </c>
      <c r="AY127" s="132" t="s">
        <v>160</v>
      </c>
      <c r="BK127" s="141">
        <f>SUM(BK128:BK136)</f>
        <v>0</v>
      </c>
    </row>
    <row r="128" spans="1:65" s="2" customFormat="1" ht="24.2" customHeight="1">
      <c r="A128" s="33"/>
      <c r="B128" s="144"/>
      <c r="C128" s="145" t="s">
        <v>81</v>
      </c>
      <c r="D128" s="145" t="s">
        <v>163</v>
      </c>
      <c r="E128" s="146" t="s">
        <v>2014</v>
      </c>
      <c r="F128" s="147" t="s">
        <v>2015</v>
      </c>
      <c r="G128" s="148" t="s">
        <v>166</v>
      </c>
      <c r="H128" s="149">
        <v>34.088</v>
      </c>
      <c r="I128" s="150"/>
      <c r="J128" s="151">
        <f>ROUND(I128*H128,2)</f>
        <v>0</v>
      </c>
      <c r="K128" s="147" t="s">
        <v>167</v>
      </c>
      <c r="L128" s="34"/>
      <c r="M128" s="152" t="s">
        <v>1</v>
      </c>
      <c r="N128" s="153" t="s">
        <v>38</v>
      </c>
      <c r="O128" s="59"/>
      <c r="P128" s="154">
        <f>O128*H128</f>
        <v>0</v>
      </c>
      <c r="Q128" s="154">
        <v>0</v>
      </c>
      <c r="R128" s="154">
        <f>Q128*H128</f>
        <v>0</v>
      </c>
      <c r="S128" s="154">
        <v>0.26</v>
      </c>
      <c r="T128" s="155">
        <f>S128*H128</f>
        <v>8.86288</v>
      </c>
      <c r="U128" s="33"/>
      <c r="V128" s="33"/>
      <c r="W128" s="33"/>
      <c r="X128" s="33"/>
      <c r="Y128" s="33"/>
      <c r="Z128" s="33"/>
      <c r="AA128" s="33"/>
      <c r="AB128" s="33"/>
      <c r="AC128" s="33"/>
      <c r="AD128" s="33"/>
      <c r="AE128" s="33"/>
      <c r="AR128" s="156" t="s">
        <v>168</v>
      </c>
      <c r="AT128" s="156" t="s">
        <v>163</v>
      </c>
      <c r="AU128" s="156" t="s">
        <v>83</v>
      </c>
      <c r="AY128" s="18" t="s">
        <v>160</v>
      </c>
      <c r="BE128" s="157">
        <f>IF(N128="základní",J128,0)</f>
        <v>0</v>
      </c>
      <c r="BF128" s="157">
        <f>IF(N128="snížená",J128,0)</f>
        <v>0</v>
      </c>
      <c r="BG128" s="157">
        <f>IF(N128="zákl. přenesená",J128,0)</f>
        <v>0</v>
      </c>
      <c r="BH128" s="157">
        <f>IF(N128="sníž. přenesená",J128,0)</f>
        <v>0</v>
      </c>
      <c r="BI128" s="157">
        <f>IF(N128="nulová",J128,0)</f>
        <v>0</v>
      </c>
      <c r="BJ128" s="18" t="s">
        <v>81</v>
      </c>
      <c r="BK128" s="157">
        <f>ROUND(I128*H128,2)</f>
        <v>0</v>
      </c>
      <c r="BL128" s="18" t="s">
        <v>168</v>
      </c>
      <c r="BM128" s="156" t="s">
        <v>2016</v>
      </c>
    </row>
    <row r="129" spans="1:47" s="2" customFormat="1" ht="39">
      <c r="A129" s="33"/>
      <c r="B129" s="34"/>
      <c r="C129" s="33"/>
      <c r="D129" s="158" t="s">
        <v>170</v>
      </c>
      <c r="E129" s="33"/>
      <c r="F129" s="159" t="s">
        <v>2017</v>
      </c>
      <c r="G129" s="33"/>
      <c r="H129" s="33"/>
      <c r="I129" s="160"/>
      <c r="J129" s="33"/>
      <c r="K129" s="33"/>
      <c r="L129" s="34"/>
      <c r="M129" s="161"/>
      <c r="N129" s="162"/>
      <c r="O129" s="59"/>
      <c r="P129" s="59"/>
      <c r="Q129" s="59"/>
      <c r="R129" s="59"/>
      <c r="S129" s="59"/>
      <c r="T129" s="60"/>
      <c r="U129" s="33"/>
      <c r="V129" s="33"/>
      <c r="W129" s="33"/>
      <c r="X129" s="33"/>
      <c r="Y129" s="33"/>
      <c r="Z129" s="33"/>
      <c r="AA129" s="33"/>
      <c r="AB129" s="33"/>
      <c r="AC129" s="33"/>
      <c r="AD129" s="33"/>
      <c r="AE129" s="33"/>
      <c r="AT129" s="18" t="s">
        <v>170</v>
      </c>
      <c r="AU129" s="18" t="s">
        <v>83</v>
      </c>
    </row>
    <row r="130" spans="2:51" s="14" customFormat="1" ht="11.25">
      <c r="B130" s="170"/>
      <c r="D130" s="158" t="s">
        <v>172</v>
      </c>
      <c r="E130" s="171" t="s">
        <v>1</v>
      </c>
      <c r="F130" s="172" t="s">
        <v>2018</v>
      </c>
      <c r="H130" s="173">
        <v>34.088</v>
      </c>
      <c r="I130" s="174"/>
      <c r="L130" s="170"/>
      <c r="M130" s="175"/>
      <c r="N130" s="176"/>
      <c r="O130" s="176"/>
      <c r="P130" s="176"/>
      <c r="Q130" s="176"/>
      <c r="R130" s="176"/>
      <c r="S130" s="176"/>
      <c r="T130" s="177"/>
      <c r="AT130" s="171" t="s">
        <v>172</v>
      </c>
      <c r="AU130" s="171" t="s">
        <v>83</v>
      </c>
      <c r="AV130" s="14" t="s">
        <v>83</v>
      </c>
      <c r="AW130" s="14" t="s">
        <v>30</v>
      </c>
      <c r="AX130" s="14" t="s">
        <v>81</v>
      </c>
      <c r="AY130" s="171" t="s">
        <v>160</v>
      </c>
    </row>
    <row r="131" spans="1:65" s="2" customFormat="1" ht="24.2" customHeight="1">
      <c r="A131" s="33"/>
      <c r="B131" s="144"/>
      <c r="C131" s="145" t="s">
        <v>83</v>
      </c>
      <c r="D131" s="145" t="s">
        <v>163</v>
      </c>
      <c r="E131" s="146" t="s">
        <v>2019</v>
      </c>
      <c r="F131" s="147" t="s">
        <v>2020</v>
      </c>
      <c r="G131" s="148" t="s">
        <v>262</v>
      </c>
      <c r="H131" s="149">
        <v>238.613</v>
      </c>
      <c r="I131" s="150"/>
      <c r="J131" s="151">
        <f>ROUND(I131*H131,2)</f>
        <v>0</v>
      </c>
      <c r="K131" s="147" t="s">
        <v>167</v>
      </c>
      <c r="L131" s="34"/>
      <c r="M131" s="152" t="s">
        <v>1</v>
      </c>
      <c r="N131" s="153" t="s">
        <v>38</v>
      </c>
      <c r="O131" s="59"/>
      <c r="P131" s="154">
        <f>O131*H131</f>
        <v>0</v>
      </c>
      <c r="Q131" s="154">
        <v>0</v>
      </c>
      <c r="R131" s="154">
        <f>Q131*H131</f>
        <v>0</v>
      </c>
      <c r="S131" s="154">
        <v>0</v>
      </c>
      <c r="T131" s="155">
        <f>S131*H131</f>
        <v>0</v>
      </c>
      <c r="U131" s="33"/>
      <c r="V131" s="33"/>
      <c r="W131" s="33"/>
      <c r="X131" s="33"/>
      <c r="Y131" s="33"/>
      <c r="Z131" s="33"/>
      <c r="AA131" s="33"/>
      <c r="AB131" s="33"/>
      <c r="AC131" s="33"/>
      <c r="AD131" s="33"/>
      <c r="AE131" s="33"/>
      <c r="AR131" s="156" t="s">
        <v>168</v>
      </c>
      <c r="AT131" s="156" t="s">
        <v>163</v>
      </c>
      <c r="AU131" s="156" t="s">
        <v>83</v>
      </c>
      <c r="AY131" s="18" t="s">
        <v>160</v>
      </c>
      <c r="BE131" s="157">
        <f>IF(N131="základní",J131,0)</f>
        <v>0</v>
      </c>
      <c r="BF131" s="157">
        <f>IF(N131="snížená",J131,0)</f>
        <v>0</v>
      </c>
      <c r="BG131" s="157">
        <f>IF(N131="zákl. přenesená",J131,0)</f>
        <v>0</v>
      </c>
      <c r="BH131" s="157">
        <f>IF(N131="sníž. přenesená",J131,0)</f>
        <v>0</v>
      </c>
      <c r="BI131" s="157">
        <f>IF(N131="nulová",J131,0)</f>
        <v>0</v>
      </c>
      <c r="BJ131" s="18" t="s">
        <v>81</v>
      </c>
      <c r="BK131" s="157">
        <f>ROUND(I131*H131,2)</f>
        <v>0</v>
      </c>
      <c r="BL131" s="18" t="s">
        <v>168</v>
      </c>
      <c r="BM131" s="156" t="s">
        <v>2021</v>
      </c>
    </row>
    <row r="132" spans="1:47" s="2" customFormat="1" ht="29.25">
      <c r="A132" s="33"/>
      <c r="B132" s="34"/>
      <c r="C132" s="33"/>
      <c r="D132" s="158" t="s">
        <v>170</v>
      </c>
      <c r="E132" s="33"/>
      <c r="F132" s="159" t="s">
        <v>2022</v>
      </c>
      <c r="G132" s="33"/>
      <c r="H132" s="33"/>
      <c r="I132" s="160"/>
      <c r="J132" s="33"/>
      <c r="K132" s="33"/>
      <c r="L132" s="34"/>
      <c r="M132" s="161"/>
      <c r="N132" s="162"/>
      <c r="O132" s="59"/>
      <c r="P132" s="59"/>
      <c r="Q132" s="59"/>
      <c r="R132" s="59"/>
      <c r="S132" s="59"/>
      <c r="T132" s="60"/>
      <c r="U132" s="33"/>
      <c r="V132" s="33"/>
      <c r="W132" s="33"/>
      <c r="X132" s="33"/>
      <c r="Y132" s="33"/>
      <c r="Z132" s="33"/>
      <c r="AA132" s="33"/>
      <c r="AB132" s="33"/>
      <c r="AC132" s="33"/>
      <c r="AD132" s="33"/>
      <c r="AE132" s="33"/>
      <c r="AT132" s="18" t="s">
        <v>170</v>
      </c>
      <c r="AU132" s="18" t="s">
        <v>83</v>
      </c>
    </row>
    <row r="133" spans="2:51" s="14" customFormat="1" ht="11.25">
      <c r="B133" s="170"/>
      <c r="D133" s="158" t="s">
        <v>172</v>
      </c>
      <c r="E133" s="171" t="s">
        <v>1</v>
      </c>
      <c r="F133" s="172" t="s">
        <v>2023</v>
      </c>
      <c r="H133" s="173">
        <v>238.613</v>
      </c>
      <c r="I133" s="174"/>
      <c r="L133" s="170"/>
      <c r="M133" s="175"/>
      <c r="N133" s="176"/>
      <c r="O133" s="176"/>
      <c r="P133" s="176"/>
      <c r="Q133" s="176"/>
      <c r="R133" s="176"/>
      <c r="S133" s="176"/>
      <c r="T133" s="177"/>
      <c r="AT133" s="171" t="s">
        <v>172</v>
      </c>
      <c r="AU133" s="171" t="s">
        <v>83</v>
      </c>
      <c r="AV133" s="14" t="s">
        <v>83</v>
      </c>
      <c r="AW133" s="14" t="s">
        <v>30</v>
      </c>
      <c r="AX133" s="14" t="s">
        <v>81</v>
      </c>
      <c r="AY133" s="171" t="s">
        <v>160</v>
      </c>
    </row>
    <row r="134" spans="1:65" s="2" customFormat="1" ht="24.2" customHeight="1">
      <c r="A134" s="33"/>
      <c r="B134" s="144"/>
      <c r="C134" s="145" t="s">
        <v>161</v>
      </c>
      <c r="D134" s="145" t="s">
        <v>163</v>
      </c>
      <c r="E134" s="146" t="s">
        <v>2024</v>
      </c>
      <c r="F134" s="147" t="s">
        <v>2025</v>
      </c>
      <c r="G134" s="148" t="s">
        <v>262</v>
      </c>
      <c r="H134" s="149">
        <v>238.613</v>
      </c>
      <c r="I134" s="150"/>
      <c r="J134" s="151">
        <f>ROUND(I134*H134,2)</f>
        <v>0</v>
      </c>
      <c r="K134" s="147" t="s">
        <v>167</v>
      </c>
      <c r="L134" s="34"/>
      <c r="M134" s="152" t="s">
        <v>1</v>
      </c>
      <c r="N134" s="153" t="s">
        <v>38</v>
      </c>
      <c r="O134" s="59"/>
      <c r="P134" s="154">
        <f>O134*H134</f>
        <v>0</v>
      </c>
      <c r="Q134" s="154">
        <v>0</v>
      </c>
      <c r="R134" s="154">
        <f>Q134*H134</f>
        <v>0</v>
      </c>
      <c r="S134" s="154">
        <v>0</v>
      </c>
      <c r="T134" s="155">
        <f>S134*H134</f>
        <v>0</v>
      </c>
      <c r="U134" s="33"/>
      <c r="V134" s="33"/>
      <c r="W134" s="33"/>
      <c r="X134" s="33"/>
      <c r="Y134" s="33"/>
      <c r="Z134" s="33"/>
      <c r="AA134" s="33"/>
      <c r="AB134" s="33"/>
      <c r="AC134" s="33"/>
      <c r="AD134" s="33"/>
      <c r="AE134" s="33"/>
      <c r="AR134" s="156" t="s">
        <v>168</v>
      </c>
      <c r="AT134" s="156" t="s">
        <v>163</v>
      </c>
      <c r="AU134" s="156" t="s">
        <v>83</v>
      </c>
      <c r="AY134" s="18" t="s">
        <v>160</v>
      </c>
      <c r="BE134" s="157">
        <f>IF(N134="základní",J134,0)</f>
        <v>0</v>
      </c>
      <c r="BF134" s="157">
        <f>IF(N134="snížená",J134,0)</f>
        <v>0</v>
      </c>
      <c r="BG134" s="157">
        <f>IF(N134="zákl. přenesená",J134,0)</f>
        <v>0</v>
      </c>
      <c r="BH134" s="157">
        <f>IF(N134="sníž. přenesená",J134,0)</f>
        <v>0</v>
      </c>
      <c r="BI134" s="157">
        <f>IF(N134="nulová",J134,0)</f>
        <v>0</v>
      </c>
      <c r="BJ134" s="18" t="s">
        <v>81</v>
      </c>
      <c r="BK134" s="157">
        <f>ROUND(I134*H134,2)</f>
        <v>0</v>
      </c>
      <c r="BL134" s="18" t="s">
        <v>168</v>
      </c>
      <c r="BM134" s="156" t="s">
        <v>2026</v>
      </c>
    </row>
    <row r="135" spans="1:47" s="2" customFormat="1" ht="29.25">
      <c r="A135" s="33"/>
      <c r="B135" s="34"/>
      <c r="C135" s="33"/>
      <c r="D135" s="158" t="s">
        <v>170</v>
      </c>
      <c r="E135" s="33"/>
      <c r="F135" s="159" t="s">
        <v>2027</v>
      </c>
      <c r="G135" s="33"/>
      <c r="H135" s="33"/>
      <c r="I135" s="160"/>
      <c r="J135" s="33"/>
      <c r="K135" s="33"/>
      <c r="L135" s="34"/>
      <c r="M135" s="161"/>
      <c r="N135" s="162"/>
      <c r="O135" s="59"/>
      <c r="P135" s="59"/>
      <c r="Q135" s="59"/>
      <c r="R135" s="59"/>
      <c r="S135" s="59"/>
      <c r="T135" s="60"/>
      <c r="U135" s="33"/>
      <c r="V135" s="33"/>
      <c r="W135" s="33"/>
      <c r="X135" s="33"/>
      <c r="Y135" s="33"/>
      <c r="Z135" s="33"/>
      <c r="AA135" s="33"/>
      <c r="AB135" s="33"/>
      <c r="AC135" s="33"/>
      <c r="AD135" s="33"/>
      <c r="AE135" s="33"/>
      <c r="AT135" s="18" t="s">
        <v>170</v>
      </c>
      <c r="AU135" s="18" t="s">
        <v>83</v>
      </c>
    </row>
    <row r="136" spans="2:51" s="14" customFormat="1" ht="11.25">
      <c r="B136" s="170"/>
      <c r="D136" s="158" t="s">
        <v>172</v>
      </c>
      <c r="E136" s="171" t="s">
        <v>1</v>
      </c>
      <c r="F136" s="172" t="s">
        <v>2023</v>
      </c>
      <c r="H136" s="173">
        <v>238.613</v>
      </c>
      <c r="I136" s="174"/>
      <c r="L136" s="170"/>
      <c r="M136" s="175"/>
      <c r="N136" s="176"/>
      <c r="O136" s="176"/>
      <c r="P136" s="176"/>
      <c r="Q136" s="176"/>
      <c r="R136" s="176"/>
      <c r="S136" s="176"/>
      <c r="T136" s="177"/>
      <c r="AT136" s="171" t="s">
        <v>172</v>
      </c>
      <c r="AU136" s="171" t="s">
        <v>83</v>
      </c>
      <c r="AV136" s="14" t="s">
        <v>83</v>
      </c>
      <c r="AW136" s="14" t="s">
        <v>30</v>
      </c>
      <c r="AX136" s="14" t="s">
        <v>81</v>
      </c>
      <c r="AY136" s="171" t="s">
        <v>160</v>
      </c>
    </row>
    <row r="137" spans="2:63" s="12" customFormat="1" ht="22.9" customHeight="1">
      <c r="B137" s="131"/>
      <c r="D137" s="132" t="s">
        <v>72</v>
      </c>
      <c r="E137" s="142" t="s">
        <v>83</v>
      </c>
      <c r="F137" s="142" t="s">
        <v>2028</v>
      </c>
      <c r="I137" s="134"/>
      <c r="J137" s="143">
        <f>BK137</f>
        <v>0</v>
      </c>
      <c r="L137" s="131"/>
      <c r="M137" s="136"/>
      <c r="N137" s="137"/>
      <c r="O137" s="137"/>
      <c r="P137" s="138">
        <f>SUM(P138:P139)</f>
        <v>0</v>
      </c>
      <c r="Q137" s="137"/>
      <c r="R137" s="138">
        <f>SUM(R138:R139)</f>
        <v>4.6449400050000005</v>
      </c>
      <c r="S137" s="137"/>
      <c r="T137" s="139">
        <f>SUM(T138:T139)</f>
        <v>0</v>
      </c>
      <c r="AR137" s="132" t="s">
        <v>81</v>
      </c>
      <c r="AT137" s="140" t="s">
        <v>72</v>
      </c>
      <c r="AU137" s="140" t="s">
        <v>81</v>
      </c>
      <c r="AY137" s="132" t="s">
        <v>160</v>
      </c>
      <c r="BK137" s="141">
        <f>SUM(BK138:BK139)</f>
        <v>0</v>
      </c>
    </row>
    <row r="138" spans="1:65" s="2" customFormat="1" ht="44.25" customHeight="1">
      <c r="A138" s="33"/>
      <c r="B138" s="144"/>
      <c r="C138" s="145" t="s">
        <v>168</v>
      </c>
      <c r="D138" s="145" t="s">
        <v>163</v>
      </c>
      <c r="E138" s="146" t="s">
        <v>2029</v>
      </c>
      <c r="F138" s="147" t="s">
        <v>2030</v>
      </c>
      <c r="G138" s="148" t="s">
        <v>236</v>
      </c>
      <c r="H138" s="149">
        <v>22.725</v>
      </c>
      <c r="I138" s="150"/>
      <c r="J138" s="151">
        <f>ROUND(I138*H138,2)</f>
        <v>0</v>
      </c>
      <c r="K138" s="147" t="s">
        <v>167</v>
      </c>
      <c r="L138" s="34"/>
      <c r="M138" s="152" t="s">
        <v>1</v>
      </c>
      <c r="N138" s="153" t="s">
        <v>38</v>
      </c>
      <c r="O138" s="59"/>
      <c r="P138" s="154">
        <f>O138*H138</f>
        <v>0</v>
      </c>
      <c r="Q138" s="154">
        <v>0.2043978</v>
      </c>
      <c r="R138" s="154">
        <f>Q138*H138</f>
        <v>4.6449400050000005</v>
      </c>
      <c r="S138" s="154">
        <v>0</v>
      </c>
      <c r="T138" s="155">
        <f>S138*H138</f>
        <v>0</v>
      </c>
      <c r="U138" s="33"/>
      <c r="V138" s="33"/>
      <c r="W138" s="33"/>
      <c r="X138" s="33"/>
      <c r="Y138" s="33"/>
      <c r="Z138" s="33"/>
      <c r="AA138" s="33"/>
      <c r="AB138" s="33"/>
      <c r="AC138" s="33"/>
      <c r="AD138" s="33"/>
      <c r="AE138" s="33"/>
      <c r="AR138" s="156" t="s">
        <v>168</v>
      </c>
      <c r="AT138" s="156" t="s">
        <v>163</v>
      </c>
      <c r="AU138" s="156" t="s">
        <v>83</v>
      </c>
      <c r="AY138" s="18" t="s">
        <v>160</v>
      </c>
      <c r="BE138" s="157">
        <f>IF(N138="základní",J138,0)</f>
        <v>0</v>
      </c>
      <c r="BF138" s="157">
        <f>IF(N138="snížená",J138,0)</f>
        <v>0</v>
      </c>
      <c r="BG138" s="157">
        <f>IF(N138="zákl. přenesená",J138,0)</f>
        <v>0</v>
      </c>
      <c r="BH138" s="157">
        <f>IF(N138="sníž. přenesená",J138,0)</f>
        <v>0</v>
      </c>
      <c r="BI138" s="157">
        <f>IF(N138="nulová",J138,0)</f>
        <v>0</v>
      </c>
      <c r="BJ138" s="18" t="s">
        <v>81</v>
      </c>
      <c r="BK138" s="157">
        <f>ROUND(I138*H138,2)</f>
        <v>0</v>
      </c>
      <c r="BL138" s="18" t="s">
        <v>168</v>
      </c>
      <c r="BM138" s="156" t="s">
        <v>2031</v>
      </c>
    </row>
    <row r="139" spans="1:47" s="2" customFormat="1" ht="39">
      <c r="A139" s="33"/>
      <c r="B139" s="34"/>
      <c r="C139" s="33"/>
      <c r="D139" s="158" t="s">
        <v>170</v>
      </c>
      <c r="E139" s="33"/>
      <c r="F139" s="159" t="s">
        <v>2032</v>
      </c>
      <c r="G139" s="33"/>
      <c r="H139" s="33"/>
      <c r="I139" s="160"/>
      <c r="J139" s="33"/>
      <c r="K139" s="33"/>
      <c r="L139" s="34"/>
      <c r="M139" s="161"/>
      <c r="N139" s="162"/>
      <c r="O139" s="59"/>
      <c r="P139" s="59"/>
      <c r="Q139" s="59"/>
      <c r="R139" s="59"/>
      <c r="S139" s="59"/>
      <c r="T139" s="60"/>
      <c r="U139" s="33"/>
      <c r="V139" s="33"/>
      <c r="W139" s="33"/>
      <c r="X139" s="33"/>
      <c r="Y139" s="33"/>
      <c r="Z139" s="33"/>
      <c r="AA139" s="33"/>
      <c r="AB139" s="33"/>
      <c r="AC139" s="33"/>
      <c r="AD139" s="33"/>
      <c r="AE139" s="33"/>
      <c r="AT139" s="18" t="s">
        <v>170</v>
      </c>
      <c r="AU139" s="18" t="s">
        <v>83</v>
      </c>
    </row>
    <row r="140" spans="2:63" s="12" customFormat="1" ht="22.9" customHeight="1">
      <c r="B140" s="131"/>
      <c r="D140" s="132" t="s">
        <v>72</v>
      </c>
      <c r="E140" s="142" t="s">
        <v>201</v>
      </c>
      <c r="F140" s="142" t="s">
        <v>2033</v>
      </c>
      <c r="I140" s="134"/>
      <c r="J140" s="143">
        <f>BK140</f>
        <v>0</v>
      </c>
      <c r="L140" s="131"/>
      <c r="M140" s="136"/>
      <c r="N140" s="137"/>
      <c r="O140" s="137"/>
      <c r="P140" s="138">
        <f>SUM(P141:P143)</f>
        <v>0</v>
      </c>
      <c r="Q140" s="137"/>
      <c r="R140" s="138">
        <f>SUM(R141:R143)</f>
        <v>3.04133136</v>
      </c>
      <c r="S140" s="137"/>
      <c r="T140" s="139">
        <f>SUM(T141:T143)</f>
        <v>0</v>
      </c>
      <c r="AR140" s="132" t="s">
        <v>81</v>
      </c>
      <c r="AT140" s="140" t="s">
        <v>72</v>
      </c>
      <c r="AU140" s="140" t="s">
        <v>81</v>
      </c>
      <c r="AY140" s="132" t="s">
        <v>160</v>
      </c>
      <c r="BK140" s="141">
        <f>SUM(BK141:BK143)</f>
        <v>0</v>
      </c>
    </row>
    <row r="141" spans="1:65" s="2" customFormat="1" ht="24.2" customHeight="1">
      <c r="A141" s="33"/>
      <c r="B141" s="144"/>
      <c r="C141" s="145" t="s">
        <v>201</v>
      </c>
      <c r="D141" s="145" t="s">
        <v>163</v>
      </c>
      <c r="E141" s="146" t="s">
        <v>2034</v>
      </c>
      <c r="F141" s="147" t="s">
        <v>2035</v>
      </c>
      <c r="G141" s="148" t="s">
        <v>166</v>
      </c>
      <c r="H141" s="149">
        <v>34.088</v>
      </c>
      <c r="I141" s="150"/>
      <c r="J141" s="151">
        <f>ROUND(I141*H141,2)</f>
        <v>0</v>
      </c>
      <c r="K141" s="147" t="s">
        <v>167</v>
      </c>
      <c r="L141" s="34"/>
      <c r="M141" s="152" t="s">
        <v>1</v>
      </c>
      <c r="N141" s="153" t="s">
        <v>38</v>
      </c>
      <c r="O141" s="59"/>
      <c r="P141" s="154">
        <f>O141*H141</f>
        <v>0</v>
      </c>
      <c r="Q141" s="154">
        <v>0.08922</v>
      </c>
      <c r="R141" s="154">
        <f>Q141*H141</f>
        <v>3.04133136</v>
      </c>
      <c r="S141" s="154">
        <v>0</v>
      </c>
      <c r="T141" s="155">
        <f>S141*H141</f>
        <v>0</v>
      </c>
      <c r="U141" s="33"/>
      <c r="V141" s="33"/>
      <c r="W141" s="33"/>
      <c r="X141" s="33"/>
      <c r="Y141" s="33"/>
      <c r="Z141" s="33"/>
      <c r="AA141" s="33"/>
      <c r="AB141" s="33"/>
      <c r="AC141" s="33"/>
      <c r="AD141" s="33"/>
      <c r="AE141" s="33"/>
      <c r="AR141" s="156" t="s">
        <v>168</v>
      </c>
      <c r="AT141" s="156" t="s">
        <v>163</v>
      </c>
      <c r="AU141" s="156" t="s">
        <v>83</v>
      </c>
      <c r="AY141" s="18" t="s">
        <v>160</v>
      </c>
      <c r="BE141" s="157">
        <f>IF(N141="základní",J141,0)</f>
        <v>0</v>
      </c>
      <c r="BF141" s="157">
        <f>IF(N141="snížená",J141,0)</f>
        <v>0</v>
      </c>
      <c r="BG141" s="157">
        <f>IF(N141="zákl. přenesená",J141,0)</f>
        <v>0</v>
      </c>
      <c r="BH141" s="157">
        <f>IF(N141="sníž. přenesená",J141,0)</f>
        <v>0</v>
      </c>
      <c r="BI141" s="157">
        <f>IF(N141="nulová",J141,0)</f>
        <v>0</v>
      </c>
      <c r="BJ141" s="18" t="s">
        <v>81</v>
      </c>
      <c r="BK141" s="157">
        <f>ROUND(I141*H141,2)</f>
        <v>0</v>
      </c>
      <c r="BL141" s="18" t="s">
        <v>168</v>
      </c>
      <c r="BM141" s="156" t="s">
        <v>2036</v>
      </c>
    </row>
    <row r="142" spans="1:47" s="2" customFormat="1" ht="48.75">
      <c r="A142" s="33"/>
      <c r="B142" s="34"/>
      <c r="C142" s="33"/>
      <c r="D142" s="158" t="s">
        <v>170</v>
      </c>
      <c r="E142" s="33"/>
      <c r="F142" s="159" t="s">
        <v>2037</v>
      </c>
      <c r="G142" s="33"/>
      <c r="H142" s="33"/>
      <c r="I142" s="160"/>
      <c r="J142" s="33"/>
      <c r="K142" s="33"/>
      <c r="L142" s="34"/>
      <c r="M142" s="161"/>
      <c r="N142" s="162"/>
      <c r="O142" s="59"/>
      <c r="P142" s="59"/>
      <c r="Q142" s="59"/>
      <c r="R142" s="59"/>
      <c r="S142" s="59"/>
      <c r="T142" s="60"/>
      <c r="U142" s="33"/>
      <c r="V142" s="33"/>
      <c r="W142" s="33"/>
      <c r="X142" s="33"/>
      <c r="Y142" s="33"/>
      <c r="Z142" s="33"/>
      <c r="AA142" s="33"/>
      <c r="AB142" s="33"/>
      <c r="AC142" s="33"/>
      <c r="AD142" s="33"/>
      <c r="AE142" s="33"/>
      <c r="AT142" s="18" t="s">
        <v>170</v>
      </c>
      <c r="AU142" s="18" t="s">
        <v>83</v>
      </c>
    </row>
    <row r="143" spans="2:51" s="14" customFormat="1" ht="11.25">
      <c r="B143" s="170"/>
      <c r="D143" s="158" t="s">
        <v>172</v>
      </c>
      <c r="E143" s="171" t="s">
        <v>1</v>
      </c>
      <c r="F143" s="172" t="s">
        <v>2038</v>
      </c>
      <c r="H143" s="173">
        <v>34.088</v>
      </c>
      <c r="I143" s="174"/>
      <c r="L143" s="170"/>
      <c r="M143" s="175"/>
      <c r="N143" s="176"/>
      <c r="O143" s="176"/>
      <c r="P143" s="176"/>
      <c r="Q143" s="176"/>
      <c r="R143" s="176"/>
      <c r="S143" s="176"/>
      <c r="T143" s="177"/>
      <c r="AT143" s="171" t="s">
        <v>172</v>
      </c>
      <c r="AU143" s="171" t="s">
        <v>83</v>
      </c>
      <c r="AV143" s="14" t="s">
        <v>83</v>
      </c>
      <c r="AW143" s="14" t="s">
        <v>30</v>
      </c>
      <c r="AX143" s="14" t="s">
        <v>81</v>
      </c>
      <c r="AY143" s="171" t="s">
        <v>160</v>
      </c>
    </row>
    <row r="144" spans="2:63" s="12" customFormat="1" ht="22.9" customHeight="1">
      <c r="B144" s="131"/>
      <c r="D144" s="132" t="s">
        <v>72</v>
      </c>
      <c r="E144" s="142" t="s">
        <v>189</v>
      </c>
      <c r="F144" s="142" t="s">
        <v>417</v>
      </c>
      <c r="I144" s="134"/>
      <c r="J144" s="143">
        <f>BK144</f>
        <v>0</v>
      </c>
      <c r="L144" s="131"/>
      <c r="M144" s="136"/>
      <c r="N144" s="137"/>
      <c r="O144" s="137"/>
      <c r="P144" s="138">
        <f>SUM(P145:P156)</f>
        <v>0</v>
      </c>
      <c r="Q144" s="137"/>
      <c r="R144" s="138">
        <f>SUM(R145:R156)</f>
        <v>9.93397308</v>
      </c>
      <c r="S144" s="137"/>
      <c r="T144" s="139">
        <f>SUM(T145:T156)</f>
        <v>0</v>
      </c>
      <c r="AR144" s="132" t="s">
        <v>81</v>
      </c>
      <c r="AT144" s="140" t="s">
        <v>72</v>
      </c>
      <c r="AU144" s="140" t="s">
        <v>81</v>
      </c>
      <c r="AY144" s="132" t="s">
        <v>160</v>
      </c>
      <c r="BK144" s="141">
        <f>SUM(BK145:BK156)</f>
        <v>0</v>
      </c>
    </row>
    <row r="145" spans="1:65" s="2" customFormat="1" ht="24.2" customHeight="1">
      <c r="A145" s="33"/>
      <c r="B145" s="144"/>
      <c r="C145" s="145" t="s">
        <v>189</v>
      </c>
      <c r="D145" s="145" t="s">
        <v>163</v>
      </c>
      <c r="E145" s="146" t="s">
        <v>2039</v>
      </c>
      <c r="F145" s="147" t="s">
        <v>2040</v>
      </c>
      <c r="G145" s="148" t="s">
        <v>166</v>
      </c>
      <c r="H145" s="149">
        <v>159.075</v>
      </c>
      <c r="I145" s="150"/>
      <c r="J145" s="151">
        <f>ROUND(I145*H145,2)</f>
        <v>0</v>
      </c>
      <c r="K145" s="147" t="s">
        <v>167</v>
      </c>
      <c r="L145" s="34"/>
      <c r="M145" s="152" t="s">
        <v>1</v>
      </c>
      <c r="N145" s="153" t="s">
        <v>38</v>
      </c>
      <c r="O145" s="59"/>
      <c r="P145" s="154">
        <f>O145*H145</f>
        <v>0</v>
      </c>
      <c r="Q145" s="154">
        <v>0.0273</v>
      </c>
      <c r="R145" s="154">
        <f>Q145*H145</f>
        <v>4.3427475</v>
      </c>
      <c r="S145" s="154">
        <v>0</v>
      </c>
      <c r="T145" s="155">
        <f>S145*H145</f>
        <v>0</v>
      </c>
      <c r="U145" s="33"/>
      <c r="V145" s="33"/>
      <c r="W145" s="33"/>
      <c r="X145" s="33"/>
      <c r="Y145" s="33"/>
      <c r="Z145" s="33"/>
      <c r="AA145" s="33"/>
      <c r="AB145" s="33"/>
      <c r="AC145" s="33"/>
      <c r="AD145" s="33"/>
      <c r="AE145" s="33"/>
      <c r="AR145" s="156" t="s">
        <v>168</v>
      </c>
      <c r="AT145" s="156" t="s">
        <v>163</v>
      </c>
      <c r="AU145" s="156" t="s">
        <v>83</v>
      </c>
      <c r="AY145" s="18" t="s">
        <v>160</v>
      </c>
      <c r="BE145" s="157">
        <f>IF(N145="základní",J145,0)</f>
        <v>0</v>
      </c>
      <c r="BF145" s="157">
        <f>IF(N145="snížená",J145,0)</f>
        <v>0</v>
      </c>
      <c r="BG145" s="157">
        <f>IF(N145="zákl. přenesená",J145,0)</f>
        <v>0</v>
      </c>
      <c r="BH145" s="157">
        <f>IF(N145="sníž. přenesená",J145,0)</f>
        <v>0</v>
      </c>
      <c r="BI145" s="157">
        <f>IF(N145="nulová",J145,0)</f>
        <v>0</v>
      </c>
      <c r="BJ145" s="18" t="s">
        <v>81</v>
      </c>
      <c r="BK145" s="157">
        <f>ROUND(I145*H145,2)</f>
        <v>0</v>
      </c>
      <c r="BL145" s="18" t="s">
        <v>168</v>
      </c>
      <c r="BM145" s="156" t="s">
        <v>2041</v>
      </c>
    </row>
    <row r="146" spans="1:47" s="2" customFormat="1" ht="19.5">
      <c r="A146" s="33"/>
      <c r="B146" s="34"/>
      <c r="C146" s="33"/>
      <c r="D146" s="158" t="s">
        <v>170</v>
      </c>
      <c r="E146" s="33"/>
      <c r="F146" s="159" t="s">
        <v>2042</v>
      </c>
      <c r="G146" s="33"/>
      <c r="H146" s="33"/>
      <c r="I146" s="160"/>
      <c r="J146" s="33"/>
      <c r="K146" s="33"/>
      <c r="L146" s="34"/>
      <c r="M146" s="161"/>
      <c r="N146" s="162"/>
      <c r="O146" s="59"/>
      <c r="P146" s="59"/>
      <c r="Q146" s="59"/>
      <c r="R146" s="59"/>
      <c r="S146" s="59"/>
      <c r="T146" s="60"/>
      <c r="U146" s="33"/>
      <c r="V146" s="33"/>
      <c r="W146" s="33"/>
      <c r="X146" s="33"/>
      <c r="Y146" s="33"/>
      <c r="Z146" s="33"/>
      <c r="AA146" s="33"/>
      <c r="AB146" s="33"/>
      <c r="AC146" s="33"/>
      <c r="AD146" s="33"/>
      <c r="AE146" s="33"/>
      <c r="AT146" s="18" t="s">
        <v>170</v>
      </c>
      <c r="AU146" s="18" t="s">
        <v>83</v>
      </c>
    </row>
    <row r="147" spans="2:51" s="14" customFormat="1" ht="11.25">
      <c r="B147" s="170"/>
      <c r="D147" s="158" t="s">
        <v>172</v>
      </c>
      <c r="E147" s="171" t="s">
        <v>1</v>
      </c>
      <c r="F147" s="172" t="s">
        <v>2043</v>
      </c>
      <c r="H147" s="173">
        <v>159.075</v>
      </c>
      <c r="I147" s="174"/>
      <c r="L147" s="170"/>
      <c r="M147" s="175"/>
      <c r="N147" s="176"/>
      <c r="O147" s="176"/>
      <c r="P147" s="176"/>
      <c r="Q147" s="176"/>
      <c r="R147" s="176"/>
      <c r="S147" s="176"/>
      <c r="T147" s="177"/>
      <c r="AT147" s="171" t="s">
        <v>172</v>
      </c>
      <c r="AU147" s="171" t="s">
        <v>83</v>
      </c>
      <c r="AV147" s="14" t="s">
        <v>83</v>
      </c>
      <c r="AW147" s="14" t="s">
        <v>30</v>
      </c>
      <c r="AX147" s="14" t="s">
        <v>81</v>
      </c>
      <c r="AY147" s="171" t="s">
        <v>160</v>
      </c>
    </row>
    <row r="148" spans="1:65" s="2" customFormat="1" ht="24.2" customHeight="1">
      <c r="A148" s="33"/>
      <c r="B148" s="144"/>
      <c r="C148" s="145" t="s">
        <v>212</v>
      </c>
      <c r="D148" s="145" t="s">
        <v>163</v>
      </c>
      <c r="E148" s="146" t="s">
        <v>2044</v>
      </c>
      <c r="F148" s="147" t="s">
        <v>2045</v>
      </c>
      <c r="G148" s="148" t="s">
        <v>166</v>
      </c>
      <c r="H148" s="149">
        <v>159.075</v>
      </c>
      <c r="I148" s="150"/>
      <c r="J148" s="151">
        <f>ROUND(I148*H148,2)</f>
        <v>0</v>
      </c>
      <c r="K148" s="147" t="s">
        <v>167</v>
      </c>
      <c r="L148" s="34"/>
      <c r="M148" s="152" t="s">
        <v>1</v>
      </c>
      <c r="N148" s="153" t="s">
        <v>38</v>
      </c>
      <c r="O148" s="59"/>
      <c r="P148" s="154">
        <f>O148*H148</f>
        <v>0</v>
      </c>
      <c r="Q148" s="154">
        <v>0.0105</v>
      </c>
      <c r="R148" s="154">
        <f>Q148*H148</f>
        <v>1.6702875</v>
      </c>
      <c r="S148" s="154">
        <v>0</v>
      </c>
      <c r="T148" s="155">
        <f>S148*H148</f>
        <v>0</v>
      </c>
      <c r="U148" s="33"/>
      <c r="V148" s="33"/>
      <c r="W148" s="33"/>
      <c r="X148" s="33"/>
      <c r="Y148" s="33"/>
      <c r="Z148" s="33"/>
      <c r="AA148" s="33"/>
      <c r="AB148" s="33"/>
      <c r="AC148" s="33"/>
      <c r="AD148" s="33"/>
      <c r="AE148" s="33"/>
      <c r="AR148" s="156" t="s">
        <v>168</v>
      </c>
      <c r="AT148" s="156" t="s">
        <v>163</v>
      </c>
      <c r="AU148" s="156" t="s">
        <v>83</v>
      </c>
      <c r="AY148" s="18" t="s">
        <v>160</v>
      </c>
      <c r="BE148" s="157">
        <f>IF(N148="základní",J148,0)</f>
        <v>0</v>
      </c>
      <c r="BF148" s="157">
        <f>IF(N148="snížená",J148,0)</f>
        <v>0</v>
      </c>
      <c r="BG148" s="157">
        <f>IF(N148="zákl. přenesená",J148,0)</f>
        <v>0</v>
      </c>
      <c r="BH148" s="157">
        <f>IF(N148="sníž. přenesená",J148,0)</f>
        <v>0</v>
      </c>
      <c r="BI148" s="157">
        <f>IF(N148="nulová",J148,0)</f>
        <v>0</v>
      </c>
      <c r="BJ148" s="18" t="s">
        <v>81</v>
      </c>
      <c r="BK148" s="157">
        <f>ROUND(I148*H148,2)</f>
        <v>0</v>
      </c>
      <c r="BL148" s="18" t="s">
        <v>168</v>
      </c>
      <c r="BM148" s="156" t="s">
        <v>2046</v>
      </c>
    </row>
    <row r="149" spans="1:47" s="2" customFormat="1" ht="29.25">
      <c r="A149" s="33"/>
      <c r="B149" s="34"/>
      <c r="C149" s="33"/>
      <c r="D149" s="158" t="s">
        <v>170</v>
      </c>
      <c r="E149" s="33"/>
      <c r="F149" s="159" t="s">
        <v>2047</v>
      </c>
      <c r="G149" s="33"/>
      <c r="H149" s="33"/>
      <c r="I149" s="160"/>
      <c r="J149" s="33"/>
      <c r="K149" s="33"/>
      <c r="L149" s="34"/>
      <c r="M149" s="161"/>
      <c r="N149" s="162"/>
      <c r="O149" s="59"/>
      <c r="P149" s="59"/>
      <c r="Q149" s="59"/>
      <c r="R149" s="59"/>
      <c r="S149" s="59"/>
      <c r="T149" s="60"/>
      <c r="U149" s="33"/>
      <c r="V149" s="33"/>
      <c r="W149" s="33"/>
      <c r="X149" s="33"/>
      <c r="Y149" s="33"/>
      <c r="Z149" s="33"/>
      <c r="AA149" s="33"/>
      <c r="AB149" s="33"/>
      <c r="AC149" s="33"/>
      <c r="AD149" s="33"/>
      <c r="AE149" s="33"/>
      <c r="AT149" s="18" t="s">
        <v>170</v>
      </c>
      <c r="AU149" s="18" t="s">
        <v>83</v>
      </c>
    </row>
    <row r="150" spans="2:51" s="14" customFormat="1" ht="11.25">
      <c r="B150" s="170"/>
      <c r="D150" s="158" t="s">
        <v>172</v>
      </c>
      <c r="E150" s="171" t="s">
        <v>1</v>
      </c>
      <c r="F150" s="172" t="s">
        <v>2043</v>
      </c>
      <c r="H150" s="173">
        <v>159.075</v>
      </c>
      <c r="I150" s="174"/>
      <c r="L150" s="170"/>
      <c r="M150" s="175"/>
      <c r="N150" s="176"/>
      <c r="O150" s="176"/>
      <c r="P150" s="176"/>
      <c r="Q150" s="176"/>
      <c r="R150" s="176"/>
      <c r="S150" s="176"/>
      <c r="T150" s="177"/>
      <c r="AT150" s="171" t="s">
        <v>172</v>
      </c>
      <c r="AU150" s="171" t="s">
        <v>83</v>
      </c>
      <c r="AV150" s="14" t="s">
        <v>83</v>
      </c>
      <c r="AW150" s="14" t="s">
        <v>30</v>
      </c>
      <c r="AX150" s="14" t="s">
        <v>81</v>
      </c>
      <c r="AY150" s="171" t="s">
        <v>160</v>
      </c>
    </row>
    <row r="151" spans="1:65" s="2" customFormat="1" ht="16.5" customHeight="1">
      <c r="A151" s="33"/>
      <c r="B151" s="144"/>
      <c r="C151" s="145" t="s">
        <v>215</v>
      </c>
      <c r="D151" s="145" t="s">
        <v>163</v>
      </c>
      <c r="E151" s="146" t="s">
        <v>2048</v>
      </c>
      <c r="F151" s="147" t="s">
        <v>2049</v>
      </c>
      <c r="G151" s="148" t="s">
        <v>166</v>
      </c>
      <c r="H151" s="149">
        <v>159.075</v>
      </c>
      <c r="I151" s="150"/>
      <c r="J151" s="151">
        <f>ROUND(I151*H151,2)</f>
        <v>0</v>
      </c>
      <c r="K151" s="147" t="s">
        <v>167</v>
      </c>
      <c r="L151" s="34"/>
      <c r="M151" s="152" t="s">
        <v>1</v>
      </c>
      <c r="N151" s="153" t="s">
        <v>38</v>
      </c>
      <c r="O151" s="59"/>
      <c r="P151" s="154">
        <f>O151*H151</f>
        <v>0</v>
      </c>
      <c r="Q151" s="154">
        <v>0</v>
      </c>
      <c r="R151" s="154">
        <f>Q151*H151</f>
        <v>0</v>
      </c>
      <c r="S151" s="154">
        <v>0</v>
      </c>
      <c r="T151" s="155">
        <f>S151*H151</f>
        <v>0</v>
      </c>
      <c r="U151" s="33"/>
      <c r="V151" s="33"/>
      <c r="W151" s="33"/>
      <c r="X151" s="33"/>
      <c r="Y151" s="33"/>
      <c r="Z151" s="33"/>
      <c r="AA151" s="33"/>
      <c r="AB151" s="33"/>
      <c r="AC151" s="33"/>
      <c r="AD151" s="33"/>
      <c r="AE151" s="33"/>
      <c r="AR151" s="156" t="s">
        <v>168</v>
      </c>
      <c r="AT151" s="156" t="s">
        <v>163</v>
      </c>
      <c r="AU151" s="156" t="s">
        <v>83</v>
      </c>
      <c r="AY151" s="18" t="s">
        <v>160</v>
      </c>
      <c r="BE151" s="157">
        <f>IF(N151="základní",J151,0)</f>
        <v>0</v>
      </c>
      <c r="BF151" s="157">
        <f>IF(N151="snížená",J151,0)</f>
        <v>0</v>
      </c>
      <c r="BG151" s="157">
        <f>IF(N151="zákl. přenesená",J151,0)</f>
        <v>0</v>
      </c>
      <c r="BH151" s="157">
        <f>IF(N151="sníž. přenesená",J151,0)</f>
        <v>0</v>
      </c>
      <c r="BI151" s="157">
        <f>IF(N151="nulová",J151,0)</f>
        <v>0</v>
      </c>
      <c r="BJ151" s="18" t="s">
        <v>81</v>
      </c>
      <c r="BK151" s="157">
        <f>ROUND(I151*H151,2)</f>
        <v>0</v>
      </c>
      <c r="BL151" s="18" t="s">
        <v>168</v>
      </c>
      <c r="BM151" s="156" t="s">
        <v>2050</v>
      </c>
    </row>
    <row r="152" spans="1:47" s="2" customFormat="1" ht="11.25">
      <c r="A152" s="33"/>
      <c r="B152" s="34"/>
      <c r="C152" s="33"/>
      <c r="D152" s="158" t="s">
        <v>170</v>
      </c>
      <c r="E152" s="33"/>
      <c r="F152" s="159" t="s">
        <v>2051</v>
      </c>
      <c r="G152" s="33"/>
      <c r="H152" s="33"/>
      <c r="I152" s="160"/>
      <c r="J152" s="33"/>
      <c r="K152" s="33"/>
      <c r="L152" s="34"/>
      <c r="M152" s="161"/>
      <c r="N152" s="162"/>
      <c r="O152" s="59"/>
      <c r="P152" s="59"/>
      <c r="Q152" s="59"/>
      <c r="R152" s="59"/>
      <c r="S152" s="59"/>
      <c r="T152" s="60"/>
      <c r="U152" s="33"/>
      <c r="V152" s="33"/>
      <c r="W152" s="33"/>
      <c r="X152" s="33"/>
      <c r="Y152" s="33"/>
      <c r="Z152" s="33"/>
      <c r="AA152" s="33"/>
      <c r="AB152" s="33"/>
      <c r="AC152" s="33"/>
      <c r="AD152" s="33"/>
      <c r="AE152" s="33"/>
      <c r="AT152" s="18" t="s">
        <v>170</v>
      </c>
      <c r="AU152" s="18" t="s">
        <v>83</v>
      </c>
    </row>
    <row r="153" spans="2:51" s="14" customFormat="1" ht="11.25">
      <c r="B153" s="170"/>
      <c r="D153" s="158" t="s">
        <v>172</v>
      </c>
      <c r="E153" s="171" t="s">
        <v>1</v>
      </c>
      <c r="F153" s="172" t="s">
        <v>2043</v>
      </c>
      <c r="H153" s="173">
        <v>159.075</v>
      </c>
      <c r="I153" s="174"/>
      <c r="L153" s="170"/>
      <c r="M153" s="175"/>
      <c r="N153" s="176"/>
      <c r="O153" s="176"/>
      <c r="P153" s="176"/>
      <c r="Q153" s="176"/>
      <c r="R153" s="176"/>
      <c r="S153" s="176"/>
      <c r="T153" s="177"/>
      <c r="AT153" s="171" t="s">
        <v>172</v>
      </c>
      <c r="AU153" s="171" t="s">
        <v>83</v>
      </c>
      <c r="AV153" s="14" t="s">
        <v>83</v>
      </c>
      <c r="AW153" s="14" t="s">
        <v>30</v>
      </c>
      <c r="AX153" s="14" t="s">
        <v>81</v>
      </c>
      <c r="AY153" s="171" t="s">
        <v>160</v>
      </c>
    </row>
    <row r="154" spans="1:65" s="2" customFormat="1" ht="33" customHeight="1">
      <c r="A154" s="33"/>
      <c r="B154" s="144"/>
      <c r="C154" s="145" t="s">
        <v>218</v>
      </c>
      <c r="D154" s="145" t="s">
        <v>163</v>
      </c>
      <c r="E154" s="146" t="s">
        <v>2052</v>
      </c>
      <c r="F154" s="147" t="s">
        <v>2053</v>
      </c>
      <c r="G154" s="148" t="s">
        <v>262</v>
      </c>
      <c r="H154" s="149">
        <v>1.704</v>
      </c>
      <c r="I154" s="150"/>
      <c r="J154" s="151">
        <f>ROUND(I154*H154,2)</f>
        <v>0</v>
      </c>
      <c r="K154" s="147" t="s">
        <v>167</v>
      </c>
      <c r="L154" s="34"/>
      <c r="M154" s="152" t="s">
        <v>1</v>
      </c>
      <c r="N154" s="153" t="s">
        <v>38</v>
      </c>
      <c r="O154" s="59"/>
      <c r="P154" s="154">
        <f>O154*H154</f>
        <v>0</v>
      </c>
      <c r="Q154" s="154">
        <v>2.30102</v>
      </c>
      <c r="R154" s="154">
        <f>Q154*H154</f>
        <v>3.9209380799999995</v>
      </c>
      <c r="S154" s="154">
        <v>0</v>
      </c>
      <c r="T154" s="155">
        <f>S154*H154</f>
        <v>0</v>
      </c>
      <c r="U154" s="33"/>
      <c r="V154" s="33"/>
      <c r="W154" s="33"/>
      <c r="X154" s="33"/>
      <c r="Y154" s="33"/>
      <c r="Z154" s="33"/>
      <c r="AA154" s="33"/>
      <c r="AB154" s="33"/>
      <c r="AC154" s="33"/>
      <c r="AD154" s="33"/>
      <c r="AE154" s="33"/>
      <c r="AR154" s="156" t="s">
        <v>168</v>
      </c>
      <c r="AT154" s="156" t="s">
        <v>163</v>
      </c>
      <c r="AU154" s="156" t="s">
        <v>83</v>
      </c>
      <c r="AY154" s="18" t="s">
        <v>160</v>
      </c>
      <c r="BE154" s="157">
        <f>IF(N154="základní",J154,0)</f>
        <v>0</v>
      </c>
      <c r="BF154" s="157">
        <f>IF(N154="snížená",J154,0)</f>
        <v>0</v>
      </c>
      <c r="BG154" s="157">
        <f>IF(N154="zákl. přenesená",J154,0)</f>
        <v>0</v>
      </c>
      <c r="BH154" s="157">
        <f>IF(N154="sníž. přenesená",J154,0)</f>
        <v>0</v>
      </c>
      <c r="BI154" s="157">
        <f>IF(N154="nulová",J154,0)</f>
        <v>0</v>
      </c>
      <c r="BJ154" s="18" t="s">
        <v>81</v>
      </c>
      <c r="BK154" s="157">
        <f>ROUND(I154*H154,2)</f>
        <v>0</v>
      </c>
      <c r="BL154" s="18" t="s">
        <v>168</v>
      </c>
      <c r="BM154" s="156" t="s">
        <v>2054</v>
      </c>
    </row>
    <row r="155" spans="1:47" s="2" customFormat="1" ht="19.5">
      <c r="A155" s="33"/>
      <c r="B155" s="34"/>
      <c r="C155" s="33"/>
      <c r="D155" s="158" t="s">
        <v>170</v>
      </c>
      <c r="E155" s="33"/>
      <c r="F155" s="159" t="s">
        <v>2055</v>
      </c>
      <c r="G155" s="33"/>
      <c r="H155" s="33"/>
      <c r="I155" s="160"/>
      <c r="J155" s="33"/>
      <c r="K155" s="33"/>
      <c r="L155" s="34"/>
      <c r="M155" s="161"/>
      <c r="N155" s="162"/>
      <c r="O155" s="59"/>
      <c r="P155" s="59"/>
      <c r="Q155" s="59"/>
      <c r="R155" s="59"/>
      <c r="S155" s="59"/>
      <c r="T155" s="60"/>
      <c r="U155" s="33"/>
      <c r="V155" s="33"/>
      <c r="W155" s="33"/>
      <c r="X155" s="33"/>
      <c r="Y155" s="33"/>
      <c r="Z155" s="33"/>
      <c r="AA155" s="33"/>
      <c r="AB155" s="33"/>
      <c r="AC155" s="33"/>
      <c r="AD155" s="33"/>
      <c r="AE155" s="33"/>
      <c r="AT155" s="18" t="s">
        <v>170</v>
      </c>
      <c r="AU155" s="18" t="s">
        <v>83</v>
      </c>
    </row>
    <row r="156" spans="2:51" s="14" customFormat="1" ht="11.25">
      <c r="B156" s="170"/>
      <c r="D156" s="158" t="s">
        <v>172</v>
      </c>
      <c r="E156" s="171" t="s">
        <v>1</v>
      </c>
      <c r="F156" s="172" t="s">
        <v>2056</v>
      </c>
      <c r="H156" s="173">
        <v>1.704</v>
      </c>
      <c r="I156" s="174"/>
      <c r="L156" s="170"/>
      <c r="M156" s="175"/>
      <c r="N156" s="176"/>
      <c r="O156" s="176"/>
      <c r="P156" s="176"/>
      <c r="Q156" s="176"/>
      <c r="R156" s="176"/>
      <c r="S156" s="176"/>
      <c r="T156" s="177"/>
      <c r="AT156" s="171" t="s">
        <v>172</v>
      </c>
      <c r="AU156" s="171" t="s">
        <v>83</v>
      </c>
      <c r="AV156" s="14" t="s">
        <v>83</v>
      </c>
      <c r="AW156" s="14" t="s">
        <v>30</v>
      </c>
      <c r="AX156" s="14" t="s">
        <v>81</v>
      </c>
      <c r="AY156" s="171" t="s">
        <v>160</v>
      </c>
    </row>
    <row r="157" spans="2:63" s="12" customFormat="1" ht="22.9" customHeight="1">
      <c r="B157" s="131"/>
      <c r="D157" s="132" t="s">
        <v>72</v>
      </c>
      <c r="E157" s="142" t="s">
        <v>908</v>
      </c>
      <c r="F157" s="142" t="s">
        <v>909</v>
      </c>
      <c r="I157" s="134"/>
      <c r="J157" s="143">
        <f>BK157</f>
        <v>0</v>
      </c>
      <c r="L157" s="131"/>
      <c r="M157" s="136"/>
      <c r="N157" s="137"/>
      <c r="O157" s="137"/>
      <c r="P157" s="138">
        <f>SUM(P158:P159)</f>
        <v>0</v>
      </c>
      <c r="Q157" s="137"/>
      <c r="R157" s="138">
        <f>SUM(R158:R159)</f>
        <v>0</v>
      </c>
      <c r="S157" s="137"/>
      <c r="T157" s="139">
        <f>SUM(T158:T159)</f>
        <v>0</v>
      </c>
      <c r="AR157" s="132" t="s">
        <v>81</v>
      </c>
      <c r="AT157" s="140" t="s">
        <v>72</v>
      </c>
      <c r="AU157" s="140" t="s">
        <v>81</v>
      </c>
      <c r="AY157" s="132" t="s">
        <v>160</v>
      </c>
      <c r="BK157" s="141">
        <f>SUM(BK158:BK159)</f>
        <v>0</v>
      </c>
    </row>
    <row r="158" spans="1:65" s="2" customFormat="1" ht="16.5" customHeight="1">
      <c r="A158" s="33"/>
      <c r="B158" s="144"/>
      <c r="C158" s="145" t="s">
        <v>224</v>
      </c>
      <c r="D158" s="145" t="s">
        <v>163</v>
      </c>
      <c r="E158" s="146" t="s">
        <v>2057</v>
      </c>
      <c r="F158" s="147" t="s">
        <v>2058</v>
      </c>
      <c r="G158" s="148" t="s">
        <v>227</v>
      </c>
      <c r="H158" s="149">
        <v>20.565</v>
      </c>
      <c r="I158" s="150"/>
      <c r="J158" s="151">
        <f>ROUND(I158*H158,2)</f>
        <v>0</v>
      </c>
      <c r="K158" s="147" t="s">
        <v>167</v>
      </c>
      <c r="L158" s="34"/>
      <c r="M158" s="152" t="s">
        <v>1</v>
      </c>
      <c r="N158" s="153" t="s">
        <v>38</v>
      </c>
      <c r="O158" s="59"/>
      <c r="P158" s="154">
        <f>O158*H158</f>
        <v>0</v>
      </c>
      <c r="Q158" s="154">
        <v>0</v>
      </c>
      <c r="R158" s="154">
        <f>Q158*H158</f>
        <v>0</v>
      </c>
      <c r="S158" s="154">
        <v>0</v>
      </c>
      <c r="T158" s="155">
        <f>S158*H158</f>
        <v>0</v>
      </c>
      <c r="U158" s="33"/>
      <c r="V158" s="33"/>
      <c r="W158" s="33"/>
      <c r="X158" s="33"/>
      <c r="Y158" s="33"/>
      <c r="Z158" s="33"/>
      <c r="AA158" s="33"/>
      <c r="AB158" s="33"/>
      <c r="AC158" s="33"/>
      <c r="AD158" s="33"/>
      <c r="AE158" s="33"/>
      <c r="AR158" s="156" t="s">
        <v>168</v>
      </c>
      <c r="AT158" s="156" t="s">
        <v>163</v>
      </c>
      <c r="AU158" s="156" t="s">
        <v>83</v>
      </c>
      <c r="AY158" s="18" t="s">
        <v>160</v>
      </c>
      <c r="BE158" s="157">
        <f>IF(N158="základní",J158,0)</f>
        <v>0</v>
      </c>
      <c r="BF158" s="157">
        <f>IF(N158="snížená",J158,0)</f>
        <v>0</v>
      </c>
      <c r="BG158" s="157">
        <f>IF(N158="zákl. přenesená",J158,0)</f>
        <v>0</v>
      </c>
      <c r="BH158" s="157">
        <f>IF(N158="sníž. přenesená",J158,0)</f>
        <v>0</v>
      </c>
      <c r="BI158" s="157">
        <f>IF(N158="nulová",J158,0)</f>
        <v>0</v>
      </c>
      <c r="BJ158" s="18" t="s">
        <v>81</v>
      </c>
      <c r="BK158" s="157">
        <f>ROUND(I158*H158,2)</f>
        <v>0</v>
      </c>
      <c r="BL158" s="18" t="s">
        <v>168</v>
      </c>
      <c r="BM158" s="156" t="s">
        <v>2059</v>
      </c>
    </row>
    <row r="159" spans="1:47" s="2" customFormat="1" ht="39">
      <c r="A159" s="33"/>
      <c r="B159" s="34"/>
      <c r="C159" s="33"/>
      <c r="D159" s="158" t="s">
        <v>170</v>
      </c>
      <c r="E159" s="33"/>
      <c r="F159" s="159" t="s">
        <v>2060</v>
      </c>
      <c r="G159" s="33"/>
      <c r="H159" s="33"/>
      <c r="I159" s="160"/>
      <c r="J159" s="33"/>
      <c r="K159" s="33"/>
      <c r="L159" s="34"/>
      <c r="M159" s="161"/>
      <c r="N159" s="162"/>
      <c r="O159" s="59"/>
      <c r="P159" s="59"/>
      <c r="Q159" s="59"/>
      <c r="R159" s="59"/>
      <c r="S159" s="59"/>
      <c r="T159" s="60"/>
      <c r="U159" s="33"/>
      <c r="V159" s="33"/>
      <c r="W159" s="33"/>
      <c r="X159" s="33"/>
      <c r="Y159" s="33"/>
      <c r="Z159" s="33"/>
      <c r="AA159" s="33"/>
      <c r="AB159" s="33"/>
      <c r="AC159" s="33"/>
      <c r="AD159" s="33"/>
      <c r="AE159" s="33"/>
      <c r="AT159" s="18" t="s">
        <v>170</v>
      </c>
      <c r="AU159" s="18" t="s">
        <v>83</v>
      </c>
    </row>
    <row r="160" spans="2:63" s="12" customFormat="1" ht="25.9" customHeight="1">
      <c r="B160" s="131"/>
      <c r="D160" s="132" t="s">
        <v>72</v>
      </c>
      <c r="E160" s="133" t="s">
        <v>915</v>
      </c>
      <c r="F160" s="133" t="s">
        <v>916</v>
      </c>
      <c r="I160" s="134"/>
      <c r="J160" s="135">
        <f>BK160</f>
        <v>0</v>
      </c>
      <c r="L160" s="131"/>
      <c r="M160" s="136"/>
      <c r="N160" s="137"/>
      <c r="O160" s="137"/>
      <c r="P160" s="138">
        <f>P161+P185</f>
        <v>0</v>
      </c>
      <c r="Q160" s="137"/>
      <c r="R160" s="138">
        <f>R161+R185</f>
        <v>2.9452452625</v>
      </c>
      <c r="S160" s="137"/>
      <c r="T160" s="139">
        <f>T161+T185</f>
        <v>0</v>
      </c>
      <c r="AR160" s="132" t="s">
        <v>83</v>
      </c>
      <c r="AT160" s="140" t="s">
        <v>72</v>
      </c>
      <c r="AU160" s="140" t="s">
        <v>73</v>
      </c>
      <c r="AY160" s="132" t="s">
        <v>160</v>
      </c>
      <c r="BK160" s="141">
        <f>BK161+BK185</f>
        <v>0</v>
      </c>
    </row>
    <row r="161" spans="2:63" s="12" customFormat="1" ht="22.9" customHeight="1">
      <c r="B161" s="131"/>
      <c r="D161" s="132" t="s">
        <v>72</v>
      </c>
      <c r="E161" s="142" t="s">
        <v>2061</v>
      </c>
      <c r="F161" s="142" t="s">
        <v>2062</v>
      </c>
      <c r="I161" s="134"/>
      <c r="J161" s="143">
        <f>BK161</f>
        <v>0</v>
      </c>
      <c r="L161" s="131"/>
      <c r="M161" s="136"/>
      <c r="N161" s="137"/>
      <c r="O161" s="137"/>
      <c r="P161" s="138">
        <f>SUM(P162:P184)</f>
        <v>0</v>
      </c>
      <c r="Q161" s="137"/>
      <c r="R161" s="138">
        <f>SUM(R162:R184)</f>
        <v>2.3562120625</v>
      </c>
      <c r="S161" s="137"/>
      <c r="T161" s="139">
        <f>SUM(T162:T184)</f>
        <v>0</v>
      </c>
      <c r="AR161" s="132" t="s">
        <v>83</v>
      </c>
      <c r="AT161" s="140" t="s">
        <v>72</v>
      </c>
      <c r="AU161" s="140" t="s">
        <v>81</v>
      </c>
      <c r="AY161" s="132" t="s">
        <v>160</v>
      </c>
      <c r="BK161" s="141">
        <f>SUM(BK162:BK184)</f>
        <v>0</v>
      </c>
    </row>
    <row r="162" spans="1:65" s="2" customFormat="1" ht="24.2" customHeight="1">
      <c r="A162" s="33"/>
      <c r="B162" s="144"/>
      <c r="C162" s="145" t="s">
        <v>233</v>
      </c>
      <c r="D162" s="145" t="s">
        <v>163</v>
      </c>
      <c r="E162" s="146" t="s">
        <v>2063</v>
      </c>
      <c r="F162" s="147" t="s">
        <v>2064</v>
      </c>
      <c r="G162" s="148" t="s">
        <v>166</v>
      </c>
      <c r="H162" s="149">
        <v>159.075</v>
      </c>
      <c r="I162" s="150"/>
      <c r="J162" s="151">
        <f>ROUND(I162*H162,2)</f>
        <v>0</v>
      </c>
      <c r="K162" s="147" t="s">
        <v>167</v>
      </c>
      <c r="L162" s="34"/>
      <c r="M162" s="152" t="s">
        <v>1</v>
      </c>
      <c r="N162" s="153" t="s">
        <v>38</v>
      </c>
      <c r="O162" s="59"/>
      <c r="P162" s="154">
        <f>O162*H162</f>
        <v>0</v>
      </c>
      <c r="Q162" s="154">
        <v>0</v>
      </c>
      <c r="R162" s="154">
        <f>Q162*H162</f>
        <v>0</v>
      </c>
      <c r="S162" s="154">
        <v>0</v>
      </c>
      <c r="T162" s="155">
        <f>S162*H162</f>
        <v>0</v>
      </c>
      <c r="U162" s="33"/>
      <c r="V162" s="33"/>
      <c r="W162" s="33"/>
      <c r="X162" s="33"/>
      <c r="Y162" s="33"/>
      <c r="Z162" s="33"/>
      <c r="AA162" s="33"/>
      <c r="AB162" s="33"/>
      <c r="AC162" s="33"/>
      <c r="AD162" s="33"/>
      <c r="AE162" s="33"/>
      <c r="AR162" s="156" t="s">
        <v>251</v>
      </c>
      <c r="AT162" s="156" t="s">
        <v>163</v>
      </c>
      <c r="AU162" s="156" t="s">
        <v>83</v>
      </c>
      <c r="AY162" s="18" t="s">
        <v>160</v>
      </c>
      <c r="BE162" s="157">
        <f>IF(N162="základní",J162,0)</f>
        <v>0</v>
      </c>
      <c r="BF162" s="157">
        <f>IF(N162="snížená",J162,0)</f>
        <v>0</v>
      </c>
      <c r="BG162" s="157">
        <f>IF(N162="zákl. přenesená",J162,0)</f>
        <v>0</v>
      </c>
      <c r="BH162" s="157">
        <f>IF(N162="sníž. přenesená",J162,0)</f>
        <v>0</v>
      </c>
      <c r="BI162" s="157">
        <f>IF(N162="nulová",J162,0)</f>
        <v>0</v>
      </c>
      <c r="BJ162" s="18" t="s">
        <v>81</v>
      </c>
      <c r="BK162" s="157">
        <f>ROUND(I162*H162,2)</f>
        <v>0</v>
      </c>
      <c r="BL162" s="18" t="s">
        <v>251</v>
      </c>
      <c r="BM162" s="156" t="s">
        <v>2065</v>
      </c>
    </row>
    <row r="163" spans="1:47" s="2" customFormat="1" ht="19.5">
      <c r="A163" s="33"/>
      <c r="B163" s="34"/>
      <c r="C163" s="33"/>
      <c r="D163" s="158" t="s">
        <v>170</v>
      </c>
      <c r="E163" s="33"/>
      <c r="F163" s="159" t="s">
        <v>2066</v>
      </c>
      <c r="G163" s="33"/>
      <c r="H163" s="33"/>
      <c r="I163" s="160"/>
      <c r="J163" s="33"/>
      <c r="K163" s="33"/>
      <c r="L163" s="34"/>
      <c r="M163" s="161"/>
      <c r="N163" s="162"/>
      <c r="O163" s="59"/>
      <c r="P163" s="59"/>
      <c r="Q163" s="59"/>
      <c r="R163" s="59"/>
      <c r="S163" s="59"/>
      <c r="T163" s="60"/>
      <c r="U163" s="33"/>
      <c r="V163" s="33"/>
      <c r="W163" s="33"/>
      <c r="X163" s="33"/>
      <c r="Y163" s="33"/>
      <c r="Z163" s="33"/>
      <c r="AA163" s="33"/>
      <c r="AB163" s="33"/>
      <c r="AC163" s="33"/>
      <c r="AD163" s="33"/>
      <c r="AE163" s="33"/>
      <c r="AT163" s="18" t="s">
        <v>170</v>
      </c>
      <c r="AU163" s="18" t="s">
        <v>83</v>
      </c>
    </row>
    <row r="164" spans="2:51" s="14" customFormat="1" ht="11.25">
      <c r="B164" s="170"/>
      <c r="D164" s="158" t="s">
        <v>172</v>
      </c>
      <c r="E164" s="171" t="s">
        <v>1</v>
      </c>
      <c r="F164" s="172" t="s">
        <v>2043</v>
      </c>
      <c r="H164" s="173">
        <v>159.075</v>
      </c>
      <c r="I164" s="174"/>
      <c r="L164" s="170"/>
      <c r="M164" s="175"/>
      <c r="N164" s="176"/>
      <c r="O164" s="176"/>
      <c r="P164" s="176"/>
      <c r="Q164" s="176"/>
      <c r="R164" s="176"/>
      <c r="S164" s="176"/>
      <c r="T164" s="177"/>
      <c r="AT164" s="171" t="s">
        <v>172</v>
      </c>
      <c r="AU164" s="171" t="s">
        <v>83</v>
      </c>
      <c r="AV164" s="14" t="s">
        <v>83</v>
      </c>
      <c r="AW164" s="14" t="s">
        <v>30</v>
      </c>
      <c r="AX164" s="14" t="s">
        <v>81</v>
      </c>
      <c r="AY164" s="171" t="s">
        <v>160</v>
      </c>
    </row>
    <row r="165" spans="1:65" s="2" customFormat="1" ht="16.5" customHeight="1">
      <c r="A165" s="33"/>
      <c r="B165" s="144"/>
      <c r="C165" s="195" t="s">
        <v>242</v>
      </c>
      <c r="D165" s="195" t="s">
        <v>834</v>
      </c>
      <c r="E165" s="196" t="s">
        <v>2067</v>
      </c>
      <c r="F165" s="197" t="s">
        <v>2068</v>
      </c>
      <c r="G165" s="198" t="s">
        <v>227</v>
      </c>
      <c r="H165" s="199">
        <v>0.054</v>
      </c>
      <c r="I165" s="200"/>
      <c r="J165" s="201">
        <f>ROUND(I165*H165,2)</f>
        <v>0</v>
      </c>
      <c r="K165" s="197" t="s">
        <v>167</v>
      </c>
      <c r="L165" s="202"/>
      <c r="M165" s="203" t="s">
        <v>1</v>
      </c>
      <c r="N165" s="204" t="s">
        <v>38</v>
      </c>
      <c r="O165" s="59"/>
      <c r="P165" s="154">
        <f>O165*H165</f>
        <v>0</v>
      </c>
      <c r="Q165" s="154">
        <v>1</v>
      </c>
      <c r="R165" s="154">
        <f>Q165*H165</f>
        <v>0.054</v>
      </c>
      <c r="S165" s="154">
        <v>0</v>
      </c>
      <c r="T165" s="155">
        <f>S165*H165</f>
        <v>0</v>
      </c>
      <c r="U165" s="33"/>
      <c r="V165" s="33"/>
      <c r="W165" s="33"/>
      <c r="X165" s="33"/>
      <c r="Y165" s="33"/>
      <c r="Z165" s="33"/>
      <c r="AA165" s="33"/>
      <c r="AB165" s="33"/>
      <c r="AC165" s="33"/>
      <c r="AD165" s="33"/>
      <c r="AE165" s="33"/>
      <c r="AR165" s="156" t="s">
        <v>399</v>
      </c>
      <c r="AT165" s="156" t="s">
        <v>834</v>
      </c>
      <c r="AU165" s="156" t="s">
        <v>83</v>
      </c>
      <c r="AY165" s="18" t="s">
        <v>160</v>
      </c>
      <c r="BE165" s="157">
        <f>IF(N165="základní",J165,0)</f>
        <v>0</v>
      </c>
      <c r="BF165" s="157">
        <f>IF(N165="snížená",J165,0)</f>
        <v>0</v>
      </c>
      <c r="BG165" s="157">
        <f>IF(N165="zákl. přenesená",J165,0)</f>
        <v>0</v>
      </c>
      <c r="BH165" s="157">
        <f>IF(N165="sníž. přenesená",J165,0)</f>
        <v>0</v>
      </c>
      <c r="BI165" s="157">
        <f>IF(N165="nulová",J165,0)</f>
        <v>0</v>
      </c>
      <c r="BJ165" s="18" t="s">
        <v>81</v>
      </c>
      <c r="BK165" s="157">
        <f>ROUND(I165*H165,2)</f>
        <v>0</v>
      </c>
      <c r="BL165" s="18" t="s">
        <v>251</v>
      </c>
      <c r="BM165" s="156" t="s">
        <v>2069</v>
      </c>
    </row>
    <row r="166" spans="1:47" s="2" customFormat="1" ht="11.25">
      <c r="A166" s="33"/>
      <c r="B166" s="34"/>
      <c r="C166" s="33"/>
      <c r="D166" s="158" t="s">
        <v>170</v>
      </c>
      <c r="E166" s="33"/>
      <c r="F166" s="159" t="s">
        <v>2068</v>
      </c>
      <c r="G166" s="33"/>
      <c r="H166" s="33"/>
      <c r="I166" s="160"/>
      <c r="J166" s="33"/>
      <c r="K166" s="33"/>
      <c r="L166" s="34"/>
      <c r="M166" s="161"/>
      <c r="N166" s="162"/>
      <c r="O166" s="59"/>
      <c r="P166" s="59"/>
      <c r="Q166" s="59"/>
      <c r="R166" s="59"/>
      <c r="S166" s="59"/>
      <c r="T166" s="60"/>
      <c r="U166" s="33"/>
      <c r="V166" s="33"/>
      <c r="W166" s="33"/>
      <c r="X166" s="33"/>
      <c r="Y166" s="33"/>
      <c r="Z166" s="33"/>
      <c r="AA166" s="33"/>
      <c r="AB166" s="33"/>
      <c r="AC166" s="33"/>
      <c r="AD166" s="33"/>
      <c r="AE166" s="33"/>
      <c r="AT166" s="18" t="s">
        <v>170</v>
      </c>
      <c r="AU166" s="18" t="s">
        <v>83</v>
      </c>
    </row>
    <row r="167" spans="2:51" s="14" customFormat="1" ht="11.25">
      <c r="B167" s="170"/>
      <c r="D167" s="158" t="s">
        <v>172</v>
      </c>
      <c r="E167" s="171" t="s">
        <v>1</v>
      </c>
      <c r="F167" s="172" t="s">
        <v>2070</v>
      </c>
      <c r="H167" s="173">
        <v>0.054</v>
      </c>
      <c r="I167" s="174"/>
      <c r="L167" s="170"/>
      <c r="M167" s="175"/>
      <c r="N167" s="176"/>
      <c r="O167" s="176"/>
      <c r="P167" s="176"/>
      <c r="Q167" s="176"/>
      <c r="R167" s="176"/>
      <c r="S167" s="176"/>
      <c r="T167" s="177"/>
      <c r="AT167" s="171" t="s">
        <v>172</v>
      </c>
      <c r="AU167" s="171" t="s">
        <v>83</v>
      </c>
      <c r="AV167" s="14" t="s">
        <v>83</v>
      </c>
      <c r="AW167" s="14" t="s">
        <v>30</v>
      </c>
      <c r="AX167" s="14" t="s">
        <v>81</v>
      </c>
      <c r="AY167" s="171" t="s">
        <v>160</v>
      </c>
    </row>
    <row r="168" spans="1:65" s="2" customFormat="1" ht="24.2" customHeight="1">
      <c r="A168" s="33"/>
      <c r="B168" s="144"/>
      <c r="C168" s="145" t="s">
        <v>247</v>
      </c>
      <c r="D168" s="145" t="s">
        <v>163</v>
      </c>
      <c r="E168" s="146" t="s">
        <v>2071</v>
      </c>
      <c r="F168" s="147" t="s">
        <v>2072</v>
      </c>
      <c r="G168" s="148" t="s">
        <v>166</v>
      </c>
      <c r="H168" s="149">
        <v>318.15</v>
      </c>
      <c r="I168" s="150"/>
      <c r="J168" s="151">
        <f>ROUND(I168*H168,2)</f>
        <v>0</v>
      </c>
      <c r="K168" s="147" t="s">
        <v>167</v>
      </c>
      <c r="L168" s="34"/>
      <c r="M168" s="152" t="s">
        <v>1</v>
      </c>
      <c r="N168" s="153" t="s">
        <v>38</v>
      </c>
      <c r="O168" s="59"/>
      <c r="P168" s="154">
        <f>O168*H168</f>
        <v>0</v>
      </c>
      <c r="Q168" s="154">
        <v>0.00039825</v>
      </c>
      <c r="R168" s="154">
        <f>Q168*H168</f>
        <v>0.12670323749999998</v>
      </c>
      <c r="S168" s="154">
        <v>0</v>
      </c>
      <c r="T168" s="155">
        <f>S168*H168</f>
        <v>0</v>
      </c>
      <c r="U168" s="33"/>
      <c r="V168" s="33"/>
      <c r="W168" s="33"/>
      <c r="X168" s="33"/>
      <c r="Y168" s="33"/>
      <c r="Z168" s="33"/>
      <c r="AA168" s="33"/>
      <c r="AB168" s="33"/>
      <c r="AC168" s="33"/>
      <c r="AD168" s="33"/>
      <c r="AE168" s="33"/>
      <c r="AR168" s="156" t="s">
        <v>251</v>
      </c>
      <c r="AT168" s="156" t="s">
        <v>163</v>
      </c>
      <c r="AU168" s="156" t="s">
        <v>83</v>
      </c>
      <c r="AY168" s="18" t="s">
        <v>160</v>
      </c>
      <c r="BE168" s="157">
        <f>IF(N168="základní",J168,0)</f>
        <v>0</v>
      </c>
      <c r="BF168" s="157">
        <f>IF(N168="snížená",J168,0)</f>
        <v>0</v>
      </c>
      <c r="BG168" s="157">
        <f>IF(N168="zákl. přenesená",J168,0)</f>
        <v>0</v>
      </c>
      <c r="BH168" s="157">
        <f>IF(N168="sníž. přenesená",J168,0)</f>
        <v>0</v>
      </c>
      <c r="BI168" s="157">
        <f>IF(N168="nulová",J168,0)</f>
        <v>0</v>
      </c>
      <c r="BJ168" s="18" t="s">
        <v>81</v>
      </c>
      <c r="BK168" s="157">
        <f>ROUND(I168*H168,2)</f>
        <v>0</v>
      </c>
      <c r="BL168" s="18" t="s">
        <v>251</v>
      </c>
      <c r="BM168" s="156" t="s">
        <v>2073</v>
      </c>
    </row>
    <row r="169" spans="1:47" s="2" customFormat="1" ht="19.5">
      <c r="A169" s="33"/>
      <c r="B169" s="34"/>
      <c r="C169" s="33"/>
      <c r="D169" s="158" t="s">
        <v>170</v>
      </c>
      <c r="E169" s="33"/>
      <c r="F169" s="159" t="s">
        <v>2074</v>
      </c>
      <c r="G169" s="33"/>
      <c r="H169" s="33"/>
      <c r="I169" s="160"/>
      <c r="J169" s="33"/>
      <c r="K169" s="33"/>
      <c r="L169" s="34"/>
      <c r="M169" s="161"/>
      <c r="N169" s="162"/>
      <c r="O169" s="59"/>
      <c r="P169" s="59"/>
      <c r="Q169" s="59"/>
      <c r="R169" s="59"/>
      <c r="S169" s="59"/>
      <c r="T169" s="60"/>
      <c r="U169" s="33"/>
      <c r="V169" s="33"/>
      <c r="W169" s="33"/>
      <c r="X169" s="33"/>
      <c r="Y169" s="33"/>
      <c r="Z169" s="33"/>
      <c r="AA169" s="33"/>
      <c r="AB169" s="33"/>
      <c r="AC169" s="33"/>
      <c r="AD169" s="33"/>
      <c r="AE169" s="33"/>
      <c r="AT169" s="18" t="s">
        <v>170</v>
      </c>
      <c r="AU169" s="18" t="s">
        <v>83</v>
      </c>
    </row>
    <row r="170" spans="2:51" s="14" customFormat="1" ht="11.25">
      <c r="B170" s="170"/>
      <c r="D170" s="158" t="s">
        <v>172</v>
      </c>
      <c r="E170" s="171" t="s">
        <v>1</v>
      </c>
      <c r="F170" s="172" t="s">
        <v>2075</v>
      </c>
      <c r="H170" s="173">
        <v>318.15</v>
      </c>
      <c r="I170" s="174"/>
      <c r="L170" s="170"/>
      <c r="M170" s="175"/>
      <c r="N170" s="176"/>
      <c r="O170" s="176"/>
      <c r="P170" s="176"/>
      <c r="Q170" s="176"/>
      <c r="R170" s="176"/>
      <c r="S170" s="176"/>
      <c r="T170" s="177"/>
      <c r="AT170" s="171" t="s">
        <v>172</v>
      </c>
      <c r="AU170" s="171" t="s">
        <v>83</v>
      </c>
      <c r="AV170" s="14" t="s">
        <v>83</v>
      </c>
      <c r="AW170" s="14" t="s">
        <v>30</v>
      </c>
      <c r="AX170" s="14" t="s">
        <v>81</v>
      </c>
      <c r="AY170" s="171" t="s">
        <v>160</v>
      </c>
    </row>
    <row r="171" spans="1:65" s="2" customFormat="1" ht="24.2" customHeight="1">
      <c r="A171" s="33"/>
      <c r="B171" s="144"/>
      <c r="C171" s="195" t="s">
        <v>259</v>
      </c>
      <c r="D171" s="195" t="s">
        <v>834</v>
      </c>
      <c r="E171" s="196" t="s">
        <v>2076</v>
      </c>
      <c r="F171" s="197" t="s">
        <v>2077</v>
      </c>
      <c r="G171" s="198" t="s">
        <v>166</v>
      </c>
      <c r="H171" s="199">
        <v>388.461</v>
      </c>
      <c r="I171" s="200"/>
      <c r="J171" s="201">
        <f>ROUND(I171*H171,2)</f>
        <v>0</v>
      </c>
      <c r="K171" s="197" t="s">
        <v>1</v>
      </c>
      <c r="L171" s="202"/>
      <c r="M171" s="203" t="s">
        <v>1</v>
      </c>
      <c r="N171" s="204" t="s">
        <v>38</v>
      </c>
      <c r="O171" s="59"/>
      <c r="P171" s="154">
        <f>O171*H171</f>
        <v>0</v>
      </c>
      <c r="Q171" s="154">
        <v>0.0054</v>
      </c>
      <c r="R171" s="154">
        <f>Q171*H171</f>
        <v>2.0976894</v>
      </c>
      <c r="S171" s="154">
        <v>0</v>
      </c>
      <c r="T171" s="155">
        <f>S171*H171</f>
        <v>0</v>
      </c>
      <c r="U171" s="33"/>
      <c r="V171" s="33"/>
      <c r="W171" s="33"/>
      <c r="X171" s="33"/>
      <c r="Y171" s="33"/>
      <c r="Z171" s="33"/>
      <c r="AA171" s="33"/>
      <c r="AB171" s="33"/>
      <c r="AC171" s="33"/>
      <c r="AD171" s="33"/>
      <c r="AE171" s="33"/>
      <c r="AR171" s="156" t="s">
        <v>399</v>
      </c>
      <c r="AT171" s="156" t="s">
        <v>834</v>
      </c>
      <c r="AU171" s="156" t="s">
        <v>83</v>
      </c>
      <c r="AY171" s="18" t="s">
        <v>160</v>
      </c>
      <c r="BE171" s="157">
        <f>IF(N171="základní",J171,0)</f>
        <v>0</v>
      </c>
      <c r="BF171" s="157">
        <f>IF(N171="snížená",J171,0)</f>
        <v>0</v>
      </c>
      <c r="BG171" s="157">
        <f>IF(N171="zákl. přenesená",J171,0)</f>
        <v>0</v>
      </c>
      <c r="BH171" s="157">
        <f>IF(N171="sníž. přenesená",J171,0)</f>
        <v>0</v>
      </c>
      <c r="BI171" s="157">
        <f>IF(N171="nulová",J171,0)</f>
        <v>0</v>
      </c>
      <c r="BJ171" s="18" t="s">
        <v>81</v>
      </c>
      <c r="BK171" s="157">
        <f>ROUND(I171*H171,2)</f>
        <v>0</v>
      </c>
      <c r="BL171" s="18" t="s">
        <v>251</v>
      </c>
      <c r="BM171" s="156" t="s">
        <v>2078</v>
      </c>
    </row>
    <row r="172" spans="1:47" s="2" customFormat="1" ht="11.25">
      <c r="A172" s="33"/>
      <c r="B172" s="34"/>
      <c r="C172" s="33"/>
      <c r="D172" s="158" t="s">
        <v>170</v>
      </c>
      <c r="E172" s="33"/>
      <c r="F172" s="159" t="s">
        <v>2077</v>
      </c>
      <c r="G172" s="33"/>
      <c r="H172" s="33"/>
      <c r="I172" s="160"/>
      <c r="J172" s="33"/>
      <c r="K172" s="33"/>
      <c r="L172" s="34"/>
      <c r="M172" s="161"/>
      <c r="N172" s="162"/>
      <c r="O172" s="59"/>
      <c r="P172" s="59"/>
      <c r="Q172" s="59"/>
      <c r="R172" s="59"/>
      <c r="S172" s="59"/>
      <c r="T172" s="60"/>
      <c r="U172" s="33"/>
      <c r="V172" s="33"/>
      <c r="W172" s="33"/>
      <c r="X172" s="33"/>
      <c r="Y172" s="33"/>
      <c r="Z172" s="33"/>
      <c r="AA172" s="33"/>
      <c r="AB172" s="33"/>
      <c r="AC172" s="33"/>
      <c r="AD172" s="33"/>
      <c r="AE172" s="33"/>
      <c r="AT172" s="18" t="s">
        <v>170</v>
      </c>
      <c r="AU172" s="18" t="s">
        <v>83</v>
      </c>
    </row>
    <row r="173" spans="2:51" s="14" customFormat="1" ht="11.25">
      <c r="B173" s="170"/>
      <c r="D173" s="158" t="s">
        <v>172</v>
      </c>
      <c r="E173" s="171" t="s">
        <v>1</v>
      </c>
      <c r="F173" s="172" t="s">
        <v>2079</v>
      </c>
      <c r="H173" s="173">
        <v>388.461</v>
      </c>
      <c r="I173" s="174"/>
      <c r="L173" s="170"/>
      <c r="M173" s="175"/>
      <c r="N173" s="176"/>
      <c r="O173" s="176"/>
      <c r="P173" s="176"/>
      <c r="Q173" s="176"/>
      <c r="R173" s="176"/>
      <c r="S173" s="176"/>
      <c r="T173" s="177"/>
      <c r="AT173" s="171" t="s">
        <v>172</v>
      </c>
      <c r="AU173" s="171" t="s">
        <v>83</v>
      </c>
      <c r="AV173" s="14" t="s">
        <v>83</v>
      </c>
      <c r="AW173" s="14" t="s">
        <v>30</v>
      </c>
      <c r="AX173" s="14" t="s">
        <v>81</v>
      </c>
      <c r="AY173" s="171" t="s">
        <v>160</v>
      </c>
    </row>
    <row r="174" spans="1:65" s="2" customFormat="1" ht="24.2" customHeight="1">
      <c r="A174" s="33"/>
      <c r="B174" s="144"/>
      <c r="C174" s="145" t="s">
        <v>8</v>
      </c>
      <c r="D174" s="145" t="s">
        <v>163</v>
      </c>
      <c r="E174" s="146" t="s">
        <v>2080</v>
      </c>
      <c r="F174" s="147" t="s">
        <v>2081</v>
      </c>
      <c r="G174" s="148" t="s">
        <v>166</v>
      </c>
      <c r="H174" s="149">
        <v>159.075</v>
      </c>
      <c r="I174" s="150"/>
      <c r="J174" s="151">
        <f>ROUND(I174*H174,2)</f>
        <v>0</v>
      </c>
      <c r="K174" s="147" t="s">
        <v>167</v>
      </c>
      <c r="L174" s="34"/>
      <c r="M174" s="152" t="s">
        <v>1</v>
      </c>
      <c r="N174" s="153" t="s">
        <v>38</v>
      </c>
      <c r="O174" s="59"/>
      <c r="P174" s="154">
        <f>O174*H174</f>
        <v>0</v>
      </c>
      <c r="Q174" s="154">
        <v>0.000395</v>
      </c>
      <c r="R174" s="154">
        <f>Q174*H174</f>
        <v>0.06283462499999999</v>
      </c>
      <c r="S174" s="154">
        <v>0</v>
      </c>
      <c r="T174" s="155">
        <f>S174*H174</f>
        <v>0</v>
      </c>
      <c r="U174" s="33"/>
      <c r="V174" s="33"/>
      <c r="W174" s="33"/>
      <c r="X174" s="33"/>
      <c r="Y174" s="33"/>
      <c r="Z174" s="33"/>
      <c r="AA174" s="33"/>
      <c r="AB174" s="33"/>
      <c r="AC174" s="33"/>
      <c r="AD174" s="33"/>
      <c r="AE174" s="33"/>
      <c r="AR174" s="156" t="s">
        <v>251</v>
      </c>
      <c r="AT174" s="156" t="s">
        <v>163</v>
      </c>
      <c r="AU174" s="156" t="s">
        <v>83</v>
      </c>
      <c r="AY174" s="18" t="s">
        <v>160</v>
      </c>
      <c r="BE174" s="157">
        <f>IF(N174="základní",J174,0)</f>
        <v>0</v>
      </c>
      <c r="BF174" s="157">
        <f>IF(N174="snížená",J174,0)</f>
        <v>0</v>
      </c>
      <c r="BG174" s="157">
        <f>IF(N174="zákl. přenesená",J174,0)</f>
        <v>0</v>
      </c>
      <c r="BH174" s="157">
        <f>IF(N174="sníž. přenesená",J174,0)</f>
        <v>0</v>
      </c>
      <c r="BI174" s="157">
        <f>IF(N174="nulová",J174,0)</f>
        <v>0</v>
      </c>
      <c r="BJ174" s="18" t="s">
        <v>81</v>
      </c>
      <c r="BK174" s="157">
        <f>ROUND(I174*H174,2)</f>
        <v>0</v>
      </c>
      <c r="BL174" s="18" t="s">
        <v>251</v>
      </c>
      <c r="BM174" s="156" t="s">
        <v>2082</v>
      </c>
    </row>
    <row r="175" spans="1:47" s="2" customFormat="1" ht="29.25">
      <c r="A175" s="33"/>
      <c r="B175" s="34"/>
      <c r="C175" s="33"/>
      <c r="D175" s="158" t="s">
        <v>170</v>
      </c>
      <c r="E175" s="33"/>
      <c r="F175" s="159" t="s">
        <v>2083</v>
      </c>
      <c r="G175" s="33"/>
      <c r="H175" s="33"/>
      <c r="I175" s="160"/>
      <c r="J175" s="33"/>
      <c r="K175" s="33"/>
      <c r="L175" s="34"/>
      <c r="M175" s="161"/>
      <c r="N175" s="162"/>
      <c r="O175" s="59"/>
      <c r="P175" s="59"/>
      <c r="Q175" s="59"/>
      <c r="R175" s="59"/>
      <c r="S175" s="59"/>
      <c r="T175" s="60"/>
      <c r="U175" s="33"/>
      <c r="V175" s="33"/>
      <c r="W175" s="33"/>
      <c r="X175" s="33"/>
      <c r="Y175" s="33"/>
      <c r="Z175" s="33"/>
      <c r="AA175" s="33"/>
      <c r="AB175" s="33"/>
      <c r="AC175" s="33"/>
      <c r="AD175" s="33"/>
      <c r="AE175" s="33"/>
      <c r="AT175" s="18" t="s">
        <v>170</v>
      </c>
      <c r="AU175" s="18" t="s">
        <v>83</v>
      </c>
    </row>
    <row r="176" spans="2:51" s="14" customFormat="1" ht="11.25">
      <c r="B176" s="170"/>
      <c r="D176" s="158" t="s">
        <v>172</v>
      </c>
      <c r="E176" s="171" t="s">
        <v>1</v>
      </c>
      <c r="F176" s="172" t="s">
        <v>2043</v>
      </c>
      <c r="H176" s="173">
        <v>159.075</v>
      </c>
      <c r="I176" s="174"/>
      <c r="L176" s="170"/>
      <c r="M176" s="175"/>
      <c r="N176" s="176"/>
      <c r="O176" s="176"/>
      <c r="P176" s="176"/>
      <c r="Q176" s="176"/>
      <c r="R176" s="176"/>
      <c r="S176" s="176"/>
      <c r="T176" s="177"/>
      <c r="AT176" s="171" t="s">
        <v>172</v>
      </c>
      <c r="AU176" s="171" t="s">
        <v>83</v>
      </c>
      <c r="AV176" s="14" t="s">
        <v>83</v>
      </c>
      <c r="AW176" s="14" t="s">
        <v>30</v>
      </c>
      <c r="AX176" s="14" t="s">
        <v>81</v>
      </c>
      <c r="AY176" s="171" t="s">
        <v>160</v>
      </c>
    </row>
    <row r="177" spans="1:65" s="2" customFormat="1" ht="24.2" customHeight="1">
      <c r="A177" s="33"/>
      <c r="B177" s="144"/>
      <c r="C177" s="145" t="s">
        <v>251</v>
      </c>
      <c r="D177" s="145" t="s">
        <v>163</v>
      </c>
      <c r="E177" s="146" t="s">
        <v>2084</v>
      </c>
      <c r="F177" s="147" t="s">
        <v>2085</v>
      </c>
      <c r="G177" s="148" t="s">
        <v>166</v>
      </c>
      <c r="H177" s="149">
        <v>70.675</v>
      </c>
      <c r="I177" s="150"/>
      <c r="J177" s="151">
        <f>ROUND(I177*H177,2)</f>
        <v>0</v>
      </c>
      <c r="K177" s="147" t="s">
        <v>167</v>
      </c>
      <c r="L177" s="34"/>
      <c r="M177" s="152" t="s">
        <v>1</v>
      </c>
      <c r="N177" s="153" t="s">
        <v>38</v>
      </c>
      <c r="O177" s="59"/>
      <c r="P177" s="154">
        <f>O177*H177</f>
        <v>0</v>
      </c>
      <c r="Q177" s="154">
        <v>0</v>
      </c>
      <c r="R177" s="154">
        <f>Q177*H177</f>
        <v>0</v>
      </c>
      <c r="S177" s="154">
        <v>0</v>
      </c>
      <c r="T177" s="155">
        <f>S177*H177</f>
        <v>0</v>
      </c>
      <c r="U177" s="33"/>
      <c r="V177" s="33"/>
      <c r="W177" s="33"/>
      <c r="X177" s="33"/>
      <c r="Y177" s="33"/>
      <c r="Z177" s="33"/>
      <c r="AA177" s="33"/>
      <c r="AB177" s="33"/>
      <c r="AC177" s="33"/>
      <c r="AD177" s="33"/>
      <c r="AE177" s="33"/>
      <c r="AR177" s="156" t="s">
        <v>251</v>
      </c>
      <c r="AT177" s="156" t="s">
        <v>163</v>
      </c>
      <c r="AU177" s="156" t="s">
        <v>83</v>
      </c>
      <c r="AY177" s="18" t="s">
        <v>160</v>
      </c>
      <c r="BE177" s="157">
        <f>IF(N177="základní",J177,0)</f>
        <v>0</v>
      </c>
      <c r="BF177" s="157">
        <f>IF(N177="snížená",J177,0)</f>
        <v>0</v>
      </c>
      <c r="BG177" s="157">
        <f>IF(N177="zákl. přenesená",J177,0)</f>
        <v>0</v>
      </c>
      <c r="BH177" s="157">
        <f>IF(N177="sníž. přenesená",J177,0)</f>
        <v>0</v>
      </c>
      <c r="BI177" s="157">
        <f>IF(N177="nulová",J177,0)</f>
        <v>0</v>
      </c>
      <c r="BJ177" s="18" t="s">
        <v>81</v>
      </c>
      <c r="BK177" s="157">
        <f>ROUND(I177*H177,2)</f>
        <v>0</v>
      </c>
      <c r="BL177" s="18" t="s">
        <v>251</v>
      </c>
      <c r="BM177" s="156" t="s">
        <v>2086</v>
      </c>
    </row>
    <row r="178" spans="1:47" s="2" customFormat="1" ht="19.5">
      <c r="A178" s="33"/>
      <c r="B178" s="34"/>
      <c r="C178" s="33"/>
      <c r="D178" s="158" t="s">
        <v>170</v>
      </c>
      <c r="E178" s="33"/>
      <c r="F178" s="159" t="s">
        <v>2087</v>
      </c>
      <c r="G178" s="33"/>
      <c r="H178" s="33"/>
      <c r="I178" s="160"/>
      <c r="J178" s="33"/>
      <c r="K178" s="33"/>
      <c r="L178" s="34"/>
      <c r="M178" s="161"/>
      <c r="N178" s="162"/>
      <c r="O178" s="59"/>
      <c r="P178" s="59"/>
      <c r="Q178" s="59"/>
      <c r="R178" s="59"/>
      <c r="S178" s="59"/>
      <c r="T178" s="60"/>
      <c r="U178" s="33"/>
      <c r="V178" s="33"/>
      <c r="W178" s="33"/>
      <c r="X178" s="33"/>
      <c r="Y178" s="33"/>
      <c r="Z178" s="33"/>
      <c r="AA178" s="33"/>
      <c r="AB178" s="33"/>
      <c r="AC178" s="33"/>
      <c r="AD178" s="33"/>
      <c r="AE178" s="33"/>
      <c r="AT178" s="18" t="s">
        <v>170</v>
      </c>
      <c r="AU178" s="18" t="s">
        <v>83</v>
      </c>
    </row>
    <row r="179" spans="2:51" s="14" customFormat="1" ht="11.25">
      <c r="B179" s="170"/>
      <c r="D179" s="158" t="s">
        <v>172</v>
      </c>
      <c r="E179" s="171" t="s">
        <v>1</v>
      </c>
      <c r="F179" s="172" t="s">
        <v>2088</v>
      </c>
      <c r="H179" s="173">
        <v>70.675</v>
      </c>
      <c r="I179" s="174"/>
      <c r="L179" s="170"/>
      <c r="M179" s="175"/>
      <c r="N179" s="176"/>
      <c r="O179" s="176"/>
      <c r="P179" s="176"/>
      <c r="Q179" s="176"/>
      <c r="R179" s="176"/>
      <c r="S179" s="176"/>
      <c r="T179" s="177"/>
      <c r="AT179" s="171" t="s">
        <v>172</v>
      </c>
      <c r="AU179" s="171" t="s">
        <v>83</v>
      </c>
      <c r="AV179" s="14" t="s">
        <v>83</v>
      </c>
      <c r="AW179" s="14" t="s">
        <v>30</v>
      </c>
      <c r="AX179" s="14" t="s">
        <v>81</v>
      </c>
      <c r="AY179" s="171" t="s">
        <v>160</v>
      </c>
    </row>
    <row r="180" spans="1:65" s="2" customFormat="1" ht="24.2" customHeight="1">
      <c r="A180" s="33"/>
      <c r="B180" s="144"/>
      <c r="C180" s="195" t="s">
        <v>304</v>
      </c>
      <c r="D180" s="195" t="s">
        <v>834</v>
      </c>
      <c r="E180" s="196" t="s">
        <v>2089</v>
      </c>
      <c r="F180" s="197" t="s">
        <v>2090</v>
      </c>
      <c r="G180" s="198" t="s">
        <v>166</v>
      </c>
      <c r="H180" s="199">
        <v>74.924</v>
      </c>
      <c r="I180" s="200"/>
      <c r="J180" s="201">
        <f>ROUND(I180*H180,2)</f>
        <v>0</v>
      </c>
      <c r="K180" s="197" t="s">
        <v>167</v>
      </c>
      <c r="L180" s="202"/>
      <c r="M180" s="203" t="s">
        <v>1</v>
      </c>
      <c r="N180" s="204" t="s">
        <v>38</v>
      </c>
      <c r="O180" s="59"/>
      <c r="P180" s="154">
        <f>O180*H180</f>
        <v>0</v>
      </c>
      <c r="Q180" s="154">
        <v>0.0002</v>
      </c>
      <c r="R180" s="154">
        <f>Q180*H180</f>
        <v>0.014984800000000001</v>
      </c>
      <c r="S180" s="154">
        <v>0</v>
      </c>
      <c r="T180" s="155">
        <f>S180*H180</f>
        <v>0</v>
      </c>
      <c r="U180" s="33"/>
      <c r="V180" s="33"/>
      <c r="W180" s="33"/>
      <c r="X180" s="33"/>
      <c r="Y180" s="33"/>
      <c r="Z180" s="33"/>
      <c r="AA180" s="33"/>
      <c r="AB180" s="33"/>
      <c r="AC180" s="33"/>
      <c r="AD180" s="33"/>
      <c r="AE180" s="33"/>
      <c r="AR180" s="156" t="s">
        <v>399</v>
      </c>
      <c r="AT180" s="156" t="s">
        <v>834</v>
      </c>
      <c r="AU180" s="156" t="s">
        <v>83</v>
      </c>
      <c r="AY180" s="18" t="s">
        <v>160</v>
      </c>
      <c r="BE180" s="157">
        <f>IF(N180="základní",J180,0)</f>
        <v>0</v>
      </c>
      <c r="BF180" s="157">
        <f>IF(N180="snížená",J180,0)</f>
        <v>0</v>
      </c>
      <c r="BG180" s="157">
        <f>IF(N180="zákl. přenesená",J180,0)</f>
        <v>0</v>
      </c>
      <c r="BH180" s="157">
        <f>IF(N180="sníž. přenesená",J180,0)</f>
        <v>0</v>
      </c>
      <c r="BI180" s="157">
        <f>IF(N180="nulová",J180,0)</f>
        <v>0</v>
      </c>
      <c r="BJ180" s="18" t="s">
        <v>81</v>
      </c>
      <c r="BK180" s="157">
        <f>ROUND(I180*H180,2)</f>
        <v>0</v>
      </c>
      <c r="BL180" s="18" t="s">
        <v>251</v>
      </c>
      <c r="BM180" s="156" t="s">
        <v>2091</v>
      </c>
    </row>
    <row r="181" spans="1:47" s="2" customFormat="1" ht="19.5">
      <c r="A181" s="33"/>
      <c r="B181" s="34"/>
      <c r="C181" s="33"/>
      <c r="D181" s="158" t="s">
        <v>170</v>
      </c>
      <c r="E181" s="33"/>
      <c r="F181" s="159" t="s">
        <v>2090</v>
      </c>
      <c r="G181" s="33"/>
      <c r="H181" s="33"/>
      <c r="I181" s="160"/>
      <c r="J181" s="33"/>
      <c r="K181" s="33"/>
      <c r="L181" s="34"/>
      <c r="M181" s="161"/>
      <c r="N181" s="162"/>
      <c r="O181" s="59"/>
      <c r="P181" s="59"/>
      <c r="Q181" s="59"/>
      <c r="R181" s="59"/>
      <c r="S181" s="59"/>
      <c r="T181" s="60"/>
      <c r="U181" s="33"/>
      <c r="V181" s="33"/>
      <c r="W181" s="33"/>
      <c r="X181" s="33"/>
      <c r="Y181" s="33"/>
      <c r="Z181" s="33"/>
      <c r="AA181" s="33"/>
      <c r="AB181" s="33"/>
      <c r="AC181" s="33"/>
      <c r="AD181" s="33"/>
      <c r="AE181" s="33"/>
      <c r="AT181" s="18" t="s">
        <v>170</v>
      </c>
      <c r="AU181" s="18" t="s">
        <v>83</v>
      </c>
    </row>
    <row r="182" spans="2:51" s="14" customFormat="1" ht="11.25">
      <c r="B182" s="170"/>
      <c r="D182" s="158" t="s">
        <v>172</v>
      </c>
      <c r="E182" s="171" t="s">
        <v>1</v>
      </c>
      <c r="F182" s="172" t="s">
        <v>2092</v>
      </c>
      <c r="H182" s="173">
        <v>74.924</v>
      </c>
      <c r="I182" s="174"/>
      <c r="L182" s="170"/>
      <c r="M182" s="175"/>
      <c r="N182" s="176"/>
      <c r="O182" s="176"/>
      <c r="P182" s="176"/>
      <c r="Q182" s="176"/>
      <c r="R182" s="176"/>
      <c r="S182" s="176"/>
      <c r="T182" s="177"/>
      <c r="AT182" s="171" t="s">
        <v>172</v>
      </c>
      <c r="AU182" s="171" t="s">
        <v>83</v>
      </c>
      <c r="AV182" s="14" t="s">
        <v>83</v>
      </c>
      <c r="AW182" s="14" t="s">
        <v>30</v>
      </c>
      <c r="AX182" s="14" t="s">
        <v>81</v>
      </c>
      <c r="AY182" s="171" t="s">
        <v>160</v>
      </c>
    </row>
    <row r="183" spans="1:65" s="2" customFormat="1" ht="24.2" customHeight="1">
      <c r="A183" s="33"/>
      <c r="B183" s="144"/>
      <c r="C183" s="145" t="s">
        <v>309</v>
      </c>
      <c r="D183" s="145" t="s">
        <v>163</v>
      </c>
      <c r="E183" s="146" t="s">
        <v>2093</v>
      </c>
      <c r="F183" s="147" t="s">
        <v>2094</v>
      </c>
      <c r="G183" s="148" t="s">
        <v>227</v>
      </c>
      <c r="H183" s="149">
        <v>20.565</v>
      </c>
      <c r="I183" s="150"/>
      <c r="J183" s="151">
        <f>ROUND(I183*H183,2)</f>
        <v>0</v>
      </c>
      <c r="K183" s="147" t="s">
        <v>167</v>
      </c>
      <c r="L183" s="34"/>
      <c r="M183" s="152" t="s">
        <v>1</v>
      </c>
      <c r="N183" s="153" t="s">
        <v>38</v>
      </c>
      <c r="O183" s="59"/>
      <c r="P183" s="154">
        <f>O183*H183</f>
        <v>0</v>
      </c>
      <c r="Q183" s="154">
        <v>0</v>
      </c>
      <c r="R183" s="154">
        <f>Q183*H183</f>
        <v>0</v>
      </c>
      <c r="S183" s="154">
        <v>0</v>
      </c>
      <c r="T183" s="155">
        <f>S183*H183</f>
        <v>0</v>
      </c>
      <c r="U183" s="33"/>
      <c r="V183" s="33"/>
      <c r="W183" s="33"/>
      <c r="X183" s="33"/>
      <c r="Y183" s="33"/>
      <c r="Z183" s="33"/>
      <c r="AA183" s="33"/>
      <c r="AB183" s="33"/>
      <c r="AC183" s="33"/>
      <c r="AD183" s="33"/>
      <c r="AE183" s="33"/>
      <c r="AR183" s="156" t="s">
        <v>251</v>
      </c>
      <c r="AT183" s="156" t="s">
        <v>163</v>
      </c>
      <c r="AU183" s="156" t="s">
        <v>83</v>
      </c>
      <c r="AY183" s="18" t="s">
        <v>160</v>
      </c>
      <c r="BE183" s="157">
        <f>IF(N183="základní",J183,0)</f>
        <v>0</v>
      </c>
      <c r="BF183" s="157">
        <f>IF(N183="snížená",J183,0)</f>
        <v>0</v>
      </c>
      <c r="BG183" s="157">
        <f>IF(N183="zákl. přenesená",J183,0)</f>
        <v>0</v>
      </c>
      <c r="BH183" s="157">
        <f>IF(N183="sníž. přenesená",J183,0)</f>
        <v>0</v>
      </c>
      <c r="BI183" s="157">
        <f>IF(N183="nulová",J183,0)</f>
        <v>0</v>
      </c>
      <c r="BJ183" s="18" t="s">
        <v>81</v>
      </c>
      <c r="BK183" s="157">
        <f>ROUND(I183*H183,2)</f>
        <v>0</v>
      </c>
      <c r="BL183" s="18" t="s">
        <v>251</v>
      </c>
      <c r="BM183" s="156" t="s">
        <v>2095</v>
      </c>
    </row>
    <row r="184" spans="1:47" s="2" customFormat="1" ht="29.25">
      <c r="A184" s="33"/>
      <c r="B184" s="34"/>
      <c r="C184" s="33"/>
      <c r="D184" s="158" t="s">
        <v>170</v>
      </c>
      <c r="E184" s="33"/>
      <c r="F184" s="159" t="s">
        <v>2096</v>
      </c>
      <c r="G184" s="33"/>
      <c r="H184" s="33"/>
      <c r="I184" s="160"/>
      <c r="J184" s="33"/>
      <c r="K184" s="33"/>
      <c r="L184" s="34"/>
      <c r="M184" s="161"/>
      <c r="N184" s="162"/>
      <c r="O184" s="59"/>
      <c r="P184" s="59"/>
      <c r="Q184" s="59"/>
      <c r="R184" s="59"/>
      <c r="S184" s="59"/>
      <c r="T184" s="60"/>
      <c r="U184" s="33"/>
      <c r="V184" s="33"/>
      <c r="W184" s="33"/>
      <c r="X184" s="33"/>
      <c r="Y184" s="33"/>
      <c r="Z184" s="33"/>
      <c r="AA184" s="33"/>
      <c r="AB184" s="33"/>
      <c r="AC184" s="33"/>
      <c r="AD184" s="33"/>
      <c r="AE184" s="33"/>
      <c r="AT184" s="18" t="s">
        <v>170</v>
      </c>
      <c r="AU184" s="18" t="s">
        <v>83</v>
      </c>
    </row>
    <row r="185" spans="2:63" s="12" customFormat="1" ht="22.9" customHeight="1">
      <c r="B185" s="131"/>
      <c r="D185" s="132" t="s">
        <v>72</v>
      </c>
      <c r="E185" s="142" t="s">
        <v>924</v>
      </c>
      <c r="F185" s="142" t="s">
        <v>925</v>
      </c>
      <c r="I185" s="134"/>
      <c r="J185" s="143">
        <f>BK185</f>
        <v>0</v>
      </c>
      <c r="L185" s="131"/>
      <c r="M185" s="136"/>
      <c r="N185" s="137"/>
      <c r="O185" s="137"/>
      <c r="P185" s="138">
        <f>SUM(P186:P193)</f>
        <v>0</v>
      </c>
      <c r="Q185" s="137"/>
      <c r="R185" s="138">
        <f>SUM(R186:R193)</f>
        <v>0.5890331999999999</v>
      </c>
      <c r="S185" s="137"/>
      <c r="T185" s="139">
        <f>SUM(T186:T193)</f>
        <v>0</v>
      </c>
      <c r="AR185" s="132" t="s">
        <v>83</v>
      </c>
      <c r="AT185" s="140" t="s">
        <v>72</v>
      </c>
      <c r="AU185" s="140" t="s">
        <v>81</v>
      </c>
      <c r="AY185" s="132" t="s">
        <v>160</v>
      </c>
      <c r="BK185" s="141">
        <f>SUM(BK186:BK193)</f>
        <v>0</v>
      </c>
    </row>
    <row r="186" spans="1:65" s="2" customFormat="1" ht="24.2" customHeight="1">
      <c r="A186" s="33"/>
      <c r="B186" s="144"/>
      <c r="C186" s="145" t="s">
        <v>317</v>
      </c>
      <c r="D186" s="145" t="s">
        <v>163</v>
      </c>
      <c r="E186" s="146" t="s">
        <v>2097</v>
      </c>
      <c r="F186" s="147" t="s">
        <v>2098</v>
      </c>
      <c r="G186" s="148" t="s">
        <v>166</v>
      </c>
      <c r="H186" s="149">
        <v>68.175</v>
      </c>
      <c r="I186" s="150"/>
      <c r="J186" s="151">
        <f>ROUND(I186*H186,2)</f>
        <v>0</v>
      </c>
      <c r="K186" s="147" t="s">
        <v>167</v>
      </c>
      <c r="L186" s="34"/>
      <c r="M186" s="152" t="s">
        <v>1</v>
      </c>
      <c r="N186" s="153" t="s">
        <v>38</v>
      </c>
      <c r="O186" s="59"/>
      <c r="P186" s="154">
        <f>O186*H186</f>
        <v>0</v>
      </c>
      <c r="Q186" s="154">
        <v>0.006</v>
      </c>
      <c r="R186" s="154">
        <f>Q186*H186</f>
        <v>0.40904999999999997</v>
      </c>
      <c r="S186" s="154">
        <v>0</v>
      </c>
      <c r="T186" s="155">
        <f>S186*H186</f>
        <v>0</v>
      </c>
      <c r="U186" s="33"/>
      <c r="V186" s="33"/>
      <c r="W186" s="33"/>
      <c r="X186" s="33"/>
      <c r="Y186" s="33"/>
      <c r="Z186" s="33"/>
      <c r="AA186" s="33"/>
      <c r="AB186" s="33"/>
      <c r="AC186" s="33"/>
      <c r="AD186" s="33"/>
      <c r="AE186" s="33"/>
      <c r="AR186" s="156" t="s">
        <v>251</v>
      </c>
      <c r="AT186" s="156" t="s">
        <v>163</v>
      </c>
      <c r="AU186" s="156" t="s">
        <v>83</v>
      </c>
      <c r="AY186" s="18" t="s">
        <v>160</v>
      </c>
      <c r="BE186" s="157">
        <f>IF(N186="základní",J186,0)</f>
        <v>0</v>
      </c>
      <c r="BF186" s="157">
        <f>IF(N186="snížená",J186,0)</f>
        <v>0</v>
      </c>
      <c r="BG186" s="157">
        <f>IF(N186="zákl. přenesená",J186,0)</f>
        <v>0</v>
      </c>
      <c r="BH186" s="157">
        <f>IF(N186="sníž. přenesená",J186,0)</f>
        <v>0</v>
      </c>
      <c r="BI186" s="157">
        <f>IF(N186="nulová",J186,0)</f>
        <v>0</v>
      </c>
      <c r="BJ186" s="18" t="s">
        <v>81</v>
      </c>
      <c r="BK186" s="157">
        <f>ROUND(I186*H186,2)</f>
        <v>0</v>
      </c>
      <c r="BL186" s="18" t="s">
        <v>251</v>
      </c>
      <c r="BM186" s="156" t="s">
        <v>2099</v>
      </c>
    </row>
    <row r="187" spans="1:47" s="2" customFormat="1" ht="19.5">
      <c r="A187" s="33"/>
      <c r="B187" s="34"/>
      <c r="C187" s="33"/>
      <c r="D187" s="158" t="s">
        <v>170</v>
      </c>
      <c r="E187" s="33"/>
      <c r="F187" s="159" t="s">
        <v>2100</v>
      </c>
      <c r="G187" s="33"/>
      <c r="H187" s="33"/>
      <c r="I187" s="160"/>
      <c r="J187" s="33"/>
      <c r="K187" s="33"/>
      <c r="L187" s="34"/>
      <c r="M187" s="161"/>
      <c r="N187" s="162"/>
      <c r="O187" s="59"/>
      <c r="P187" s="59"/>
      <c r="Q187" s="59"/>
      <c r="R187" s="59"/>
      <c r="S187" s="59"/>
      <c r="T187" s="60"/>
      <c r="U187" s="33"/>
      <c r="V187" s="33"/>
      <c r="W187" s="33"/>
      <c r="X187" s="33"/>
      <c r="Y187" s="33"/>
      <c r="Z187" s="33"/>
      <c r="AA187" s="33"/>
      <c r="AB187" s="33"/>
      <c r="AC187" s="33"/>
      <c r="AD187" s="33"/>
      <c r="AE187" s="33"/>
      <c r="AT187" s="18" t="s">
        <v>170</v>
      </c>
      <c r="AU187" s="18" t="s">
        <v>83</v>
      </c>
    </row>
    <row r="188" spans="2:51" s="14" customFormat="1" ht="11.25">
      <c r="B188" s="170"/>
      <c r="D188" s="158" t="s">
        <v>172</v>
      </c>
      <c r="E188" s="171" t="s">
        <v>1</v>
      </c>
      <c r="F188" s="172" t="s">
        <v>2101</v>
      </c>
      <c r="H188" s="173">
        <v>68.175</v>
      </c>
      <c r="I188" s="174"/>
      <c r="L188" s="170"/>
      <c r="M188" s="175"/>
      <c r="N188" s="176"/>
      <c r="O188" s="176"/>
      <c r="P188" s="176"/>
      <c r="Q188" s="176"/>
      <c r="R188" s="176"/>
      <c r="S188" s="176"/>
      <c r="T188" s="177"/>
      <c r="AT188" s="171" t="s">
        <v>172</v>
      </c>
      <c r="AU188" s="171" t="s">
        <v>83</v>
      </c>
      <c r="AV188" s="14" t="s">
        <v>83</v>
      </c>
      <c r="AW188" s="14" t="s">
        <v>30</v>
      </c>
      <c r="AX188" s="14" t="s">
        <v>81</v>
      </c>
      <c r="AY188" s="171" t="s">
        <v>160</v>
      </c>
    </row>
    <row r="189" spans="1:65" s="2" customFormat="1" ht="24.2" customHeight="1">
      <c r="A189" s="33"/>
      <c r="B189" s="144"/>
      <c r="C189" s="195" t="s">
        <v>325</v>
      </c>
      <c r="D189" s="195" t="s">
        <v>834</v>
      </c>
      <c r="E189" s="196" t="s">
        <v>2102</v>
      </c>
      <c r="F189" s="197" t="s">
        <v>2103</v>
      </c>
      <c r="G189" s="198" t="s">
        <v>166</v>
      </c>
      <c r="H189" s="199">
        <v>74.993</v>
      </c>
      <c r="I189" s="200"/>
      <c r="J189" s="201">
        <f>ROUND(I189*H189,2)</f>
        <v>0</v>
      </c>
      <c r="K189" s="197" t="s">
        <v>167</v>
      </c>
      <c r="L189" s="202"/>
      <c r="M189" s="203" t="s">
        <v>1</v>
      </c>
      <c r="N189" s="204" t="s">
        <v>38</v>
      </c>
      <c r="O189" s="59"/>
      <c r="P189" s="154">
        <f>O189*H189</f>
        <v>0</v>
      </c>
      <c r="Q189" s="154">
        <v>0.0024</v>
      </c>
      <c r="R189" s="154">
        <f>Q189*H189</f>
        <v>0.17998319999999998</v>
      </c>
      <c r="S189" s="154">
        <v>0</v>
      </c>
      <c r="T189" s="155">
        <f>S189*H189</f>
        <v>0</v>
      </c>
      <c r="U189" s="33"/>
      <c r="V189" s="33"/>
      <c r="W189" s="33"/>
      <c r="X189" s="33"/>
      <c r="Y189" s="33"/>
      <c r="Z189" s="33"/>
      <c r="AA189" s="33"/>
      <c r="AB189" s="33"/>
      <c r="AC189" s="33"/>
      <c r="AD189" s="33"/>
      <c r="AE189" s="33"/>
      <c r="AR189" s="156" t="s">
        <v>399</v>
      </c>
      <c r="AT189" s="156" t="s">
        <v>834</v>
      </c>
      <c r="AU189" s="156" t="s">
        <v>83</v>
      </c>
      <c r="AY189" s="18" t="s">
        <v>160</v>
      </c>
      <c r="BE189" s="157">
        <f>IF(N189="základní",J189,0)</f>
        <v>0</v>
      </c>
      <c r="BF189" s="157">
        <f>IF(N189="snížená",J189,0)</f>
        <v>0</v>
      </c>
      <c r="BG189" s="157">
        <f>IF(N189="zákl. přenesená",J189,0)</f>
        <v>0</v>
      </c>
      <c r="BH189" s="157">
        <f>IF(N189="sníž. přenesená",J189,0)</f>
        <v>0</v>
      </c>
      <c r="BI189" s="157">
        <f>IF(N189="nulová",J189,0)</f>
        <v>0</v>
      </c>
      <c r="BJ189" s="18" t="s">
        <v>81</v>
      </c>
      <c r="BK189" s="157">
        <f>ROUND(I189*H189,2)</f>
        <v>0</v>
      </c>
      <c r="BL189" s="18" t="s">
        <v>251</v>
      </c>
      <c r="BM189" s="156" t="s">
        <v>2104</v>
      </c>
    </row>
    <row r="190" spans="1:47" s="2" customFormat="1" ht="11.25">
      <c r="A190" s="33"/>
      <c r="B190" s="34"/>
      <c r="C190" s="33"/>
      <c r="D190" s="158" t="s">
        <v>170</v>
      </c>
      <c r="E190" s="33"/>
      <c r="F190" s="159" t="s">
        <v>2103</v>
      </c>
      <c r="G190" s="33"/>
      <c r="H190" s="33"/>
      <c r="I190" s="160"/>
      <c r="J190" s="33"/>
      <c r="K190" s="33"/>
      <c r="L190" s="34"/>
      <c r="M190" s="161"/>
      <c r="N190" s="162"/>
      <c r="O190" s="59"/>
      <c r="P190" s="59"/>
      <c r="Q190" s="59"/>
      <c r="R190" s="59"/>
      <c r="S190" s="59"/>
      <c r="T190" s="60"/>
      <c r="U190" s="33"/>
      <c r="V190" s="33"/>
      <c r="W190" s="33"/>
      <c r="X190" s="33"/>
      <c r="Y190" s="33"/>
      <c r="Z190" s="33"/>
      <c r="AA190" s="33"/>
      <c r="AB190" s="33"/>
      <c r="AC190" s="33"/>
      <c r="AD190" s="33"/>
      <c r="AE190" s="33"/>
      <c r="AT190" s="18" t="s">
        <v>170</v>
      </c>
      <c r="AU190" s="18" t="s">
        <v>83</v>
      </c>
    </row>
    <row r="191" spans="2:51" s="14" customFormat="1" ht="11.25">
      <c r="B191" s="170"/>
      <c r="D191" s="158" t="s">
        <v>172</v>
      </c>
      <c r="E191" s="171" t="s">
        <v>1</v>
      </c>
      <c r="F191" s="172" t="s">
        <v>2105</v>
      </c>
      <c r="H191" s="173">
        <v>74.993</v>
      </c>
      <c r="I191" s="174"/>
      <c r="L191" s="170"/>
      <c r="M191" s="175"/>
      <c r="N191" s="176"/>
      <c r="O191" s="176"/>
      <c r="P191" s="176"/>
      <c r="Q191" s="176"/>
      <c r="R191" s="176"/>
      <c r="S191" s="176"/>
      <c r="T191" s="177"/>
      <c r="AT191" s="171" t="s">
        <v>172</v>
      </c>
      <c r="AU191" s="171" t="s">
        <v>83</v>
      </c>
      <c r="AV191" s="14" t="s">
        <v>83</v>
      </c>
      <c r="AW191" s="14" t="s">
        <v>30</v>
      </c>
      <c r="AX191" s="14" t="s">
        <v>81</v>
      </c>
      <c r="AY191" s="171" t="s">
        <v>160</v>
      </c>
    </row>
    <row r="192" spans="1:65" s="2" customFormat="1" ht="24.2" customHeight="1">
      <c r="A192" s="33"/>
      <c r="B192" s="144"/>
      <c r="C192" s="145" t="s">
        <v>7</v>
      </c>
      <c r="D192" s="145" t="s">
        <v>163</v>
      </c>
      <c r="E192" s="146" t="s">
        <v>2106</v>
      </c>
      <c r="F192" s="147" t="s">
        <v>2107</v>
      </c>
      <c r="G192" s="148" t="s">
        <v>227</v>
      </c>
      <c r="H192" s="149">
        <v>20.565</v>
      </c>
      <c r="I192" s="150"/>
      <c r="J192" s="151">
        <f>ROUND(I192*H192,2)</f>
        <v>0</v>
      </c>
      <c r="K192" s="147" t="s">
        <v>167</v>
      </c>
      <c r="L192" s="34"/>
      <c r="M192" s="152" t="s">
        <v>1</v>
      </c>
      <c r="N192" s="153" t="s">
        <v>38</v>
      </c>
      <c r="O192" s="59"/>
      <c r="P192" s="154">
        <f>O192*H192</f>
        <v>0</v>
      </c>
      <c r="Q192" s="154">
        <v>0</v>
      </c>
      <c r="R192" s="154">
        <f>Q192*H192</f>
        <v>0</v>
      </c>
      <c r="S192" s="154">
        <v>0</v>
      </c>
      <c r="T192" s="155">
        <f>S192*H192</f>
        <v>0</v>
      </c>
      <c r="U192" s="33"/>
      <c r="V192" s="33"/>
      <c r="W192" s="33"/>
      <c r="X192" s="33"/>
      <c r="Y192" s="33"/>
      <c r="Z192" s="33"/>
      <c r="AA192" s="33"/>
      <c r="AB192" s="33"/>
      <c r="AC192" s="33"/>
      <c r="AD192" s="33"/>
      <c r="AE192" s="33"/>
      <c r="AR192" s="156" t="s">
        <v>251</v>
      </c>
      <c r="AT192" s="156" t="s">
        <v>163</v>
      </c>
      <c r="AU192" s="156" t="s">
        <v>83</v>
      </c>
      <c r="AY192" s="18" t="s">
        <v>160</v>
      </c>
      <c r="BE192" s="157">
        <f>IF(N192="základní",J192,0)</f>
        <v>0</v>
      </c>
      <c r="BF192" s="157">
        <f>IF(N192="snížená",J192,0)</f>
        <v>0</v>
      </c>
      <c r="BG192" s="157">
        <f>IF(N192="zákl. přenesená",J192,0)</f>
        <v>0</v>
      </c>
      <c r="BH192" s="157">
        <f>IF(N192="sníž. přenesená",J192,0)</f>
        <v>0</v>
      </c>
      <c r="BI192" s="157">
        <f>IF(N192="nulová",J192,0)</f>
        <v>0</v>
      </c>
      <c r="BJ192" s="18" t="s">
        <v>81</v>
      </c>
      <c r="BK192" s="157">
        <f>ROUND(I192*H192,2)</f>
        <v>0</v>
      </c>
      <c r="BL192" s="18" t="s">
        <v>251</v>
      </c>
      <c r="BM192" s="156" t="s">
        <v>2108</v>
      </c>
    </row>
    <row r="193" spans="1:47" s="2" customFormat="1" ht="29.25">
      <c r="A193" s="33"/>
      <c r="B193" s="34"/>
      <c r="C193" s="33"/>
      <c r="D193" s="158" t="s">
        <v>170</v>
      </c>
      <c r="E193" s="33"/>
      <c r="F193" s="159" t="s">
        <v>2109</v>
      </c>
      <c r="G193" s="33"/>
      <c r="H193" s="33"/>
      <c r="I193" s="160"/>
      <c r="J193" s="33"/>
      <c r="K193" s="33"/>
      <c r="L193" s="34"/>
      <c r="M193" s="211"/>
      <c r="N193" s="212"/>
      <c r="O193" s="208"/>
      <c r="P193" s="208"/>
      <c r="Q193" s="208"/>
      <c r="R193" s="208"/>
      <c r="S193" s="208"/>
      <c r="T193" s="213"/>
      <c r="U193" s="33"/>
      <c r="V193" s="33"/>
      <c r="W193" s="33"/>
      <c r="X193" s="33"/>
      <c r="Y193" s="33"/>
      <c r="Z193" s="33"/>
      <c r="AA193" s="33"/>
      <c r="AB193" s="33"/>
      <c r="AC193" s="33"/>
      <c r="AD193" s="33"/>
      <c r="AE193" s="33"/>
      <c r="AT193" s="18" t="s">
        <v>170</v>
      </c>
      <c r="AU193" s="18" t="s">
        <v>83</v>
      </c>
    </row>
    <row r="194" spans="1:31" s="2" customFormat="1" ht="6.95" customHeight="1">
      <c r="A194" s="33"/>
      <c r="B194" s="48"/>
      <c r="C194" s="49"/>
      <c r="D194" s="49"/>
      <c r="E194" s="49"/>
      <c r="F194" s="49"/>
      <c r="G194" s="49"/>
      <c r="H194" s="49"/>
      <c r="I194" s="49"/>
      <c r="J194" s="49"/>
      <c r="K194" s="49"/>
      <c r="L194" s="34"/>
      <c r="M194" s="33"/>
      <c r="O194" s="33"/>
      <c r="P194" s="33"/>
      <c r="Q194" s="33"/>
      <c r="R194" s="33"/>
      <c r="S194" s="33"/>
      <c r="T194" s="33"/>
      <c r="U194" s="33"/>
      <c r="V194" s="33"/>
      <c r="W194" s="33"/>
      <c r="X194" s="33"/>
      <c r="Y194" s="33"/>
      <c r="Z194" s="33"/>
      <c r="AA194" s="33"/>
      <c r="AB194" s="33"/>
      <c r="AC194" s="33"/>
      <c r="AD194" s="33"/>
      <c r="AE194" s="33"/>
    </row>
  </sheetData>
  <autoFilter ref="C124:K193"/>
  <mergeCells count="9">
    <mergeCell ref="E87:H87"/>
    <mergeCell ref="E115:H115"/>
    <mergeCell ref="E117:H117"/>
    <mergeCell ref="L2:V2"/>
    <mergeCell ref="E7:H7"/>
    <mergeCell ref="E9:H9"/>
    <mergeCell ref="E18:H18"/>
    <mergeCell ref="E27:H27"/>
    <mergeCell ref="E85:H85"/>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2:BM217"/>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252" t="s">
        <v>5</v>
      </c>
      <c r="M2" s="237"/>
      <c r="N2" s="237"/>
      <c r="O2" s="237"/>
      <c r="P2" s="237"/>
      <c r="Q2" s="237"/>
      <c r="R2" s="237"/>
      <c r="S2" s="237"/>
      <c r="T2" s="237"/>
      <c r="U2" s="237"/>
      <c r="V2" s="237"/>
      <c r="AT2" s="18" t="s">
        <v>89</v>
      </c>
    </row>
    <row r="3" spans="2:46" s="1" customFormat="1" ht="6.95" customHeight="1" hidden="1">
      <c r="B3" s="19"/>
      <c r="C3" s="20"/>
      <c r="D3" s="20"/>
      <c r="E3" s="20"/>
      <c r="F3" s="20"/>
      <c r="G3" s="20"/>
      <c r="H3" s="20"/>
      <c r="I3" s="20"/>
      <c r="J3" s="20"/>
      <c r="K3" s="20"/>
      <c r="L3" s="21"/>
      <c r="AT3" s="18" t="s">
        <v>83</v>
      </c>
    </row>
    <row r="4" spans="2:46" s="1" customFormat="1" ht="24.95" customHeight="1" hidden="1">
      <c r="B4" s="21"/>
      <c r="D4" s="22" t="s">
        <v>105</v>
      </c>
      <c r="L4" s="21"/>
      <c r="M4" s="94" t="s">
        <v>10</v>
      </c>
      <c r="AT4" s="18" t="s">
        <v>3</v>
      </c>
    </row>
    <row r="5" spans="2:12" s="1" customFormat="1" ht="6.95" customHeight="1" hidden="1">
      <c r="B5" s="21"/>
      <c r="L5" s="21"/>
    </row>
    <row r="6" spans="2:12" s="1" customFormat="1" ht="12" customHeight="1" hidden="1">
      <c r="B6" s="21"/>
      <c r="D6" s="28" t="s">
        <v>16</v>
      </c>
      <c r="L6" s="21"/>
    </row>
    <row r="7" spans="2:12" s="1" customFormat="1" ht="16.5" customHeight="1" hidden="1">
      <c r="B7" s="21"/>
      <c r="E7" s="253" t="str">
        <f>'Rekapitulace stavby'!K6</f>
        <v>Nástavba provozně technického objektu - ON Trutnov 1</v>
      </c>
      <c r="F7" s="254"/>
      <c r="G7" s="254"/>
      <c r="H7" s="254"/>
      <c r="L7" s="21"/>
    </row>
    <row r="8" spans="1:31" s="2" customFormat="1" ht="12" customHeight="1" hidden="1">
      <c r="A8" s="33"/>
      <c r="B8" s="34"/>
      <c r="C8" s="33"/>
      <c r="D8" s="28" t="s">
        <v>106</v>
      </c>
      <c r="E8" s="33"/>
      <c r="F8" s="33"/>
      <c r="G8" s="33"/>
      <c r="H8" s="33"/>
      <c r="I8" s="33"/>
      <c r="J8" s="33"/>
      <c r="K8" s="33"/>
      <c r="L8" s="43"/>
      <c r="S8" s="33"/>
      <c r="T8" s="33"/>
      <c r="U8" s="33"/>
      <c r="V8" s="33"/>
      <c r="W8" s="33"/>
      <c r="X8" s="33"/>
      <c r="Y8" s="33"/>
      <c r="Z8" s="33"/>
      <c r="AA8" s="33"/>
      <c r="AB8" s="33"/>
      <c r="AC8" s="33"/>
      <c r="AD8" s="33"/>
      <c r="AE8" s="33"/>
    </row>
    <row r="9" spans="1:31" s="2" customFormat="1" ht="16.5" customHeight="1" hidden="1">
      <c r="A9" s="33"/>
      <c r="B9" s="34"/>
      <c r="C9" s="33"/>
      <c r="D9" s="33"/>
      <c r="E9" s="214" t="s">
        <v>2110</v>
      </c>
      <c r="F9" s="255"/>
      <c r="G9" s="255"/>
      <c r="H9" s="255"/>
      <c r="I9" s="33"/>
      <c r="J9" s="33"/>
      <c r="K9" s="33"/>
      <c r="L9" s="43"/>
      <c r="S9" s="33"/>
      <c r="T9" s="33"/>
      <c r="U9" s="33"/>
      <c r="V9" s="33"/>
      <c r="W9" s="33"/>
      <c r="X9" s="33"/>
      <c r="Y9" s="33"/>
      <c r="Z9" s="33"/>
      <c r="AA9" s="33"/>
      <c r="AB9" s="33"/>
      <c r="AC9" s="33"/>
      <c r="AD9" s="33"/>
      <c r="AE9" s="33"/>
    </row>
    <row r="10" spans="1:31" s="2" customFormat="1" ht="11.25" hidden="1">
      <c r="A10" s="33"/>
      <c r="B10" s="34"/>
      <c r="C10" s="33"/>
      <c r="D10" s="33"/>
      <c r="E10" s="33"/>
      <c r="F10" s="33"/>
      <c r="G10" s="33"/>
      <c r="H10" s="33"/>
      <c r="I10" s="33"/>
      <c r="J10" s="33"/>
      <c r="K10" s="33"/>
      <c r="L10" s="43"/>
      <c r="S10" s="33"/>
      <c r="T10" s="33"/>
      <c r="U10" s="33"/>
      <c r="V10" s="33"/>
      <c r="W10" s="33"/>
      <c r="X10" s="33"/>
      <c r="Y10" s="33"/>
      <c r="Z10" s="33"/>
      <c r="AA10" s="33"/>
      <c r="AB10" s="33"/>
      <c r="AC10" s="33"/>
      <c r="AD10" s="33"/>
      <c r="AE10" s="33"/>
    </row>
    <row r="11" spans="1:31" s="2" customFormat="1" ht="12" customHeight="1" hidden="1">
      <c r="A11" s="33"/>
      <c r="B11" s="34"/>
      <c r="C11" s="33"/>
      <c r="D11" s="28" t="s">
        <v>18</v>
      </c>
      <c r="E11" s="33"/>
      <c r="F11" s="26" t="s">
        <v>1</v>
      </c>
      <c r="G11" s="33"/>
      <c r="H11" s="33"/>
      <c r="I11" s="28" t="s">
        <v>19</v>
      </c>
      <c r="J11" s="26" t="s">
        <v>1</v>
      </c>
      <c r="K11" s="33"/>
      <c r="L11" s="43"/>
      <c r="S11" s="33"/>
      <c r="T11" s="33"/>
      <c r="U11" s="33"/>
      <c r="V11" s="33"/>
      <c r="W11" s="33"/>
      <c r="X11" s="33"/>
      <c r="Y11" s="33"/>
      <c r="Z11" s="33"/>
      <c r="AA11" s="33"/>
      <c r="AB11" s="33"/>
      <c r="AC11" s="33"/>
      <c r="AD11" s="33"/>
      <c r="AE11" s="33"/>
    </row>
    <row r="12" spans="1:31" s="2" customFormat="1" ht="12" customHeight="1" hidden="1">
      <c r="A12" s="33"/>
      <c r="B12" s="34"/>
      <c r="C12" s="33"/>
      <c r="D12" s="28" t="s">
        <v>20</v>
      </c>
      <c r="E12" s="33"/>
      <c r="F12" s="26" t="s">
        <v>21</v>
      </c>
      <c r="G12" s="33"/>
      <c r="H12" s="33"/>
      <c r="I12" s="28" t="s">
        <v>22</v>
      </c>
      <c r="J12" s="56" t="str">
        <f>'Rekapitulace stavby'!AN8</f>
        <v>27. 1. 2023</v>
      </c>
      <c r="K12" s="33"/>
      <c r="L12" s="43"/>
      <c r="S12" s="33"/>
      <c r="T12" s="33"/>
      <c r="U12" s="33"/>
      <c r="V12" s="33"/>
      <c r="W12" s="33"/>
      <c r="X12" s="33"/>
      <c r="Y12" s="33"/>
      <c r="Z12" s="33"/>
      <c r="AA12" s="33"/>
      <c r="AB12" s="33"/>
      <c r="AC12" s="33"/>
      <c r="AD12" s="33"/>
      <c r="AE12" s="33"/>
    </row>
    <row r="13" spans="1:31" s="2" customFormat="1" ht="10.9" customHeight="1" hidden="1">
      <c r="A13" s="33"/>
      <c r="B13" s="34"/>
      <c r="C13" s="33"/>
      <c r="D13" s="33"/>
      <c r="E13" s="33"/>
      <c r="F13" s="33"/>
      <c r="G13" s="33"/>
      <c r="H13" s="33"/>
      <c r="I13" s="33"/>
      <c r="J13" s="33"/>
      <c r="K13" s="33"/>
      <c r="L13" s="43"/>
      <c r="S13" s="33"/>
      <c r="T13" s="33"/>
      <c r="U13" s="33"/>
      <c r="V13" s="33"/>
      <c r="W13" s="33"/>
      <c r="X13" s="33"/>
      <c r="Y13" s="33"/>
      <c r="Z13" s="33"/>
      <c r="AA13" s="33"/>
      <c r="AB13" s="33"/>
      <c r="AC13" s="33"/>
      <c r="AD13" s="33"/>
      <c r="AE13" s="33"/>
    </row>
    <row r="14" spans="1:31" s="2" customFormat="1" ht="12" customHeight="1" hidden="1">
      <c r="A14" s="33"/>
      <c r="B14" s="34"/>
      <c r="C14" s="33"/>
      <c r="D14" s="28" t="s">
        <v>24</v>
      </c>
      <c r="E14" s="33"/>
      <c r="F14" s="33"/>
      <c r="G14" s="33"/>
      <c r="H14" s="33"/>
      <c r="I14" s="28" t="s">
        <v>25</v>
      </c>
      <c r="J14" s="26" t="str">
        <f>IF('Rekapitulace stavby'!AN10="","",'Rekapitulace stavby'!AN10)</f>
        <v/>
      </c>
      <c r="K14" s="33"/>
      <c r="L14" s="43"/>
      <c r="S14" s="33"/>
      <c r="T14" s="33"/>
      <c r="U14" s="33"/>
      <c r="V14" s="33"/>
      <c r="W14" s="33"/>
      <c r="X14" s="33"/>
      <c r="Y14" s="33"/>
      <c r="Z14" s="33"/>
      <c r="AA14" s="33"/>
      <c r="AB14" s="33"/>
      <c r="AC14" s="33"/>
      <c r="AD14" s="33"/>
      <c r="AE14" s="33"/>
    </row>
    <row r="15" spans="1:31" s="2" customFormat="1" ht="18" customHeight="1" hidden="1">
      <c r="A15" s="33"/>
      <c r="B15" s="34"/>
      <c r="C15" s="33"/>
      <c r="D15" s="33"/>
      <c r="E15" s="26" t="str">
        <f>IF('Rekapitulace stavby'!E11="","",'Rekapitulace stavby'!E11)</f>
        <v xml:space="preserve"> </v>
      </c>
      <c r="F15" s="33"/>
      <c r="G15" s="33"/>
      <c r="H15" s="33"/>
      <c r="I15" s="28" t="s">
        <v>26</v>
      </c>
      <c r="J15" s="26" t="str">
        <f>IF('Rekapitulace stavby'!AN11="","",'Rekapitulace stavby'!AN11)</f>
        <v/>
      </c>
      <c r="K15" s="33"/>
      <c r="L15" s="43"/>
      <c r="S15" s="33"/>
      <c r="T15" s="33"/>
      <c r="U15" s="33"/>
      <c r="V15" s="33"/>
      <c r="W15" s="33"/>
      <c r="X15" s="33"/>
      <c r="Y15" s="33"/>
      <c r="Z15" s="33"/>
      <c r="AA15" s="33"/>
      <c r="AB15" s="33"/>
      <c r="AC15" s="33"/>
      <c r="AD15" s="33"/>
      <c r="AE15" s="33"/>
    </row>
    <row r="16" spans="1:31" s="2" customFormat="1" ht="6.95" customHeight="1" hidden="1">
      <c r="A16" s="33"/>
      <c r="B16" s="34"/>
      <c r="C16" s="33"/>
      <c r="D16" s="33"/>
      <c r="E16" s="33"/>
      <c r="F16" s="33"/>
      <c r="G16" s="33"/>
      <c r="H16" s="33"/>
      <c r="I16" s="33"/>
      <c r="J16" s="33"/>
      <c r="K16" s="33"/>
      <c r="L16" s="43"/>
      <c r="S16" s="33"/>
      <c r="T16" s="33"/>
      <c r="U16" s="33"/>
      <c r="V16" s="33"/>
      <c r="W16" s="33"/>
      <c r="X16" s="33"/>
      <c r="Y16" s="33"/>
      <c r="Z16" s="33"/>
      <c r="AA16" s="33"/>
      <c r="AB16" s="33"/>
      <c r="AC16" s="33"/>
      <c r="AD16" s="33"/>
      <c r="AE16" s="33"/>
    </row>
    <row r="17" spans="1:31" s="2" customFormat="1" ht="12" customHeight="1" hidden="1">
      <c r="A17" s="33"/>
      <c r="B17" s="34"/>
      <c r="C17" s="33"/>
      <c r="D17" s="28" t="s">
        <v>27</v>
      </c>
      <c r="E17" s="33"/>
      <c r="F17" s="33"/>
      <c r="G17" s="33"/>
      <c r="H17" s="33"/>
      <c r="I17" s="28" t="s">
        <v>25</v>
      </c>
      <c r="J17" s="29" t="str">
        <f>'Rekapitulace stavby'!AN13</f>
        <v>Vyplň údaj</v>
      </c>
      <c r="K17" s="33"/>
      <c r="L17" s="43"/>
      <c r="S17" s="33"/>
      <c r="T17" s="33"/>
      <c r="U17" s="33"/>
      <c r="V17" s="33"/>
      <c r="W17" s="33"/>
      <c r="X17" s="33"/>
      <c r="Y17" s="33"/>
      <c r="Z17" s="33"/>
      <c r="AA17" s="33"/>
      <c r="AB17" s="33"/>
      <c r="AC17" s="33"/>
      <c r="AD17" s="33"/>
      <c r="AE17" s="33"/>
    </row>
    <row r="18" spans="1:31" s="2" customFormat="1" ht="18" customHeight="1" hidden="1">
      <c r="A18" s="33"/>
      <c r="B18" s="34"/>
      <c r="C18" s="33"/>
      <c r="D18" s="33"/>
      <c r="E18" s="256" t="str">
        <f>'Rekapitulace stavby'!E14</f>
        <v>Vyplň údaj</v>
      </c>
      <c r="F18" s="236"/>
      <c r="G18" s="236"/>
      <c r="H18" s="236"/>
      <c r="I18" s="28" t="s">
        <v>26</v>
      </c>
      <c r="J18" s="29" t="str">
        <f>'Rekapitulace stavby'!AN14</f>
        <v>Vyplň údaj</v>
      </c>
      <c r="K18" s="33"/>
      <c r="L18" s="43"/>
      <c r="S18" s="33"/>
      <c r="T18" s="33"/>
      <c r="U18" s="33"/>
      <c r="V18" s="33"/>
      <c r="W18" s="33"/>
      <c r="X18" s="33"/>
      <c r="Y18" s="33"/>
      <c r="Z18" s="33"/>
      <c r="AA18" s="33"/>
      <c r="AB18" s="33"/>
      <c r="AC18" s="33"/>
      <c r="AD18" s="33"/>
      <c r="AE18" s="33"/>
    </row>
    <row r="19" spans="1:31" s="2" customFormat="1" ht="6.95" customHeight="1" hidden="1">
      <c r="A19" s="33"/>
      <c r="B19" s="34"/>
      <c r="C19" s="33"/>
      <c r="D19" s="33"/>
      <c r="E19" s="33"/>
      <c r="F19" s="33"/>
      <c r="G19" s="33"/>
      <c r="H19" s="33"/>
      <c r="I19" s="33"/>
      <c r="J19" s="33"/>
      <c r="K19" s="33"/>
      <c r="L19" s="43"/>
      <c r="S19" s="33"/>
      <c r="T19" s="33"/>
      <c r="U19" s="33"/>
      <c r="V19" s="33"/>
      <c r="W19" s="33"/>
      <c r="X19" s="33"/>
      <c r="Y19" s="33"/>
      <c r="Z19" s="33"/>
      <c r="AA19" s="33"/>
      <c r="AB19" s="33"/>
      <c r="AC19" s="33"/>
      <c r="AD19" s="33"/>
      <c r="AE19" s="33"/>
    </row>
    <row r="20" spans="1:31" s="2" customFormat="1" ht="12" customHeight="1" hidden="1">
      <c r="A20" s="33"/>
      <c r="B20" s="34"/>
      <c r="C20" s="33"/>
      <c r="D20" s="28" t="s">
        <v>29</v>
      </c>
      <c r="E20" s="33"/>
      <c r="F20" s="33"/>
      <c r="G20" s="33"/>
      <c r="H20" s="33"/>
      <c r="I20" s="28" t="s">
        <v>25</v>
      </c>
      <c r="J20" s="26" t="str">
        <f>IF('Rekapitulace stavby'!AN16="","",'Rekapitulace stavby'!AN16)</f>
        <v/>
      </c>
      <c r="K20" s="33"/>
      <c r="L20" s="43"/>
      <c r="S20" s="33"/>
      <c r="T20" s="33"/>
      <c r="U20" s="33"/>
      <c r="V20" s="33"/>
      <c r="W20" s="33"/>
      <c r="X20" s="33"/>
      <c r="Y20" s="33"/>
      <c r="Z20" s="33"/>
      <c r="AA20" s="33"/>
      <c r="AB20" s="33"/>
      <c r="AC20" s="33"/>
      <c r="AD20" s="33"/>
      <c r="AE20" s="33"/>
    </row>
    <row r="21" spans="1:31" s="2" customFormat="1" ht="18" customHeight="1" hidden="1">
      <c r="A21" s="33"/>
      <c r="B21" s="34"/>
      <c r="C21" s="33"/>
      <c r="D21" s="33"/>
      <c r="E21" s="26" t="str">
        <f>IF('Rekapitulace stavby'!E17="","",'Rekapitulace stavby'!E17)</f>
        <v xml:space="preserve"> </v>
      </c>
      <c r="F21" s="33"/>
      <c r="G21" s="33"/>
      <c r="H21" s="33"/>
      <c r="I21" s="28" t="s">
        <v>26</v>
      </c>
      <c r="J21" s="26" t="str">
        <f>IF('Rekapitulace stavby'!AN17="","",'Rekapitulace stavby'!AN17)</f>
        <v/>
      </c>
      <c r="K21" s="33"/>
      <c r="L21" s="43"/>
      <c r="S21" s="33"/>
      <c r="T21" s="33"/>
      <c r="U21" s="33"/>
      <c r="V21" s="33"/>
      <c r="W21" s="33"/>
      <c r="X21" s="33"/>
      <c r="Y21" s="33"/>
      <c r="Z21" s="33"/>
      <c r="AA21" s="33"/>
      <c r="AB21" s="33"/>
      <c r="AC21" s="33"/>
      <c r="AD21" s="33"/>
      <c r="AE21" s="33"/>
    </row>
    <row r="22" spans="1:31" s="2" customFormat="1" ht="6.95" customHeight="1" hidden="1">
      <c r="A22" s="33"/>
      <c r="B22" s="34"/>
      <c r="C22" s="33"/>
      <c r="D22" s="33"/>
      <c r="E22" s="33"/>
      <c r="F22" s="33"/>
      <c r="G22" s="33"/>
      <c r="H22" s="33"/>
      <c r="I22" s="33"/>
      <c r="J22" s="33"/>
      <c r="K22" s="33"/>
      <c r="L22" s="43"/>
      <c r="S22" s="33"/>
      <c r="T22" s="33"/>
      <c r="U22" s="33"/>
      <c r="V22" s="33"/>
      <c r="W22" s="33"/>
      <c r="X22" s="33"/>
      <c r="Y22" s="33"/>
      <c r="Z22" s="33"/>
      <c r="AA22" s="33"/>
      <c r="AB22" s="33"/>
      <c r="AC22" s="33"/>
      <c r="AD22" s="33"/>
      <c r="AE22" s="33"/>
    </row>
    <row r="23" spans="1:31" s="2" customFormat="1" ht="12" customHeight="1" hidden="1">
      <c r="A23" s="33"/>
      <c r="B23" s="34"/>
      <c r="C23" s="33"/>
      <c r="D23" s="28" t="s">
        <v>31</v>
      </c>
      <c r="E23" s="33"/>
      <c r="F23" s="33"/>
      <c r="G23" s="33"/>
      <c r="H23" s="33"/>
      <c r="I23" s="28" t="s">
        <v>25</v>
      </c>
      <c r="J23" s="26" t="str">
        <f>IF('Rekapitulace stavby'!AN19="","",'Rekapitulace stavby'!AN19)</f>
        <v/>
      </c>
      <c r="K23" s="33"/>
      <c r="L23" s="43"/>
      <c r="S23" s="33"/>
      <c r="T23" s="33"/>
      <c r="U23" s="33"/>
      <c r="V23" s="33"/>
      <c r="W23" s="33"/>
      <c r="X23" s="33"/>
      <c r="Y23" s="33"/>
      <c r="Z23" s="33"/>
      <c r="AA23" s="33"/>
      <c r="AB23" s="33"/>
      <c r="AC23" s="33"/>
      <c r="AD23" s="33"/>
      <c r="AE23" s="33"/>
    </row>
    <row r="24" spans="1:31" s="2" customFormat="1" ht="18" customHeight="1" hidden="1">
      <c r="A24" s="33"/>
      <c r="B24" s="34"/>
      <c r="C24" s="33"/>
      <c r="D24" s="33"/>
      <c r="E24" s="26" t="str">
        <f>IF('Rekapitulace stavby'!E20="","",'Rekapitulace stavby'!E20)</f>
        <v xml:space="preserve"> </v>
      </c>
      <c r="F24" s="33"/>
      <c r="G24" s="33"/>
      <c r="H24" s="33"/>
      <c r="I24" s="28" t="s">
        <v>26</v>
      </c>
      <c r="J24" s="26" t="str">
        <f>IF('Rekapitulace stavby'!AN20="","",'Rekapitulace stavby'!AN20)</f>
        <v/>
      </c>
      <c r="K24" s="33"/>
      <c r="L24" s="43"/>
      <c r="S24" s="33"/>
      <c r="T24" s="33"/>
      <c r="U24" s="33"/>
      <c r="V24" s="33"/>
      <c r="W24" s="33"/>
      <c r="X24" s="33"/>
      <c r="Y24" s="33"/>
      <c r="Z24" s="33"/>
      <c r="AA24" s="33"/>
      <c r="AB24" s="33"/>
      <c r="AC24" s="33"/>
      <c r="AD24" s="33"/>
      <c r="AE24" s="33"/>
    </row>
    <row r="25" spans="1:31" s="2" customFormat="1" ht="6.95" customHeight="1" hidden="1">
      <c r="A25" s="33"/>
      <c r="B25" s="34"/>
      <c r="C25" s="33"/>
      <c r="D25" s="33"/>
      <c r="E25" s="33"/>
      <c r="F25" s="33"/>
      <c r="G25" s="33"/>
      <c r="H25" s="33"/>
      <c r="I25" s="33"/>
      <c r="J25" s="33"/>
      <c r="K25" s="33"/>
      <c r="L25" s="43"/>
      <c r="S25" s="33"/>
      <c r="T25" s="33"/>
      <c r="U25" s="33"/>
      <c r="V25" s="33"/>
      <c r="W25" s="33"/>
      <c r="X25" s="33"/>
      <c r="Y25" s="33"/>
      <c r="Z25" s="33"/>
      <c r="AA25" s="33"/>
      <c r="AB25" s="33"/>
      <c r="AC25" s="33"/>
      <c r="AD25" s="33"/>
      <c r="AE25" s="33"/>
    </row>
    <row r="26" spans="1:31" s="2" customFormat="1" ht="12" customHeight="1" hidden="1">
      <c r="A26" s="33"/>
      <c r="B26" s="34"/>
      <c r="C26" s="33"/>
      <c r="D26" s="28" t="s">
        <v>32</v>
      </c>
      <c r="E26" s="33"/>
      <c r="F26" s="33"/>
      <c r="G26" s="33"/>
      <c r="H26" s="33"/>
      <c r="I26" s="33"/>
      <c r="J26" s="33"/>
      <c r="K26" s="33"/>
      <c r="L26" s="43"/>
      <c r="S26" s="33"/>
      <c r="T26" s="33"/>
      <c r="U26" s="33"/>
      <c r="V26" s="33"/>
      <c r="W26" s="33"/>
      <c r="X26" s="33"/>
      <c r="Y26" s="33"/>
      <c r="Z26" s="33"/>
      <c r="AA26" s="33"/>
      <c r="AB26" s="33"/>
      <c r="AC26" s="33"/>
      <c r="AD26" s="33"/>
      <c r="AE26" s="33"/>
    </row>
    <row r="27" spans="1:31" s="8" customFormat="1" ht="16.5" customHeight="1" hidden="1">
      <c r="A27" s="95"/>
      <c r="B27" s="96"/>
      <c r="C27" s="95"/>
      <c r="D27" s="95"/>
      <c r="E27" s="241" t="s">
        <v>1</v>
      </c>
      <c r="F27" s="241"/>
      <c r="G27" s="241"/>
      <c r="H27" s="241"/>
      <c r="I27" s="95"/>
      <c r="J27" s="95"/>
      <c r="K27" s="95"/>
      <c r="L27" s="97"/>
      <c r="S27" s="95"/>
      <c r="T27" s="95"/>
      <c r="U27" s="95"/>
      <c r="V27" s="95"/>
      <c r="W27" s="95"/>
      <c r="X27" s="95"/>
      <c r="Y27" s="95"/>
      <c r="Z27" s="95"/>
      <c r="AA27" s="95"/>
      <c r="AB27" s="95"/>
      <c r="AC27" s="95"/>
      <c r="AD27" s="95"/>
      <c r="AE27" s="95"/>
    </row>
    <row r="28" spans="1:31" s="2" customFormat="1" ht="6.95" customHeight="1" hidden="1">
      <c r="A28" s="33"/>
      <c r="B28" s="34"/>
      <c r="C28" s="33"/>
      <c r="D28" s="33"/>
      <c r="E28" s="33"/>
      <c r="F28" s="33"/>
      <c r="G28" s="33"/>
      <c r="H28" s="33"/>
      <c r="I28" s="33"/>
      <c r="J28" s="33"/>
      <c r="K28" s="33"/>
      <c r="L28" s="43"/>
      <c r="S28" s="33"/>
      <c r="T28" s="33"/>
      <c r="U28" s="33"/>
      <c r="V28" s="33"/>
      <c r="W28" s="33"/>
      <c r="X28" s="33"/>
      <c r="Y28" s="33"/>
      <c r="Z28" s="33"/>
      <c r="AA28" s="33"/>
      <c r="AB28" s="33"/>
      <c r="AC28" s="33"/>
      <c r="AD28" s="33"/>
      <c r="AE28" s="33"/>
    </row>
    <row r="29" spans="1:31" s="2" customFormat="1" ht="6.95" customHeight="1" hidden="1">
      <c r="A29" s="33"/>
      <c r="B29" s="34"/>
      <c r="C29" s="33"/>
      <c r="D29" s="67"/>
      <c r="E29" s="67"/>
      <c r="F29" s="67"/>
      <c r="G29" s="67"/>
      <c r="H29" s="67"/>
      <c r="I29" s="67"/>
      <c r="J29" s="67"/>
      <c r="K29" s="67"/>
      <c r="L29" s="43"/>
      <c r="S29" s="33"/>
      <c r="T29" s="33"/>
      <c r="U29" s="33"/>
      <c r="V29" s="33"/>
      <c r="W29" s="33"/>
      <c r="X29" s="33"/>
      <c r="Y29" s="33"/>
      <c r="Z29" s="33"/>
      <c r="AA29" s="33"/>
      <c r="AB29" s="33"/>
      <c r="AC29" s="33"/>
      <c r="AD29" s="33"/>
      <c r="AE29" s="33"/>
    </row>
    <row r="30" spans="1:31" s="2" customFormat="1" ht="25.35" customHeight="1" hidden="1">
      <c r="A30" s="33"/>
      <c r="B30" s="34"/>
      <c r="C30" s="33"/>
      <c r="D30" s="98" t="s">
        <v>33</v>
      </c>
      <c r="E30" s="33"/>
      <c r="F30" s="33"/>
      <c r="G30" s="33"/>
      <c r="H30" s="33"/>
      <c r="I30" s="33"/>
      <c r="J30" s="72">
        <f>ROUND(J124,2)</f>
        <v>0</v>
      </c>
      <c r="K30" s="33"/>
      <c r="L30" s="43"/>
      <c r="S30" s="33"/>
      <c r="T30" s="33"/>
      <c r="U30" s="33"/>
      <c r="V30" s="33"/>
      <c r="W30" s="33"/>
      <c r="X30" s="33"/>
      <c r="Y30" s="33"/>
      <c r="Z30" s="33"/>
      <c r="AA30" s="33"/>
      <c r="AB30" s="33"/>
      <c r="AC30" s="33"/>
      <c r="AD30" s="33"/>
      <c r="AE30" s="33"/>
    </row>
    <row r="31" spans="1:31" s="2" customFormat="1" ht="6.95" customHeight="1" hidden="1">
      <c r="A31" s="33"/>
      <c r="B31" s="34"/>
      <c r="C31" s="33"/>
      <c r="D31" s="67"/>
      <c r="E31" s="67"/>
      <c r="F31" s="67"/>
      <c r="G31" s="67"/>
      <c r="H31" s="67"/>
      <c r="I31" s="67"/>
      <c r="J31" s="67"/>
      <c r="K31" s="67"/>
      <c r="L31" s="43"/>
      <c r="S31" s="33"/>
      <c r="T31" s="33"/>
      <c r="U31" s="33"/>
      <c r="V31" s="33"/>
      <c r="W31" s="33"/>
      <c r="X31" s="33"/>
      <c r="Y31" s="33"/>
      <c r="Z31" s="33"/>
      <c r="AA31" s="33"/>
      <c r="AB31" s="33"/>
      <c r="AC31" s="33"/>
      <c r="AD31" s="33"/>
      <c r="AE31" s="33"/>
    </row>
    <row r="32" spans="1:31" s="2" customFormat="1" ht="14.45" customHeight="1" hidden="1">
      <c r="A32" s="33"/>
      <c r="B32" s="34"/>
      <c r="C32" s="33"/>
      <c r="D32" s="33"/>
      <c r="E32" s="33"/>
      <c r="F32" s="37" t="s">
        <v>35</v>
      </c>
      <c r="G32" s="33"/>
      <c r="H32" s="33"/>
      <c r="I32" s="37" t="s">
        <v>34</v>
      </c>
      <c r="J32" s="37" t="s">
        <v>36</v>
      </c>
      <c r="K32" s="33"/>
      <c r="L32" s="43"/>
      <c r="S32" s="33"/>
      <c r="T32" s="33"/>
      <c r="U32" s="33"/>
      <c r="V32" s="33"/>
      <c r="W32" s="33"/>
      <c r="X32" s="33"/>
      <c r="Y32" s="33"/>
      <c r="Z32" s="33"/>
      <c r="AA32" s="33"/>
      <c r="AB32" s="33"/>
      <c r="AC32" s="33"/>
      <c r="AD32" s="33"/>
      <c r="AE32" s="33"/>
    </row>
    <row r="33" spans="1:31" s="2" customFormat="1" ht="14.45" customHeight="1" hidden="1">
      <c r="A33" s="33"/>
      <c r="B33" s="34"/>
      <c r="C33" s="33"/>
      <c r="D33" s="99" t="s">
        <v>37</v>
      </c>
      <c r="E33" s="28" t="s">
        <v>38</v>
      </c>
      <c r="F33" s="100">
        <f>ROUND((SUM(BE124:BE216)),2)</f>
        <v>0</v>
      </c>
      <c r="G33" s="33"/>
      <c r="H33" s="33"/>
      <c r="I33" s="101">
        <v>0.21</v>
      </c>
      <c r="J33" s="100">
        <f>ROUND(((SUM(BE124:BE216))*I33),2)</f>
        <v>0</v>
      </c>
      <c r="K33" s="33"/>
      <c r="L33" s="43"/>
      <c r="S33" s="33"/>
      <c r="T33" s="33"/>
      <c r="U33" s="33"/>
      <c r="V33" s="33"/>
      <c r="W33" s="33"/>
      <c r="X33" s="33"/>
      <c r="Y33" s="33"/>
      <c r="Z33" s="33"/>
      <c r="AA33" s="33"/>
      <c r="AB33" s="33"/>
      <c r="AC33" s="33"/>
      <c r="AD33" s="33"/>
      <c r="AE33" s="33"/>
    </row>
    <row r="34" spans="1:31" s="2" customFormat="1" ht="14.45" customHeight="1" hidden="1">
      <c r="A34" s="33"/>
      <c r="B34" s="34"/>
      <c r="C34" s="33"/>
      <c r="D34" s="33"/>
      <c r="E34" s="28" t="s">
        <v>39</v>
      </c>
      <c r="F34" s="100">
        <f>ROUND((SUM(BF124:BF216)),2)</f>
        <v>0</v>
      </c>
      <c r="G34" s="33"/>
      <c r="H34" s="33"/>
      <c r="I34" s="101">
        <v>0.15</v>
      </c>
      <c r="J34" s="100">
        <f>ROUND(((SUM(BF124:BF216))*I34),2)</f>
        <v>0</v>
      </c>
      <c r="K34" s="33"/>
      <c r="L34" s="43"/>
      <c r="S34" s="33"/>
      <c r="T34" s="33"/>
      <c r="U34" s="33"/>
      <c r="V34" s="33"/>
      <c r="W34" s="33"/>
      <c r="X34" s="33"/>
      <c r="Y34" s="33"/>
      <c r="Z34" s="33"/>
      <c r="AA34" s="33"/>
      <c r="AB34" s="33"/>
      <c r="AC34" s="33"/>
      <c r="AD34" s="33"/>
      <c r="AE34" s="33"/>
    </row>
    <row r="35" spans="1:31" s="2" customFormat="1" ht="14.45" customHeight="1" hidden="1">
      <c r="A35" s="33"/>
      <c r="B35" s="34"/>
      <c r="C35" s="33"/>
      <c r="D35" s="33"/>
      <c r="E35" s="28" t="s">
        <v>40</v>
      </c>
      <c r="F35" s="100">
        <f>ROUND((SUM(BG124:BG216)),2)</f>
        <v>0</v>
      </c>
      <c r="G35" s="33"/>
      <c r="H35" s="33"/>
      <c r="I35" s="101">
        <v>0.21</v>
      </c>
      <c r="J35" s="100">
        <f>0</f>
        <v>0</v>
      </c>
      <c r="K35" s="33"/>
      <c r="L35" s="43"/>
      <c r="S35" s="33"/>
      <c r="T35" s="33"/>
      <c r="U35" s="33"/>
      <c r="V35" s="33"/>
      <c r="W35" s="33"/>
      <c r="X35" s="33"/>
      <c r="Y35" s="33"/>
      <c r="Z35" s="33"/>
      <c r="AA35" s="33"/>
      <c r="AB35" s="33"/>
      <c r="AC35" s="33"/>
      <c r="AD35" s="33"/>
      <c r="AE35" s="33"/>
    </row>
    <row r="36" spans="1:31" s="2" customFormat="1" ht="14.45" customHeight="1" hidden="1">
      <c r="A36" s="33"/>
      <c r="B36" s="34"/>
      <c r="C36" s="33"/>
      <c r="D36" s="33"/>
      <c r="E36" s="28" t="s">
        <v>41</v>
      </c>
      <c r="F36" s="100">
        <f>ROUND((SUM(BH124:BH216)),2)</f>
        <v>0</v>
      </c>
      <c r="G36" s="33"/>
      <c r="H36" s="33"/>
      <c r="I36" s="101">
        <v>0.15</v>
      </c>
      <c r="J36" s="100">
        <f>0</f>
        <v>0</v>
      </c>
      <c r="K36" s="33"/>
      <c r="L36" s="43"/>
      <c r="S36" s="33"/>
      <c r="T36" s="33"/>
      <c r="U36" s="33"/>
      <c r="V36" s="33"/>
      <c r="W36" s="33"/>
      <c r="X36" s="33"/>
      <c r="Y36" s="33"/>
      <c r="Z36" s="33"/>
      <c r="AA36" s="33"/>
      <c r="AB36" s="33"/>
      <c r="AC36" s="33"/>
      <c r="AD36" s="33"/>
      <c r="AE36" s="33"/>
    </row>
    <row r="37" spans="1:31" s="2" customFormat="1" ht="14.45" customHeight="1" hidden="1">
      <c r="A37" s="33"/>
      <c r="B37" s="34"/>
      <c r="C37" s="33"/>
      <c r="D37" s="33"/>
      <c r="E37" s="28" t="s">
        <v>42</v>
      </c>
      <c r="F37" s="100">
        <f>ROUND((SUM(BI124:BI216)),2)</f>
        <v>0</v>
      </c>
      <c r="G37" s="33"/>
      <c r="H37" s="33"/>
      <c r="I37" s="101">
        <v>0</v>
      </c>
      <c r="J37" s="100">
        <f>0</f>
        <v>0</v>
      </c>
      <c r="K37" s="33"/>
      <c r="L37" s="43"/>
      <c r="S37" s="33"/>
      <c r="T37" s="33"/>
      <c r="U37" s="33"/>
      <c r="V37" s="33"/>
      <c r="W37" s="33"/>
      <c r="X37" s="33"/>
      <c r="Y37" s="33"/>
      <c r="Z37" s="33"/>
      <c r="AA37" s="33"/>
      <c r="AB37" s="33"/>
      <c r="AC37" s="33"/>
      <c r="AD37" s="33"/>
      <c r="AE37" s="33"/>
    </row>
    <row r="38" spans="1:31" s="2" customFormat="1" ht="6.95" customHeight="1" hidden="1">
      <c r="A38" s="33"/>
      <c r="B38" s="34"/>
      <c r="C38" s="33"/>
      <c r="D38" s="33"/>
      <c r="E38" s="33"/>
      <c r="F38" s="33"/>
      <c r="G38" s="33"/>
      <c r="H38" s="33"/>
      <c r="I38" s="33"/>
      <c r="J38" s="33"/>
      <c r="K38" s="33"/>
      <c r="L38" s="43"/>
      <c r="S38" s="33"/>
      <c r="T38" s="33"/>
      <c r="U38" s="33"/>
      <c r="V38" s="33"/>
      <c r="W38" s="33"/>
      <c r="X38" s="33"/>
      <c r="Y38" s="33"/>
      <c r="Z38" s="33"/>
      <c r="AA38" s="33"/>
      <c r="AB38" s="33"/>
      <c r="AC38" s="33"/>
      <c r="AD38" s="33"/>
      <c r="AE38" s="33"/>
    </row>
    <row r="39" spans="1:31" s="2" customFormat="1" ht="25.35" customHeight="1" hidden="1">
      <c r="A39" s="33"/>
      <c r="B39" s="34"/>
      <c r="C39" s="102"/>
      <c r="D39" s="103" t="s">
        <v>43</v>
      </c>
      <c r="E39" s="61"/>
      <c r="F39" s="61"/>
      <c r="G39" s="104" t="s">
        <v>44</v>
      </c>
      <c r="H39" s="105" t="s">
        <v>45</v>
      </c>
      <c r="I39" s="61"/>
      <c r="J39" s="106">
        <f>SUM(J30:J37)</f>
        <v>0</v>
      </c>
      <c r="K39" s="107"/>
      <c r="L39" s="43"/>
      <c r="S39" s="33"/>
      <c r="T39" s="33"/>
      <c r="U39" s="33"/>
      <c r="V39" s="33"/>
      <c r="W39" s="33"/>
      <c r="X39" s="33"/>
      <c r="Y39" s="33"/>
      <c r="Z39" s="33"/>
      <c r="AA39" s="33"/>
      <c r="AB39" s="33"/>
      <c r="AC39" s="33"/>
      <c r="AD39" s="33"/>
      <c r="AE39" s="33"/>
    </row>
    <row r="40" spans="1:31" s="2" customFormat="1" ht="14.45" customHeight="1" hidden="1">
      <c r="A40" s="33"/>
      <c r="B40" s="34"/>
      <c r="C40" s="33"/>
      <c r="D40" s="33"/>
      <c r="E40" s="33"/>
      <c r="F40" s="33"/>
      <c r="G40" s="33"/>
      <c r="H40" s="33"/>
      <c r="I40" s="33"/>
      <c r="J40" s="33"/>
      <c r="K40" s="33"/>
      <c r="L40" s="43"/>
      <c r="S40" s="33"/>
      <c r="T40" s="33"/>
      <c r="U40" s="33"/>
      <c r="V40" s="33"/>
      <c r="W40" s="33"/>
      <c r="X40" s="33"/>
      <c r="Y40" s="33"/>
      <c r="Z40" s="33"/>
      <c r="AA40" s="33"/>
      <c r="AB40" s="33"/>
      <c r="AC40" s="33"/>
      <c r="AD40" s="33"/>
      <c r="AE40" s="33"/>
    </row>
    <row r="41" spans="2:12" s="1" customFormat="1" ht="14.45" customHeight="1" hidden="1">
      <c r="B41" s="21"/>
      <c r="L41" s="21"/>
    </row>
    <row r="42" spans="2:12" s="1" customFormat="1" ht="14.45" customHeight="1" hidden="1">
      <c r="B42" s="21"/>
      <c r="L42" s="21"/>
    </row>
    <row r="43" spans="2:12" s="1" customFormat="1" ht="14.45" customHeight="1" hidden="1">
      <c r="B43" s="21"/>
      <c r="L43" s="21"/>
    </row>
    <row r="44" spans="2:12" s="1" customFormat="1" ht="14.45" customHeight="1" hidden="1">
      <c r="B44" s="21"/>
      <c r="L44" s="21"/>
    </row>
    <row r="45" spans="2:12" s="1" customFormat="1" ht="14.45" customHeight="1" hidden="1">
      <c r="B45" s="21"/>
      <c r="L45" s="21"/>
    </row>
    <row r="46" spans="2:12" s="1" customFormat="1" ht="14.45" customHeight="1" hidden="1">
      <c r="B46" s="21"/>
      <c r="L46" s="21"/>
    </row>
    <row r="47" spans="2:12" s="1" customFormat="1" ht="14.45" customHeight="1" hidden="1">
      <c r="B47" s="21"/>
      <c r="L47" s="21"/>
    </row>
    <row r="48" spans="2:12" s="1" customFormat="1" ht="14.45" customHeight="1" hidden="1">
      <c r="B48" s="21"/>
      <c r="L48" s="21"/>
    </row>
    <row r="49" spans="2:12" s="1" customFormat="1" ht="14.45" customHeight="1" hidden="1">
      <c r="B49" s="21"/>
      <c r="L49" s="21"/>
    </row>
    <row r="50" spans="2:12" s="2" customFormat="1" ht="14.45" customHeight="1" hidden="1">
      <c r="B50" s="43"/>
      <c r="D50" s="44" t="s">
        <v>46</v>
      </c>
      <c r="E50" s="45"/>
      <c r="F50" s="45"/>
      <c r="G50" s="44" t="s">
        <v>47</v>
      </c>
      <c r="H50" s="45"/>
      <c r="I50" s="45"/>
      <c r="J50" s="45"/>
      <c r="K50" s="45"/>
      <c r="L50" s="43"/>
    </row>
    <row r="51" spans="2:12" ht="11.25" hidden="1">
      <c r="B51" s="21"/>
      <c r="L51" s="21"/>
    </row>
    <row r="52" spans="2:12" ht="11.25" hidden="1">
      <c r="B52" s="21"/>
      <c r="L52" s="21"/>
    </row>
    <row r="53" spans="2:12" ht="11.25" hidden="1">
      <c r="B53" s="21"/>
      <c r="L53" s="21"/>
    </row>
    <row r="54" spans="2:12" ht="11.25" hidden="1">
      <c r="B54" s="21"/>
      <c r="L54" s="21"/>
    </row>
    <row r="55" spans="2:12" ht="11.25" hidden="1">
      <c r="B55" s="21"/>
      <c r="L55" s="21"/>
    </row>
    <row r="56" spans="2:12" ht="11.25" hidden="1">
      <c r="B56" s="21"/>
      <c r="L56" s="21"/>
    </row>
    <row r="57" spans="2:12" ht="11.25" hidden="1">
      <c r="B57" s="21"/>
      <c r="L57" s="21"/>
    </row>
    <row r="58" spans="2:12" ht="11.25" hidden="1">
      <c r="B58" s="21"/>
      <c r="L58" s="21"/>
    </row>
    <row r="59" spans="2:12" ht="11.25" hidden="1">
      <c r="B59" s="21"/>
      <c r="L59" s="21"/>
    </row>
    <row r="60" spans="2:12" ht="11.25" hidden="1">
      <c r="B60" s="21"/>
      <c r="L60" s="21"/>
    </row>
    <row r="61" spans="1:31" s="2" customFormat="1" ht="12.75" hidden="1">
      <c r="A61" s="33"/>
      <c r="B61" s="34"/>
      <c r="C61" s="33"/>
      <c r="D61" s="46" t="s">
        <v>48</v>
      </c>
      <c r="E61" s="36"/>
      <c r="F61" s="108" t="s">
        <v>49</v>
      </c>
      <c r="G61" s="46" t="s">
        <v>48</v>
      </c>
      <c r="H61" s="36"/>
      <c r="I61" s="36"/>
      <c r="J61" s="109" t="s">
        <v>49</v>
      </c>
      <c r="K61" s="36"/>
      <c r="L61" s="43"/>
      <c r="S61" s="33"/>
      <c r="T61" s="33"/>
      <c r="U61" s="33"/>
      <c r="V61" s="33"/>
      <c r="W61" s="33"/>
      <c r="X61" s="33"/>
      <c r="Y61" s="33"/>
      <c r="Z61" s="33"/>
      <c r="AA61" s="33"/>
      <c r="AB61" s="33"/>
      <c r="AC61" s="33"/>
      <c r="AD61" s="33"/>
      <c r="AE61" s="33"/>
    </row>
    <row r="62" spans="2:12" ht="11.25" hidden="1">
      <c r="B62" s="21"/>
      <c r="L62" s="21"/>
    </row>
    <row r="63" spans="2:12" ht="11.25" hidden="1">
      <c r="B63" s="21"/>
      <c r="L63" s="21"/>
    </row>
    <row r="64" spans="2:12" ht="11.25" hidden="1">
      <c r="B64" s="21"/>
      <c r="L64" s="21"/>
    </row>
    <row r="65" spans="1:31" s="2" customFormat="1" ht="12.75" hidden="1">
      <c r="A65" s="33"/>
      <c r="B65" s="34"/>
      <c r="C65" s="33"/>
      <c r="D65" s="44" t="s">
        <v>50</v>
      </c>
      <c r="E65" s="47"/>
      <c r="F65" s="47"/>
      <c r="G65" s="44" t="s">
        <v>51</v>
      </c>
      <c r="H65" s="47"/>
      <c r="I65" s="47"/>
      <c r="J65" s="47"/>
      <c r="K65" s="47"/>
      <c r="L65" s="43"/>
      <c r="S65" s="33"/>
      <c r="T65" s="33"/>
      <c r="U65" s="33"/>
      <c r="V65" s="33"/>
      <c r="W65" s="33"/>
      <c r="X65" s="33"/>
      <c r="Y65" s="33"/>
      <c r="Z65" s="33"/>
      <c r="AA65" s="33"/>
      <c r="AB65" s="33"/>
      <c r="AC65" s="33"/>
      <c r="AD65" s="33"/>
      <c r="AE65" s="33"/>
    </row>
    <row r="66" spans="2:12" ht="11.25" hidden="1">
      <c r="B66" s="21"/>
      <c r="L66" s="21"/>
    </row>
    <row r="67" spans="2:12" ht="11.25" hidden="1">
      <c r="B67" s="21"/>
      <c r="L67" s="21"/>
    </row>
    <row r="68" spans="2:12" ht="11.25" hidden="1">
      <c r="B68" s="21"/>
      <c r="L68" s="21"/>
    </row>
    <row r="69" spans="2:12" ht="11.25" hidden="1">
      <c r="B69" s="21"/>
      <c r="L69" s="21"/>
    </row>
    <row r="70" spans="2:12" ht="11.25" hidden="1">
      <c r="B70" s="21"/>
      <c r="L70" s="21"/>
    </row>
    <row r="71" spans="2:12" ht="11.25" hidden="1">
      <c r="B71" s="21"/>
      <c r="L71" s="21"/>
    </row>
    <row r="72" spans="2:12" ht="11.25" hidden="1">
      <c r="B72" s="21"/>
      <c r="L72" s="21"/>
    </row>
    <row r="73" spans="2:12" ht="11.25" hidden="1">
      <c r="B73" s="21"/>
      <c r="L73" s="21"/>
    </row>
    <row r="74" spans="2:12" ht="11.25" hidden="1">
      <c r="B74" s="21"/>
      <c r="L74" s="21"/>
    </row>
    <row r="75" spans="2:12" ht="11.25" hidden="1">
      <c r="B75" s="21"/>
      <c r="L75" s="21"/>
    </row>
    <row r="76" spans="1:31" s="2" customFormat="1" ht="12.75" hidden="1">
      <c r="A76" s="33"/>
      <c r="B76" s="34"/>
      <c r="C76" s="33"/>
      <c r="D76" s="46" t="s">
        <v>48</v>
      </c>
      <c r="E76" s="36"/>
      <c r="F76" s="108" t="s">
        <v>49</v>
      </c>
      <c r="G76" s="46" t="s">
        <v>48</v>
      </c>
      <c r="H76" s="36"/>
      <c r="I76" s="36"/>
      <c r="J76" s="109" t="s">
        <v>49</v>
      </c>
      <c r="K76" s="36"/>
      <c r="L76" s="43"/>
      <c r="S76" s="33"/>
      <c r="T76" s="33"/>
      <c r="U76" s="33"/>
      <c r="V76" s="33"/>
      <c r="W76" s="33"/>
      <c r="X76" s="33"/>
      <c r="Y76" s="33"/>
      <c r="Z76" s="33"/>
      <c r="AA76" s="33"/>
      <c r="AB76" s="33"/>
      <c r="AC76" s="33"/>
      <c r="AD76" s="33"/>
      <c r="AE76" s="33"/>
    </row>
    <row r="77" spans="1:31" s="2" customFormat="1" ht="14.45" customHeight="1" hidden="1">
      <c r="A77" s="33"/>
      <c r="B77" s="48"/>
      <c r="C77" s="49"/>
      <c r="D77" s="49"/>
      <c r="E77" s="49"/>
      <c r="F77" s="49"/>
      <c r="G77" s="49"/>
      <c r="H77" s="49"/>
      <c r="I77" s="49"/>
      <c r="J77" s="49"/>
      <c r="K77" s="49"/>
      <c r="L77" s="43"/>
      <c r="S77" s="33"/>
      <c r="T77" s="33"/>
      <c r="U77" s="33"/>
      <c r="V77" s="33"/>
      <c r="W77" s="33"/>
      <c r="X77" s="33"/>
      <c r="Y77" s="33"/>
      <c r="Z77" s="33"/>
      <c r="AA77" s="33"/>
      <c r="AB77" s="33"/>
      <c r="AC77" s="33"/>
      <c r="AD77" s="33"/>
      <c r="AE77" s="33"/>
    </row>
    <row r="78" ht="11.25" hidden="1"/>
    <row r="79" ht="11.25" hidden="1"/>
    <row r="80" ht="11.25" hidden="1"/>
    <row r="81" spans="1:31" s="2" customFormat="1" ht="6.95" customHeight="1">
      <c r="A81" s="33"/>
      <c r="B81" s="50"/>
      <c r="C81" s="51"/>
      <c r="D81" s="51"/>
      <c r="E81" s="51"/>
      <c r="F81" s="51"/>
      <c r="G81" s="51"/>
      <c r="H81" s="51"/>
      <c r="I81" s="51"/>
      <c r="J81" s="51"/>
      <c r="K81" s="51"/>
      <c r="L81" s="43"/>
      <c r="S81" s="33"/>
      <c r="T81" s="33"/>
      <c r="U81" s="33"/>
      <c r="V81" s="33"/>
      <c r="W81" s="33"/>
      <c r="X81" s="33"/>
      <c r="Y81" s="33"/>
      <c r="Z81" s="33"/>
      <c r="AA81" s="33"/>
      <c r="AB81" s="33"/>
      <c r="AC81" s="33"/>
      <c r="AD81" s="33"/>
      <c r="AE81" s="33"/>
    </row>
    <row r="82" spans="1:31" s="2" customFormat="1" ht="24.95" customHeight="1">
      <c r="A82" s="33"/>
      <c r="B82" s="34"/>
      <c r="C82" s="22" t="s">
        <v>108</v>
      </c>
      <c r="D82" s="33"/>
      <c r="E82" s="33"/>
      <c r="F82" s="33"/>
      <c r="G82" s="33"/>
      <c r="H82" s="33"/>
      <c r="I82" s="33"/>
      <c r="J82" s="33"/>
      <c r="K82" s="33"/>
      <c r="L82" s="43"/>
      <c r="S82" s="33"/>
      <c r="T82" s="33"/>
      <c r="U82" s="33"/>
      <c r="V82" s="33"/>
      <c r="W82" s="33"/>
      <c r="X82" s="33"/>
      <c r="Y82" s="33"/>
      <c r="Z82" s="33"/>
      <c r="AA82" s="33"/>
      <c r="AB82" s="33"/>
      <c r="AC82" s="33"/>
      <c r="AD82" s="33"/>
      <c r="AE82" s="33"/>
    </row>
    <row r="83" spans="1:31" s="2" customFormat="1" ht="6.95" customHeight="1">
      <c r="A83" s="33"/>
      <c r="B83" s="34"/>
      <c r="C83" s="33"/>
      <c r="D83" s="33"/>
      <c r="E83" s="33"/>
      <c r="F83" s="33"/>
      <c r="G83" s="33"/>
      <c r="H83" s="33"/>
      <c r="I83" s="33"/>
      <c r="J83" s="33"/>
      <c r="K83" s="33"/>
      <c r="L83" s="43"/>
      <c r="S83" s="33"/>
      <c r="T83" s="33"/>
      <c r="U83" s="33"/>
      <c r="V83" s="33"/>
      <c r="W83" s="33"/>
      <c r="X83" s="33"/>
      <c r="Y83" s="33"/>
      <c r="Z83" s="33"/>
      <c r="AA83" s="33"/>
      <c r="AB83" s="33"/>
      <c r="AC83" s="33"/>
      <c r="AD83" s="33"/>
      <c r="AE83" s="33"/>
    </row>
    <row r="84" spans="1:31" s="2" customFormat="1" ht="12" customHeight="1">
      <c r="A84" s="33"/>
      <c r="B84" s="34"/>
      <c r="C84" s="28" t="s">
        <v>16</v>
      </c>
      <c r="D84" s="33"/>
      <c r="E84" s="33"/>
      <c r="F84" s="33"/>
      <c r="G84" s="33"/>
      <c r="H84" s="33"/>
      <c r="I84" s="33"/>
      <c r="J84" s="33"/>
      <c r="K84" s="33"/>
      <c r="L84" s="43"/>
      <c r="S84" s="33"/>
      <c r="T84" s="33"/>
      <c r="U84" s="33"/>
      <c r="V84" s="33"/>
      <c r="W84" s="33"/>
      <c r="X84" s="33"/>
      <c r="Y84" s="33"/>
      <c r="Z84" s="33"/>
      <c r="AA84" s="33"/>
      <c r="AB84" s="33"/>
      <c r="AC84" s="33"/>
      <c r="AD84" s="33"/>
      <c r="AE84" s="33"/>
    </row>
    <row r="85" spans="1:31" s="2" customFormat="1" ht="16.5" customHeight="1">
      <c r="A85" s="33"/>
      <c r="B85" s="34"/>
      <c r="C85" s="33"/>
      <c r="D85" s="33"/>
      <c r="E85" s="253" t="str">
        <f>E7</f>
        <v>Nástavba provozně technického objektu - ON Trutnov 1</v>
      </c>
      <c r="F85" s="254"/>
      <c r="G85" s="254"/>
      <c r="H85" s="254"/>
      <c r="I85" s="33"/>
      <c r="J85" s="33"/>
      <c r="K85" s="33"/>
      <c r="L85" s="43"/>
      <c r="S85" s="33"/>
      <c r="T85" s="33"/>
      <c r="U85" s="33"/>
      <c r="V85" s="33"/>
      <c r="W85" s="33"/>
      <c r="X85" s="33"/>
      <c r="Y85" s="33"/>
      <c r="Z85" s="33"/>
      <c r="AA85" s="33"/>
      <c r="AB85" s="33"/>
      <c r="AC85" s="33"/>
      <c r="AD85" s="33"/>
      <c r="AE85" s="33"/>
    </row>
    <row r="86" spans="1:31" s="2" customFormat="1" ht="12" customHeight="1">
      <c r="A86" s="33"/>
      <c r="B86" s="34"/>
      <c r="C86" s="28" t="s">
        <v>106</v>
      </c>
      <c r="D86" s="33"/>
      <c r="E86" s="33"/>
      <c r="F86" s="33"/>
      <c r="G86" s="33"/>
      <c r="H86" s="33"/>
      <c r="I86" s="33"/>
      <c r="J86" s="33"/>
      <c r="K86" s="33"/>
      <c r="L86" s="43"/>
      <c r="S86" s="33"/>
      <c r="T86" s="33"/>
      <c r="U86" s="33"/>
      <c r="V86" s="33"/>
      <c r="W86" s="33"/>
      <c r="X86" s="33"/>
      <c r="Y86" s="33"/>
      <c r="Z86" s="33"/>
      <c r="AA86" s="33"/>
      <c r="AB86" s="33"/>
      <c r="AC86" s="33"/>
      <c r="AD86" s="33"/>
      <c r="AE86" s="33"/>
    </row>
    <row r="87" spans="1:31" s="2" customFormat="1" ht="16.5" customHeight="1">
      <c r="A87" s="33"/>
      <c r="B87" s="34"/>
      <c r="C87" s="33"/>
      <c r="D87" s="33"/>
      <c r="E87" s="214" t="str">
        <f>E9</f>
        <v>D.1.4.A - Vytápění</v>
      </c>
      <c r="F87" s="255"/>
      <c r="G87" s="255"/>
      <c r="H87" s="255"/>
      <c r="I87" s="33"/>
      <c r="J87" s="33"/>
      <c r="K87" s="33"/>
      <c r="L87" s="43"/>
      <c r="S87" s="33"/>
      <c r="T87" s="33"/>
      <c r="U87" s="33"/>
      <c r="V87" s="33"/>
      <c r="W87" s="33"/>
      <c r="X87" s="33"/>
      <c r="Y87" s="33"/>
      <c r="Z87" s="33"/>
      <c r="AA87" s="33"/>
      <c r="AB87" s="33"/>
      <c r="AC87" s="33"/>
      <c r="AD87" s="33"/>
      <c r="AE87" s="33"/>
    </row>
    <row r="88" spans="1:31" s="2" customFormat="1" ht="6.95" customHeight="1">
      <c r="A88" s="33"/>
      <c r="B88" s="34"/>
      <c r="C88" s="33"/>
      <c r="D88" s="33"/>
      <c r="E88" s="33"/>
      <c r="F88" s="33"/>
      <c r="G88" s="33"/>
      <c r="H88" s="33"/>
      <c r="I88" s="33"/>
      <c r="J88" s="33"/>
      <c r="K88" s="33"/>
      <c r="L88" s="43"/>
      <c r="S88" s="33"/>
      <c r="T88" s="33"/>
      <c r="U88" s="33"/>
      <c r="V88" s="33"/>
      <c r="W88" s="33"/>
      <c r="X88" s="33"/>
      <c r="Y88" s="33"/>
      <c r="Z88" s="33"/>
      <c r="AA88" s="33"/>
      <c r="AB88" s="33"/>
      <c r="AC88" s="33"/>
      <c r="AD88" s="33"/>
      <c r="AE88" s="33"/>
    </row>
    <row r="89" spans="1:31" s="2" customFormat="1" ht="12" customHeight="1">
      <c r="A89" s="33"/>
      <c r="B89" s="34"/>
      <c r="C89" s="28" t="s">
        <v>20</v>
      </c>
      <c r="D89" s="33"/>
      <c r="E89" s="33"/>
      <c r="F89" s="26" t="str">
        <f>F12</f>
        <v xml:space="preserve"> </v>
      </c>
      <c r="G89" s="33"/>
      <c r="H89" s="33"/>
      <c r="I89" s="28" t="s">
        <v>22</v>
      </c>
      <c r="J89" s="56" t="str">
        <f>IF(J12="","",J12)</f>
        <v>27. 1. 2023</v>
      </c>
      <c r="K89" s="33"/>
      <c r="L89" s="43"/>
      <c r="S89" s="33"/>
      <c r="T89" s="33"/>
      <c r="U89" s="33"/>
      <c r="V89" s="33"/>
      <c r="W89" s="33"/>
      <c r="X89" s="33"/>
      <c r="Y89" s="33"/>
      <c r="Z89" s="33"/>
      <c r="AA89" s="33"/>
      <c r="AB89" s="33"/>
      <c r="AC89" s="33"/>
      <c r="AD89" s="33"/>
      <c r="AE89" s="33"/>
    </row>
    <row r="90" spans="1:31" s="2" customFormat="1" ht="6.95" customHeight="1">
      <c r="A90" s="33"/>
      <c r="B90" s="34"/>
      <c r="C90" s="33"/>
      <c r="D90" s="33"/>
      <c r="E90" s="33"/>
      <c r="F90" s="33"/>
      <c r="G90" s="33"/>
      <c r="H90" s="33"/>
      <c r="I90" s="33"/>
      <c r="J90" s="33"/>
      <c r="K90" s="33"/>
      <c r="L90" s="43"/>
      <c r="S90" s="33"/>
      <c r="T90" s="33"/>
      <c r="U90" s="33"/>
      <c r="V90" s="33"/>
      <c r="W90" s="33"/>
      <c r="X90" s="33"/>
      <c r="Y90" s="33"/>
      <c r="Z90" s="33"/>
      <c r="AA90" s="33"/>
      <c r="AB90" s="33"/>
      <c r="AC90" s="33"/>
      <c r="AD90" s="33"/>
      <c r="AE90" s="33"/>
    </row>
    <row r="91" spans="1:31" s="2" customFormat="1" ht="15.2" customHeight="1">
      <c r="A91" s="33"/>
      <c r="B91" s="34"/>
      <c r="C91" s="28" t="s">
        <v>24</v>
      </c>
      <c r="D91" s="33"/>
      <c r="E91" s="33"/>
      <c r="F91" s="26" t="str">
        <f>E15</f>
        <v xml:space="preserve"> </v>
      </c>
      <c r="G91" s="33"/>
      <c r="H91" s="33"/>
      <c r="I91" s="28" t="s">
        <v>29</v>
      </c>
      <c r="J91" s="31" t="str">
        <f>E21</f>
        <v xml:space="preserve"> </v>
      </c>
      <c r="K91" s="33"/>
      <c r="L91" s="43"/>
      <c r="S91" s="33"/>
      <c r="T91" s="33"/>
      <c r="U91" s="33"/>
      <c r="V91" s="33"/>
      <c r="W91" s="33"/>
      <c r="X91" s="33"/>
      <c r="Y91" s="33"/>
      <c r="Z91" s="33"/>
      <c r="AA91" s="33"/>
      <c r="AB91" s="33"/>
      <c r="AC91" s="33"/>
      <c r="AD91" s="33"/>
      <c r="AE91" s="33"/>
    </row>
    <row r="92" spans="1:31" s="2" customFormat="1" ht="15.2" customHeight="1">
      <c r="A92" s="33"/>
      <c r="B92" s="34"/>
      <c r="C92" s="28" t="s">
        <v>27</v>
      </c>
      <c r="D92" s="33"/>
      <c r="E92" s="33"/>
      <c r="F92" s="26" t="str">
        <f>IF(E18="","",E18)</f>
        <v>Vyplň údaj</v>
      </c>
      <c r="G92" s="33"/>
      <c r="H92" s="33"/>
      <c r="I92" s="28" t="s">
        <v>31</v>
      </c>
      <c r="J92" s="31" t="str">
        <f>E24</f>
        <v xml:space="preserve"> </v>
      </c>
      <c r="K92" s="33"/>
      <c r="L92" s="43"/>
      <c r="S92" s="33"/>
      <c r="T92" s="33"/>
      <c r="U92" s="33"/>
      <c r="V92" s="33"/>
      <c r="W92" s="33"/>
      <c r="X92" s="33"/>
      <c r="Y92" s="33"/>
      <c r="Z92" s="33"/>
      <c r="AA92" s="33"/>
      <c r="AB92" s="33"/>
      <c r="AC92" s="33"/>
      <c r="AD92" s="33"/>
      <c r="AE92" s="33"/>
    </row>
    <row r="93" spans="1:31" s="2" customFormat="1" ht="10.35" customHeight="1">
      <c r="A93" s="33"/>
      <c r="B93" s="34"/>
      <c r="C93" s="33"/>
      <c r="D93" s="33"/>
      <c r="E93" s="33"/>
      <c r="F93" s="33"/>
      <c r="G93" s="33"/>
      <c r="H93" s="33"/>
      <c r="I93" s="33"/>
      <c r="J93" s="33"/>
      <c r="K93" s="33"/>
      <c r="L93" s="43"/>
      <c r="S93" s="33"/>
      <c r="T93" s="33"/>
      <c r="U93" s="33"/>
      <c r="V93" s="33"/>
      <c r="W93" s="33"/>
      <c r="X93" s="33"/>
      <c r="Y93" s="33"/>
      <c r="Z93" s="33"/>
      <c r="AA93" s="33"/>
      <c r="AB93" s="33"/>
      <c r="AC93" s="33"/>
      <c r="AD93" s="33"/>
      <c r="AE93" s="33"/>
    </row>
    <row r="94" spans="1:31" s="2" customFormat="1" ht="29.25" customHeight="1">
      <c r="A94" s="33"/>
      <c r="B94" s="34"/>
      <c r="C94" s="110" t="s">
        <v>109</v>
      </c>
      <c r="D94" s="102"/>
      <c r="E94" s="102"/>
      <c r="F94" s="102"/>
      <c r="G94" s="102"/>
      <c r="H94" s="102"/>
      <c r="I94" s="102"/>
      <c r="J94" s="111" t="s">
        <v>110</v>
      </c>
      <c r="K94" s="102"/>
      <c r="L94" s="43"/>
      <c r="S94" s="33"/>
      <c r="T94" s="33"/>
      <c r="U94" s="33"/>
      <c r="V94" s="33"/>
      <c r="W94" s="33"/>
      <c r="X94" s="33"/>
      <c r="Y94" s="33"/>
      <c r="Z94" s="33"/>
      <c r="AA94" s="33"/>
      <c r="AB94" s="33"/>
      <c r="AC94" s="33"/>
      <c r="AD94" s="33"/>
      <c r="AE94" s="33"/>
    </row>
    <row r="95" spans="1:31" s="2" customFormat="1" ht="10.35" customHeight="1">
      <c r="A95" s="33"/>
      <c r="B95" s="34"/>
      <c r="C95" s="33"/>
      <c r="D95" s="33"/>
      <c r="E95" s="33"/>
      <c r="F95" s="33"/>
      <c r="G95" s="33"/>
      <c r="H95" s="33"/>
      <c r="I95" s="33"/>
      <c r="J95" s="33"/>
      <c r="K95" s="33"/>
      <c r="L95" s="43"/>
      <c r="S95" s="33"/>
      <c r="T95" s="33"/>
      <c r="U95" s="33"/>
      <c r="V95" s="33"/>
      <c r="W95" s="33"/>
      <c r="X95" s="33"/>
      <c r="Y95" s="33"/>
      <c r="Z95" s="33"/>
      <c r="AA95" s="33"/>
      <c r="AB95" s="33"/>
      <c r="AC95" s="33"/>
      <c r="AD95" s="33"/>
      <c r="AE95" s="33"/>
    </row>
    <row r="96" spans="1:47" s="2" customFormat="1" ht="22.9" customHeight="1">
      <c r="A96" s="33"/>
      <c r="B96" s="34"/>
      <c r="C96" s="112" t="s">
        <v>111</v>
      </c>
      <c r="D96" s="33"/>
      <c r="E96" s="33"/>
      <c r="F96" s="33"/>
      <c r="G96" s="33"/>
      <c r="H96" s="33"/>
      <c r="I96" s="33"/>
      <c r="J96" s="72">
        <f>J124</f>
        <v>0</v>
      </c>
      <c r="K96" s="33"/>
      <c r="L96" s="43"/>
      <c r="S96" s="33"/>
      <c r="T96" s="33"/>
      <c r="U96" s="33"/>
      <c r="V96" s="33"/>
      <c r="W96" s="33"/>
      <c r="X96" s="33"/>
      <c r="Y96" s="33"/>
      <c r="Z96" s="33"/>
      <c r="AA96" s="33"/>
      <c r="AB96" s="33"/>
      <c r="AC96" s="33"/>
      <c r="AD96" s="33"/>
      <c r="AE96" s="33"/>
      <c r="AU96" s="18" t="s">
        <v>112</v>
      </c>
    </row>
    <row r="97" spans="2:12" s="9" customFormat="1" ht="24.95" customHeight="1">
      <c r="B97" s="113"/>
      <c r="D97" s="114" t="s">
        <v>2111</v>
      </c>
      <c r="E97" s="115"/>
      <c r="F97" s="115"/>
      <c r="G97" s="115"/>
      <c r="H97" s="115"/>
      <c r="I97" s="115"/>
      <c r="J97" s="116">
        <f>J125</f>
        <v>0</v>
      </c>
      <c r="L97" s="113"/>
    </row>
    <row r="98" spans="2:12" s="10" customFormat="1" ht="19.9" customHeight="1">
      <c r="B98" s="117"/>
      <c r="D98" s="118" t="s">
        <v>2112</v>
      </c>
      <c r="E98" s="119"/>
      <c r="F98" s="119"/>
      <c r="G98" s="119"/>
      <c r="H98" s="119"/>
      <c r="I98" s="119"/>
      <c r="J98" s="120">
        <f>J126</f>
        <v>0</v>
      </c>
      <c r="L98" s="117"/>
    </row>
    <row r="99" spans="2:12" s="10" customFormat="1" ht="14.85" customHeight="1">
      <c r="B99" s="117"/>
      <c r="D99" s="118" t="s">
        <v>2113</v>
      </c>
      <c r="E99" s="119"/>
      <c r="F99" s="119"/>
      <c r="G99" s="119"/>
      <c r="H99" s="119"/>
      <c r="I99" s="119"/>
      <c r="J99" s="120">
        <f>J127</f>
        <v>0</v>
      </c>
      <c r="L99" s="117"/>
    </row>
    <row r="100" spans="2:12" s="10" customFormat="1" ht="14.85" customHeight="1">
      <c r="B100" s="117"/>
      <c r="D100" s="118" t="s">
        <v>2114</v>
      </c>
      <c r="E100" s="119"/>
      <c r="F100" s="119"/>
      <c r="G100" s="119"/>
      <c r="H100" s="119"/>
      <c r="I100" s="119"/>
      <c r="J100" s="120">
        <f>J140</f>
        <v>0</v>
      </c>
      <c r="L100" s="117"/>
    </row>
    <row r="101" spans="2:12" s="10" customFormat="1" ht="14.85" customHeight="1">
      <c r="B101" s="117"/>
      <c r="D101" s="118" t="s">
        <v>2115</v>
      </c>
      <c r="E101" s="119"/>
      <c r="F101" s="119"/>
      <c r="G101" s="119"/>
      <c r="H101" s="119"/>
      <c r="I101" s="119"/>
      <c r="J101" s="120">
        <f>J145</f>
        <v>0</v>
      </c>
      <c r="L101" s="117"/>
    </row>
    <row r="102" spans="2:12" s="10" customFormat="1" ht="14.85" customHeight="1">
      <c r="B102" s="117"/>
      <c r="D102" s="118" t="s">
        <v>2116</v>
      </c>
      <c r="E102" s="119"/>
      <c r="F102" s="119"/>
      <c r="G102" s="119"/>
      <c r="H102" s="119"/>
      <c r="I102" s="119"/>
      <c r="J102" s="120">
        <f>J168</f>
        <v>0</v>
      </c>
      <c r="L102" s="117"/>
    </row>
    <row r="103" spans="2:12" s="10" customFormat="1" ht="14.85" customHeight="1">
      <c r="B103" s="117"/>
      <c r="D103" s="118" t="s">
        <v>2117</v>
      </c>
      <c r="E103" s="119"/>
      <c r="F103" s="119"/>
      <c r="G103" s="119"/>
      <c r="H103" s="119"/>
      <c r="I103" s="119"/>
      <c r="J103" s="120">
        <f>J175</f>
        <v>0</v>
      </c>
      <c r="L103" s="117"/>
    </row>
    <row r="104" spans="2:12" s="10" customFormat="1" ht="19.9" customHeight="1">
      <c r="B104" s="117"/>
      <c r="D104" s="118" t="s">
        <v>2118</v>
      </c>
      <c r="E104" s="119"/>
      <c r="F104" s="119"/>
      <c r="G104" s="119"/>
      <c r="H104" s="119"/>
      <c r="I104" s="119"/>
      <c r="J104" s="120">
        <f>J194</f>
        <v>0</v>
      </c>
      <c r="L104" s="117"/>
    </row>
    <row r="105" spans="1:31" s="2" customFormat="1" ht="21.75" customHeight="1">
      <c r="A105" s="33"/>
      <c r="B105" s="34"/>
      <c r="C105" s="33"/>
      <c r="D105" s="33"/>
      <c r="E105" s="33"/>
      <c r="F105" s="33"/>
      <c r="G105" s="33"/>
      <c r="H105" s="33"/>
      <c r="I105" s="33"/>
      <c r="J105" s="33"/>
      <c r="K105" s="33"/>
      <c r="L105" s="43"/>
      <c r="S105" s="33"/>
      <c r="T105" s="33"/>
      <c r="U105" s="33"/>
      <c r="V105" s="33"/>
      <c r="W105" s="33"/>
      <c r="X105" s="33"/>
      <c r="Y105" s="33"/>
      <c r="Z105" s="33"/>
      <c r="AA105" s="33"/>
      <c r="AB105" s="33"/>
      <c r="AC105" s="33"/>
      <c r="AD105" s="33"/>
      <c r="AE105" s="33"/>
    </row>
    <row r="106" spans="1:31" s="2" customFormat="1" ht="6.95" customHeight="1">
      <c r="A106" s="33"/>
      <c r="B106" s="48"/>
      <c r="C106" s="49"/>
      <c r="D106" s="49"/>
      <c r="E106" s="49"/>
      <c r="F106" s="49"/>
      <c r="G106" s="49"/>
      <c r="H106" s="49"/>
      <c r="I106" s="49"/>
      <c r="J106" s="49"/>
      <c r="K106" s="49"/>
      <c r="L106" s="43"/>
      <c r="S106" s="33"/>
      <c r="T106" s="33"/>
      <c r="U106" s="33"/>
      <c r="V106" s="33"/>
      <c r="W106" s="33"/>
      <c r="X106" s="33"/>
      <c r="Y106" s="33"/>
      <c r="Z106" s="33"/>
      <c r="AA106" s="33"/>
      <c r="AB106" s="33"/>
      <c r="AC106" s="33"/>
      <c r="AD106" s="33"/>
      <c r="AE106" s="33"/>
    </row>
    <row r="110" spans="1:31" s="2" customFormat="1" ht="6.95" customHeight="1">
      <c r="A110" s="33"/>
      <c r="B110" s="50"/>
      <c r="C110" s="51"/>
      <c r="D110" s="51"/>
      <c r="E110" s="51"/>
      <c r="F110" s="51"/>
      <c r="G110" s="51"/>
      <c r="H110" s="51"/>
      <c r="I110" s="51"/>
      <c r="J110" s="51"/>
      <c r="K110" s="51"/>
      <c r="L110" s="43"/>
      <c r="S110" s="33"/>
      <c r="T110" s="33"/>
      <c r="U110" s="33"/>
      <c r="V110" s="33"/>
      <c r="W110" s="33"/>
      <c r="X110" s="33"/>
      <c r="Y110" s="33"/>
      <c r="Z110" s="33"/>
      <c r="AA110" s="33"/>
      <c r="AB110" s="33"/>
      <c r="AC110" s="33"/>
      <c r="AD110" s="33"/>
      <c r="AE110" s="33"/>
    </row>
    <row r="111" spans="1:31" s="2" customFormat="1" ht="24.95" customHeight="1">
      <c r="A111" s="33"/>
      <c r="B111" s="34"/>
      <c r="C111" s="22" t="s">
        <v>145</v>
      </c>
      <c r="D111" s="33"/>
      <c r="E111" s="33"/>
      <c r="F111" s="33"/>
      <c r="G111" s="33"/>
      <c r="H111" s="33"/>
      <c r="I111" s="33"/>
      <c r="J111" s="33"/>
      <c r="K111" s="33"/>
      <c r="L111" s="43"/>
      <c r="S111" s="33"/>
      <c r="T111" s="33"/>
      <c r="U111" s="33"/>
      <c r="V111" s="33"/>
      <c r="W111" s="33"/>
      <c r="X111" s="33"/>
      <c r="Y111" s="33"/>
      <c r="Z111" s="33"/>
      <c r="AA111" s="33"/>
      <c r="AB111" s="33"/>
      <c r="AC111" s="33"/>
      <c r="AD111" s="33"/>
      <c r="AE111" s="33"/>
    </row>
    <row r="112" spans="1:31" s="2" customFormat="1" ht="6.95" customHeight="1">
      <c r="A112" s="33"/>
      <c r="B112" s="34"/>
      <c r="C112" s="33"/>
      <c r="D112" s="33"/>
      <c r="E112" s="33"/>
      <c r="F112" s="33"/>
      <c r="G112" s="33"/>
      <c r="H112" s="33"/>
      <c r="I112" s="33"/>
      <c r="J112" s="33"/>
      <c r="K112" s="33"/>
      <c r="L112" s="43"/>
      <c r="S112" s="33"/>
      <c r="T112" s="33"/>
      <c r="U112" s="33"/>
      <c r="V112" s="33"/>
      <c r="W112" s="33"/>
      <c r="X112" s="33"/>
      <c r="Y112" s="33"/>
      <c r="Z112" s="33"/>
      <c r="AA112" s="33"/>
      <c r="AB112" s="33"/>
      <c r="AC112" s="33"/>
      <c r="AD112" s="33"/>
      <c r="AE112" s="33"/>
    </row>
    <row r="113" spans="1:31" s="2" customFormat="1" ht="12" customHeight="1">
      <c r="A113" s="33"/>
      <c r="B113" s="34"/>
      <c r="C113" s="28" t="s">
        <v>16</v>
      </c>
      <c r="D113" s="33"/>
      <c r="E113" s="33"/>
      <c r="F113" s="33"/>
      <c r="G113" s="33"/>
      <c r="H113" s="33"/>
      <c r="I113" s="33"/>
      <c r="J113" s="33"/>
      <c r="K113" s="33"/>
      <c r="L113" s="43"/>
      <c r="S113" s="33"/>
      <c r="T113" s="33"/>
      <c r="U113" s="33"/>
      <c r="V113" s="33"/>
      <c r="W113" s="33"/>
      <c r="X113" s="33"/>
      <c r="Y113" s="33"/>
      <c r="Z113" s="33"/>
      <c r="AA113" s="33"/>
      <c r="AB113" s="33"/>
      <c r="AC113" s="33"/>
      <c r="AD113" s="33"/>
      <c r="AE113" s="33"/>
    </row>
    <row r="114" spans="1:31" s="2" customFormat="1" ht="16.5" customHeight="1">
      <c r="A114" s="33"/>
      <c r="B114" s="34"/>
      <c r="C114" s="33"/>
      <c r="D114" s="33"/>
      <c r="E114" s="253" t="str">
        <f>E7</f>
        <v>Nástavba provozně technického objektu - ON Trutnov 1</v>
      </c>
      <c r="F114" s="254"/>
      <c r="G114" s="254"/>
      <c r="H114" s="254"/>
      <c r="I114" s="33"/>
      <c r="J114" s="33"/>
      <c r="K114" s="33"/>
      <c r="L114" s="43"/>
      <c r="S114" s="33"/>
      <c r="T114" s="33"/>
      <c r="U114" s="33"/>
      <c r="V114" s="33"/>
      <c r="W114" s="33"/>
      <c r="X114" s="33"/>
      <c r="Y114" s="33"/>
      <c r="Z114" s="33"/>
      <c r="AA114" s="33"/>
      <c r="AB114" s="33"/>
      <c r="AC114" s="33"/>
      <c r="AD114" s="33"/>
      <c r="AE114" s="33"/>
    </row>
    <row r="115" spans="1:31" s="2" customFormat="1" ht="12" customHeight="1">
      <c r="A115" s="33"/>
      <c r="B115" s="34"/>
      <c r="C115" s="28" t="s">
        <v>106</v>
      </c>
      <c r="D115" s="33"/>
      <c r="E115" s="33"/>
      <c r="F115" s="33"/>
      <c r="G115" s="33"/>
      <c r="H115" s="33"/>
      <c r="I115" s="33"/>
      <c r="J115" s="33"/>
      <c r="K115" s="33"/>
      <c r="L115" s="43"/>
      <c r="S115" s="33"/>
      <c r="T115" s="33"/>
      <c r="U115" s="33"/>
      <c r="V115" s="33"/>
      <c r="W115" s="33"/>
      <c r="X115" s="33"/>
      <c r="Y115" s="33"/>
      <c r="Z115" s="33"/>
      <c r="AA115" s="33"/>
      <c r="AB115" s="33"/>
      <c r="AC115" s="33"/>
      <c r="AD115" s="33"/>
      <c r="AE115" s="33"/>
    </row>
    <row r="116" spans="1:31" s="2" customFormat="1" ht="16.5" customHeight="1">
      <c r="A116" s="33"/>
      <c r="B116" s="34"/>
      <c r="C116" s="33"/>
      <c r="D116" s="33"/>
      <c r="E116" s="214" t="str">
        <f>E9</f>
        <v>D.1.4.A - Vytápění</v>
      </c>
      <c r="F116" s="255"/>
      <c r="G116" s="255"/>
      <c r="H116" s="255"/>
      <c r="I116" s="33"/>
      <c r="J116" s="33"/>
      <c r="K116" s="33"/>
      <c r="L116" s="43"/>
      <c r="S116" s="33"/>
      <c r="T116" s="33"/>
      <c r="U116" s="33"/>
      <c r="V116" s="33"/>
      <c r="W116" s="33"/>
      <c r="X116" s="33"/>
      <c r="Y116" s="33"/>
      <c r="Z116" s="33"/>
      <c r="AA116" s="33"/>
      <c r="AB116" s="33"/>
      <c r="AC116" s="33"/>
      <c r="AD116" s="33"/>
      <c r="AE116" s="33"/>
    </row>
    <row r="117" spans="1:31" s="2" customFormat="1" ht="6.95" customHeight="1">
      <c r="A117" s="33"/>
      <c r="B117" s="34"/>
      <c r="C117" s="33"/>
      <c r="D117" s="33"/>
      <c r="E117" s="33"/>
      <c r="F117" s="33"/>
      <c r="G117" s="33"/>
      <c r="H117" s="33"/>
      <c r="I117" s="33"/>
      <c r="J117" s="33"/>
      <c r="K117" s="33"/>
      <c r="L117" s="43"/>
      <c r="S117" s="33"/>
      <c r="T117" s="33"/>
      <c r="U117" s="33"/>
      <c r="V117" s="33"/>
      <c r="W117" s="33"/>
      <c r="X117" s="33"/>
      <c r="Y117" s="33"/>
      <c r="Z117" s="33"/>
      <c r="AA117" s="33"/>
      <c r="AB117" s="33"/>
      <c r="AC117" s="33"/>
      <c r="AD117" s="33"/>
      <c r="AE117" s="33"/>
    </row>
    <row r="118" spans="1:31" s="2" customFormat="1" ht="12" customHeight="1">
      <c r="A118" s="33"/>
      <c r="B118" s="34"/>
      <c r="C118" s="28" t="s">
        <v>20</v>
      </c>
      <c r="D118" s="33"/>
      <c r="E118" s="33"/>
      <c r="F118" s="26" t="str">
        <f>F12</f>
        <v xml:space="preserve"> </v>
      </c>
      <c r="G118" s="33"/>
      <c r="H118" s="33"/>
      <c r="I118" s="28" t="s">
        <v>22</v>
      </c>
      <c r="J118" s="56" t="str">
        <f>IF(J12="","",J12)</f>
        <v>27. 1. 2023</v>
      </c>
      <c r="K118" s="33"/>
      <c r="L118" s="43"/>
      <c r="S118" s="33"/>
      <c r="T118" s="33"/>
      <c r="U118" s="33"/>
      <c r="V118" s="33"/>
      <c r="W118" s="33"/>
      <c r="X118" s="33"/>
      <c r="Y118" s="33"/>
      <c r="Z118" s="33"/>
      <c r="AA118" s="33"/>
      <c r="AB118" s="33"/>
      <c r="AC118" s="33"/>
      <c r="AD118" s="33"/>
      <c r="AE118" s="33"/>
    </row>
    <row r="119" spans="1:31" s="2" customFormat="1" ht="6.95" customHeight="1">
      <c r="A119" s="33"/>
      <c r="B119" s="34"/>
      <c r="C119" s="33"/>
      <c r="D119" s="33"/>
      <c r="E119" s="33"/>
      <c r="F119" s="33"/>
      <c r="G119" s="33"/>
      <c r="H119" s="33"/>
      <c r="I119" s="33"/>
      <c r="J119" s="33"/>
      <c r="K119" s="33"/>
      <c r="L119" s="43"/>
      <c r="S119" s="33"/>
      <c r="T119" s="33"/>
      <c r="U119" s="33"/>
      <c r="V119" s="33"/>
      <c r="W119" s="33"/>
      <c r="X119" s="33"/>
      <c r="Y119" s="33"/>
      <c r="Z119" s="33"/>
      <c r="AA119" s="33"/>
      <c r="AB119" s="33"/>
      <c r="AC119" s="33"/>
      <c r="AD119" s="33"/>
      <c r="AE119" s="33"/>
    </row>
    <row r="120" spans="1:31" s="2" customFormat="1" ht="15.2" customHeight="1">
      <c r="A120" s="33"/>
      <c r="B120" s="34"/>
      <c r="C120" s="28" t="s">
        <v>24</v>
      </c>
      <c r="D120" s="33"/>
      <c r="E120" s="33"/>
      <c r="F120" s="26" t="str">
        <f>E15</f>
        <v xml:space="preserve"> </v>
      </c>
      <c r="G120" s="33"/>
      <c r="H120" s="33"/>
      <c r="I120" s="28" t="s">
        <v>29</v>
      </c>
      <c r="J120" s="31" t="str">
        <f>E21</f>
        <v xml:space="preserve"> </v>
      </c>
      <c r="K120" s="33"/>
      <c r="L120" s="43"/>
      <c r="S120" s="33"/>
      <c r="T120" s="33"/>
      <c r="U120" s="33"/>
      <c r="V120" s="33"/>
      <c r="W120" s="33"/>
      <c r="X120" s="33"/>
      <c r="Y120" s="33"/>
      <c r="Z120" s="33"/>
      <c r="AA120" s="33"/>
      <c r="AB120" s="33"/>
      <c r="AC120" s="33"/>
      <c r="AD120" s="33"/>
      <c r="AE120" s="33"/>
    </row>
    <row r="121" spans="1:31" s="2" customFormat="1" ht="15.2" customHeight="1">
      <c r="A121" s="33"/>
      <c r="B121" s="34"/>
      <c r="C121" s="28" t="s">
        <v>27</v>
      </c>
      <c r="D121" s="33"/>
      <c r="E121" s="33"/>
      <c r="F121" s="26" t="str">
        <f>IF(E18="","",E18)</f>
        <v>Vyplň údaj</v>
      </c>
      <c r="G121" s="33"/>
      <c r="H121" s="33"/>
      <c r="I121" s="28" t="s">
        <v>31</v>
      </c>
      <c r="J121" s="31" t="str">
        <f>E24</f>
        <v xml:space="preserve"> </v>
      </c>
      <c r="K121" s="33"/>
      <c r="L121" s="43"/>
      <c r="S121" s="33"/>
      <c r="T121" s="33"/>
      <c r="U121" s="33"/>
      <c r="V121" s="33"/>
      <c r="W121" s="33"/>
      <c r="X121" s="33"/>
      <c r="Y121" s="33"/>
      <c r="Z121" s="33"/>
      <c r="AA121" s="33"/>
      <c r="AB121" s="33"/>
      <c r="AC121" s="33"/>
      <c r="AD121" s="33"/>
      <c r="AE121" s="33"/>
    </row>
    <row r="122" spans="1:31" s="2" customFormat="1" ht="10.35" customHeight="1">
      <c r="A122" s="33"/>
      <c r="B122" s="34"/>
      <c r="C122" s="33"/>
      <c r="D122" s="33"/>
      <c r="E122" s="33"/>
      <c r="F122" s="33"/>
      <c r="G122" s="33"/>
      <c r="H122" s="33"/>
      <c r="I122" s="33"/>
      <c r="J122" s="33"/>
      <c r="K122" s="33"/>
      <c r="L122" s="43"/>
      <c r="S122" s="33"/>
      <c r="T122" s="33"/>
      <c r="U122" s="33"/>
      <c r="V122" s="33"/>
      <c r="W122" s="33"/>
      <c r="X122" s="33"/>
      <c r="Y122" s="33"/>
      <c r="Z122" s="33"/>
      <c r="AA122" s="33"/>
      <c r="AB122" s="33"/>
      <c r="AC122" s="33"/>
      <c r="AD122" s="33"/>
      <c r="AE122" s="33"/>
    </row>
    <row r="123" spans="1:31" s="11" customFormat="1" ht="29.25" customHeight="1">
      <c r="A123" s="121"/>
      <c r="B123" s="122"/>
      <c r="C123" s="123" t="s">
        <v>146</v>
      </c>
      <c r="D123" s="124" t="s">
        <v>58</v>
      </c>
      <c r="E123" s="124" t="s">
        <v>54</v>
      </c>
      <c r="F123" s="124" t="s">
        <v>55</v>
      </c>
      <c r="G123" s="124" t="s">
        <v>147</v>
      </c>
      <c r="H123" s="124" t="s">
        <v>148</v>
      </c>
      <c r="I123" s="124" t="s">
        <v>149</v>
      </c>
      <c r="J123" s="124" t="s">
        <v>110</v>
      </c>
      <c r="K123" s="125" t="s">
        <v>150</v>
      </c>
      <c r="L123" s="126"/>
      <c r="M123" s="63" t="s">
        <v>1</v>
      </c>
      <c r="N123" s="64" t="s">
        <v>37</v>
      </c>
      <c r="O123" s="64" t="s">
        <v>151</v>
      </c>
      <c r="P123" s="64" t="s">
        <v>152</v>
      </c>
      <c r="Q123" s="64" t="s">
        <v>153</v>
      </c>
      <c r="R123" s="64" t="s">
        <v>154</v>
      </c>
      <c r="S123" s="64" t="s">
        <v>155</v>
      </c>
      <c r="T123" s="65" t="s">
        <v>156</v>
      </c>
      <c r="U123" s="121"/>
      <c r="V123" s="121"/>
      <c r="W123" s="121"/>
      <c r="X123" s="121"/>
      <c r="Y123" s="121"/>
      <c r="Z123" s="121"/>
      <c r="AA123" s="121"/>
      <c r="AB123" s="121"/>
      <c r="AC123" s="121"/>
      <c r="AD123" s="121"/>
      <c r="AE123" s="121"/>
    </row>
    <row r="124" spans="1:63" s="2" customFormat="1" ht="22.9" customHeight="1">
      <c r="A124" s="33"/>
      <c r="B124" s="34"/>
      <c r="C124" s="70" t="s">
        <v>157</v>
      </c>
      <c r="D124" s="33"/>
      <c r="E124" s="33"/>
      <c r="F124" s="33"/>
      <c r="G124" s="33"/>
      <c r="H124" s="33"/>
      <c r="I124" s="33"/>
      <c r="J124" s="127">
        <f>BK124</f>
        <v>0</v>
      </c>
      <c r="K124" s="33"/>
      <c r="L124" s="34"/>
      <c r="M124" s="66"/>
      <c r="N124" s="57"/>
      <c r="O124" s="67"/>
      <c r="P124" s="128">
        <f>P125</f>
        <v>0</v>
      </c>
      <c r="Q124" s="67"/>
      <c r="R124" s="128">
        <f>R125</f>
        <v>2.16143</v>
      </c>
      <c r="S124" s="67"/>
      <c r="T124" s="129">
        <f>T125</f>
        <v>0</v>
      </c>
      <c r="U124" s="33"/>
      <c r="V124" s="33"/>
      <c r="W124" s="33"/>
      <c r="X124" s="33"/>
      <c r="Y124" s="33"/>
      <c r="Z124" s="33"/>
      <c r="AA124" s="33"/>
      <c r="AB124" s="33"/>
      <c r="AC124" s="33"/>
      <c r="AD124" s="33"/>
      <c r="AE124" s="33"/>
      <c r="AT124" s="18" t="s">
        <v>72</v>
      </c>
      <c r="AU124" s="18" t="s">
        <v>112</v>
      </c>
      <c r="BK124" s="130">
        <f>BK125</f>
        <v>0</v>
      </c>
    </row>
    <row r="125" spans="2:63" s="12" customFormat="1" ht="25.9" customHeight="1">
      <c r="B125" s="131"/>
      <c r="D125" s="132" t="s">
        <v>72</v>
      </c>
      <c r="E125" s="133" t="s">
        <v>915</v>
      </c>
      <c r="F125" s="133" t="s">
        <v>915</v>
      </c>
      <c r="I125" s="134"/>
      <c r="J125" s="135">
        <f>BK125</f>
        <v>0</v>
      </c>
      <c r="L125" s="131"/>
      <c r="M125" s="136"/>
      <c r="N125" s="137"/>
      <c r="O125" s="137"/>
      <c r="P125" s="138">
        <f>P126+P194</f>
        <v>0</v>
      </c>
      <c r="Q125" s="137"/>
      <c r="R125" s="138">
        <f>R126+R194</f>
        <v>2.16143</v>
      </c>
      <c r="S125" s="137"/>
      <c r="T125" s="139">
        <f>T126+T194</f>
        <v>0</v>
      </c>
      <c r="AR125" s="132" t="s">
        <v>83</v>
      </c>
      <c r="AT125" s="140" t="s">
        <v>72</v>
      </c>
      <c r="AU125" s="140" t="s">
        <v>73</v>
      </c>
      <c r="AY125" s="132" t="s">
        <v>160</v>
      </c>
      <c r="BK125" s="141">
        <f>BK126+BK194</f>
        <v>0</v>
      </c>
    </row>
    <row r="126" spans="2:63" s="12" customFormat="1" ht="22.9" customHeight="1">
      <c r="B126" s="131"/>
      <c r="D126" s="132" t="s">
        <v>72</v>
      </c>
      <c r="E126" s="142" t="s">
        <v>2119</v>
      </c>
      <c r="F126" s="142" t="s">
        <v>2120</v>
      </c>
      <c r="I126" s="134"/>
      <c r="J126" s="143">
        <f>BK126</f>
        <v>0</v>
      </c>
      <c r="L126" s="131"/>
      <c r="M126" s="136"/>
      <c r="N126" s="137"/>
      <c r="O126" s="137"/>
      <c r="P126" s="138">
        <f>P127+P140+P145+P168+P175</f>
        <v>0</v>
      </c>
      <c r="Q126" s="137"/>
      <c r="R126" s="138">
        <f>R127+R140+R145+R168+R175</f>
        <v>2.16143</v>
      </c>
      <c r="S126" s="137"/>
      <c r="T126" s="139">
        <f>T127+T140+T145+T168+T175</f>
        <v>0</v>
      </c>
      <c r="AR126" s="132" t="s">
        <v>83</v>
      </c>
      <c r="AT126" s="140" t="s">
        <v>72</v>
      </c>
      <c r="AU126" s="140" t="s">
        <v>81</v>
      </c>
      <c r="AY126" s="132" t="s">
        <v>160</v>
      </c>
      <c r="BK126" s="141">
        <f>BK127+BK140+BK145+BK168+BK175</f>
        <v>0</v>
      </c>
    </row>
    <row r="127" spans="2:63" s="12" customFormat="1" ht="20.85" customHeight="1">
      <c r="B127" s="131"/>
      <c r="D127" s="132" t="s">
        <v>72</v>
      </c>
      <c r="E127" s="142" t="s">
        <v>2121</v>
      </c>
      <c r="F127" s="142" t="s">
        <v>2122</v>
      </c>
      <c r="I127" s="134"/>
      <c r="J127" s="143">
        <f>BK127</f>
        <v>0</v>
      </c>
      <c r="L127" s="131"/>
      <c r="M127" s="136"/>
      <c r="N127" s="137"/>
      <c r="O127" s="137"/>
      <c r="P127" s="138">
        <f>SUM(P128:P139)</f>
        <v>0</v>
      </c>
      <c r="Q127" s="137"/>
      <c r="R127" s="138">
        <f>SUM(R128:R139)</f>
        <v>0.5099</v>
      </c>
      <c r="S127" s="137"/>
      <c r="T127" s="139">
        <f>SUM(T128:T139)</f>
        <v>0</v>
      </c>
      <c r="AR127" s="132" t="s">
        <v>83</v>
      </c>
      <c r="AT127" s="140" t="s">
        <v>72</v>
      </c>
      <c r="AU127" s="140" t="s">
        <v>83</v>
      </c>
      <c r="AY127" s="132" t="s">
        <v>160</v>
      </c>
      <c r="BK127" s="141">
        <f>SUM(BK128:BK139)</f>
        <v>0</v>
      </c>
    </row>
    <row r="128" spans="1:65" s="2" customFormat="1" ht="24.2" customHeight="1">
      <c r="A128" s="33"/>
      <c r="B128" s="144"/>
      <c r="C128" s="145" t="s">
        <v>81</v>
      </c>
      <c r="D128" s="145" t="s">
        <v>163</v>
      </c>
      <c r="E128" s="146" t="s">
        <v>2123</v>
      </c>
      <c r="F128" s="147" t="s">
        <v>2124</v>
      </c>
      <c r="G128" s="148" t="s">
        <v>236</v>
      </c>
      <c r="H128" s="149">
        <v>265</v>
      </c>
      <c r="I128" s="150"/>
      <c r="J128" s="151">
        <f>ROUND(I128*H128,2)</f>
        <v>0</v>
      </c>
      <c r="K128" s="147" t="s">
        <v>167</v>
      </c>
      <c r="L128" s="34"/>
      <c r="M128" s="152" t="s">
        <v>1</v>
      </c>
      <c r="N128" s="153" t="s">
        <v>38</v>
      </c>
      <c r="O128" s="59"/>
      <c r="P128" s="154">
        <f>O128*H128</f>
        <v>0</v>
      </c>
      <c r="Q128" s="154">
        <v>0.00047</v>
      </c>
      <c r="R128" s="154">
        <f>Q128*H128</f>
        <v>0.12455</v>
      </c>
      <c r="S128" s="154">
        <v>0</v>
      </c>
      <c r="T128" s="155">
        <f>S128*H128</f>
        <v>0</v>
      </c>
      <c r="U128" s="33"/>
      <c r="V128" s="33"/>
      <c r="W128" s="33"/>
      <c r="X128" s="33"/>
      <c r="Y128" s="33"/>
      <c r="Z128" s="33"/>
      <c r="AA128" s="33"/>
      <c r="AB128" s="33"/>
      <c r="AC128" s="33"/>
      <c r="AD128" s="33"/>
      <c r="AE128" s="33"/>
      <c r="AR128" s="156" t="s">
        <v>251</v>
      </c>
      <c r="AT128" s="156" t="s">
        <v>163</v>
      </c>
      <c r="AU128" s="156" t="s">
        <v>161</v>
      </c>
      <c r="AY128" s="18" t="s">
        <v>160</v>
      </c>
      <c r="BE128" s="157">
        <f>IF(N128="základní",J128,0)</f>
        <v>0</v>
      </c>
      <c r="BF128" s="157">
        <f>IF(N128="snížená",J128,0)</f>
        <v>0</v>
      </c>
      <c r="BG128" s="157">
        <f>IF(N128="zákl. přenesená",J128,0)</f>
        <v>0</v>
      </c>
      <c r="BH128" s="157">
        <f>IF(N128="sníž. přenesená",J128,0)</f>
        <v>0</v>
      </c>
      <c r="BI128" s="157">
        <f>IF(N128="nulová",J128,0)</f>
        <v>0</v>
      </c>
      <c r="BJ128" s="18" t="s">
        <v>81</v>
      </c>
      <c r="BK128" s="157">
        <f>ROUND(I128*H128,2)</f>
        <v>0</v>
      </c>
      <c r="BL128" s="18" t="s">
        <v>251</v>
      </c>
      <c r="BM128" s="156" t="s">
        <v>2125</v>
      </c>
    </row>
    <row r="129" spans="1:47" s="2" customFormat="1" ht="19.5">
      <c r="A129" s="33"/>
      <c r="B129" s="34"/>
      <c r="C129" s="33"/>
      <c r="D129" s="158" t="s">
        <v>170</v>
      </c>
      <c r="E129" s="33"/>
      <c r="F129" s="159" t="s">
        <v>2126</v>
      </c>
      <c r="G129" s="33"/>
      <c r="H129" s="33"/>
      <c r="I129" s="160"/>
      <c r="J129" s="33"/>
      <c r="K129" s="33"/>
      <c r="L129" s="34"/>
      <c r="M129" s="161"/>
      <c r="N129" s="162"/>
      <c r="O129" s="59"/>
      <c r="P129" s="59"/>
      <c r="Q129" s="59"/>
      <c r="R129" s="59"/>
      <c r="S129" s="59"/>
      <c r="T129" s="60"/>
      <c r="U129" s="33"/>
      <c r="V129" s="33"/>
      <c r="W129" s="33"/>
      <c r="X129" s="33"/>
      <c r="Y129" s="33"/>
      <c r="Z129" s="33"/>
      <c r="AA129" s="33"/>
      <c r="AB129" s="33"/>
      <c r="AC129" s="33"/>
      <c r="AD129" s="33"/>
      <c r="AE129" s="33"/>
      <c r="AT129" s="18" t="s">
        <v>170</v>
      </c>
      <c r="AU129" s="18" t="s">
        <v>161</v>
      </c>
    </row>
    <row r="130" spans="1:65" s="2" customFormat="1" ht="24.2" customHeight="1">
      <c r="A130" s="33"/>
      <c r="B130" s="144"/>
      <c r="C130" s="145" t="s">
        <v>83</v>
      </c>
      <c r="D130" s="145" t="s">
        <v>163</v>
      </c>
      <c r="E130" s="146" t="s">
        <v>2127</v>
      </c>
      <c r="F130" s="147" t="s">
        <v>2128</v>
      </c>
      <c r="G130" s="148" t="s">
        <v>236</v>
      </c>
      <c r="H130" s="149">
        <v>120</v>
      </c>
      <c r="I130" s="150"/>
      <c r="J130" s="151">
        <f>ROUND(I130*H130,2)</f>
        <v>0</v>
      </c>
      <c r="K130" s="147" t="s">
        <v>167</v>
      </c>
      <c r="L130" s="34"/>
      <c r="M130" s="152" t="s">
        <v>1</v>
      </c>
      <c r="N130" s="153" t="s">
        <v>38</v>
      </c>
      <c r="O130" s="59"/>
      <c r="P130" s="154">
        <f>O130*H130</f>
        <v>0</v>
      </c>
      <c r="Q130" s="154">
        <v>0.00058</v>
      </c>
      <c r="R130" s="154">
        <f>Q130*H130</f>
        <v>0.0696</v>
      </c>
      <c r="S130" s="154">
        <v>0</v>
      </c>
      <c r="T130" s="155">
        <f>S130*H130</f>
        <v>0</v>
      </c>
      <c r="U130" s="33"/>
      <c r="V130" s="33"/>
      <c r="W130" s="33"/>
      <c r="X130" s="33"/>
      <c r="Y130" s="33"/>
      <c r="Z130" s="33"/>
      <c r="AA130" s="33"/>
      <c r="AB130" s="33"/>
      <c r="AC130" s="33"/>
      <c r="AD130" s="33"/>
      <c r="AE130" s="33"/>
      <c r="AR130" s="156" t="s">
        <v>251</v>
      </c>
      <c r="AT130" s="156" t="s">
        <v>163</v>
      </c>
      <c r="AU130" s="156" t="s">
        <v>161</v>
      </c>
      <c r="AY130" s="18" t="s">
        <v>160</v>
      </c>
      <c r="BE130" s="157">
        <f>IF(N130="základní",J130,0)</f>
        <v>0</v>
      </c>
      <c r="BF130" s="157">
        <f>IF(N130="snížená",J130,0)</f>
        <v>0</v>
      </c>
      <c r="BG130" s="157">
        <f>IF(N130="zákl. přenesená",J130,0)</f>
        <v>0</v>
      </c>
      <c r="BH130" s="157">
        <f>IF(N130="sníž. přenesená",J130,0)</f>
        <v>0</v>
      </c>
      <c r="BI130" s="157">
        <f>IF(N130="nulová",J130,0)</f>
        <v>0</v>
      </c>
      <c r="BJ130" s="18" t="s">
        <v>81</v>
      </c>
      <c r="BK130" s="157">
        <f>ROUND(I130*H130,2)</f>
        <v>0</v>
      </c>
      <c r="BL130" s="18" t="s">
        <v>251</v>
      </c>
      <c r="BM130" s="156" t="s">
        <v>2129</v>
      </c>
    </row>
    <row r="131" spans="1:47" s="2" customFormat="1" ht="19.5">
      <c r="A131" s="33"/>
      <c r="B131" s="34"/>
      <c r="C131" s="33"/>
      <c r="D131" s="158" t="s">
        <v>170</v>
      </c>
      <c r="E131" s="33"/>
      <c r="F131" s="159" t="s">
        <v>2130</v>
      </c>
      <c r="G131" s="33"/>
      <c r="H131" s="33"/>
      <c r="I131" s="160"/>
      <c r="J131" s="33"/>
      <c r="K131" s="33"/>
      <c r="L131" s="34"/>
      <c r="M131" s="161"/>
      <c r="N131" s="162"/>
      <c r="O131" s="59"/>
      <c r="P131" s="59"/>
      <c r="Q131" s="59"/>
      <c r="R131" s="59"/>
      <c r="S131" s="59"/>
      <c r="T131" s="60"/>
      <c r="U131" s="33"/>
      <c r="V131" s="33"/>
      <c r="W131" s="33"/>
      <c r="X131" s="33"/>
      <c r="Y131" s="33"/>
      <c r="Z131" s="33"/>
      <c r="AA131" s="33"/>
      <c r="AB131" s="33"/>
      <c r="AC131" s="33"/>
      <c r="AD131" s="33"/>
      <c r="AE131" s="33"/>
      <c r="AT131" s="18" t="s">
        <v>170</v>
      </c>
      <c r="AU131" s="18" t="s">
        <v>161</v>
      </c>
    </row>
    <row r="132" spans="1:65" s="2" customFormat="1" ht="24.2" customHeight="1">
      <c r="A132" s="33"/>
      <c r="B132" s="144"/>
      <c r="C132" s="145" t="s">
        <v>161</v>
      </c>
      <c r="D132" s="145" t="s">
        <v>163</v>
      </c>
      <c r="E132" s="146" t="s">
        <v>2131</v>
      </c>
      <c r="F132" s="147" t="s">
        <v>2132</v>
      </c>
      <c r="G132" s="148" t="s">
        <v>236</v>
      </c>
      <c r="H132" s="149">
        <v>155</v>
      </c>
      <c r="I132" s="150"/>
      <c r="J132" s="151">
        <f>ROUND(I132*H132,2)</f>
        <v>0</v>
      </c>
      <c r="K132" s="147" t="s">
        <v>167</v>
      </c>
      <c r="L132" s="34"/>
      <c r="M132" s="152" t="s">
        <v>1</v>
      </c>
      <c r="N132" s="153" t="s">
        <v>38</v>
      </c>
      <c r="O132" s="59"/>
      <c r="P132" s="154">
        <f>O132*H132</f>
        <v>0</v>
      </c>
      <c r="Q132" s="154">
        <v>0.00073</v>
      </c>
      <c r="R132" s="154">
        <f>Q132*H132</f>
        <v>0.11315</v>
      </c>
      <c r="S132" s="154">
        <v>0</v>
      </c>
      <c r="T132" s="155">
        <f>S132*H132</f>
        <v>0</v>
      </c>
      <c r="U132" s="33"/>
      <c r="V132" s="33"/>
      <c r="W132" s="33"/>
      <c r="X132" s="33"/>
      <c r="Y132" s="33"/>
      <c r="Z132" s="33"/>
      <c r="AA132" s="33"/>
      <c r="AB132" s="33"/>
      <c r="AC132" s="33"/>
      <c r="AD132" s="33"/>
      <c r="AE132" s="33"/>
      <c r="AR132" s="156" t="s">
        <v>251</v>
      </c>
      <c r="AT132" s="156" t="s">
        <v>163</v>
      </c>
      <c r="AU132" s="156" t="s">
        <v>161</v>
      </c>
      <c r="AY132" s="18" t="s">
        <v>160</v>
      </c>
      <c r="BE132" s="157">
        <f>IF(N132="základní",J132,0)</f>
        <v>0</v>
      </c>
      <c r="BF132" s="157">
        <f>IF(N132="snížená",J132,0)</f>
        <v>0</v>
      </c>
      <c r="BG132" s="157">
        <f>IF(N132="zákl. přenesená",J132,0)</f>
        <v>0</v>
      </c>
      <c r="BH132" s="157">
        <f>IF(N132="sníž. přenesená",J132,0)</f>
        <v>0</v>
      </c>
      <c r="BI132" s="157">
        <f>IF(N132="nulová",J132,0)</f>
        <v>0</v>
      </c>
      <c r="BJ132" s="18" t="s">
        <v>81</v>
      </c>
      <c r="BK132" s="157">
        <f>ROUND(I132*H132,2)</f>
        <v>0</v>
      </c>
      <c r="BL132" s="18" t="s">
        <v>251</v>
      </c>
      <c r="BM132" s="156" t="s">
        <v>2133</v>
      </c>
    </row>
    <row r="133" spans="1:47" s="2" customFormat="1" ht="19.5">
      <c r="A133" s="33"/>
      <c r="B133" s="34"/>
      <c r="C133" s="33"/>
      <c r="D133" s="158" t="s">
        <v>170</v>
      </c>
      <c r="E133" s="33"/>
      <c r="F133" s="159" t="s">
        <v>2134</v>
      </c>
      <c r="G133" s="33"/>
      <c r="H133" s="33"/>
      <c r="I133" s="160"/>
      <c r="J133" s="33"/>
      <c r="K133" s="33"/>
      <c r="L133" s="34"/>
      <c r="M133" s="161"/>
      <c r="N133" s="162"/>
      <c r="O133" s="59"/>
      <c r="P133" s="59"/>
      <c r="Q133" s="59"/>
      <c r="R133" s="59"/>
      <c r="S133" s="59"/>
      <c r="T133" s="60"/>
      <c r="U133" s="33"/>
      <c r="V133" s="33"/>
      <c r="W133" s="33"/>
      <c r="X133" s="33"/>
      <c r="Y133" s="33"/>
      <c r="Z133" s="33"/>
      <c r="AA133" s="33"/>
      <c r="AB133" s="33"/>
      <c r="AC133" s="33"/>
      <c r="AD133" s="33"/>
      <c r="AE133" s="33"/>
      <c r="AT133" s="18" t="s">
        <v>170</v>
      </c>
      <c r="AU133" s="18" t="s">
        <v>161</v>
      </c>
    </row>
    <row r="134" spans="1:65" s="2" customFormat="1" ht="24.2" customHeight="1">
      <c r="A134" s="33"/>
      <c r="B134" s="144"/>
      <c r="C134" s="145" t="s">
        <v>168</v>
      </c>
      <c r="D134" s="145" t="s">
        <v>163</v>
      </c>
      <c r="E134" s="146" t="s">
        <v>2135</v>
      </c>
      <c r="F134" s="147" t="s">
        <v>2136</v>
      </c>
      <c r="G134" s="148" t="s">
        <v>236</v>
      </c>
      <c r="H134" s="149">
        <v>100</v>
      </c>
      <c r="I134" s="150"/>
      <c r="J134" s="151">
        <f>ROUND(I134*H134,2)</f>
        <v>0</v>
      </c>
      <c r="K134" s="147" t="s">
        <v>167</v>
      </c>
      <c r="L134" s="34"/>
      <c r="M134" s="152" t="s">
        <v>1</v>
      </c>
      <c r="N134" s="153" t="s">
        <v>38</v>
      </c>
      <c r="O134" s="59"/>
      <c r="P134" s="154">
        <f>O134*H134</f>
        <v>0</v>
      </c>
      <c r="Q134" s="154">
        <v>0.00127</v>
      </c>
      <c r="R134" s="154">
        <f>Q134*H134</f>
        <v>0.127</v>
      </c>
      <c r="S134" s="154">
        <v>0</v>
      </c>
      <c r="T134" s="155">
        <f>S134*H134</f>
        <v>0</v>
      </c>
      <c r="U134" s="33"/>
      <c r="V134" s="33"/>
      <c r="W134" s="33"/>
      <c r="X134" s="33"/>
      <c r="Y134" s="33"/>
      <c r="Z134" s="33"/>
      <c r="AA134" s="33"/>
      <c r="AB134" s="33"/>
      <c r="AC134" s="33"/>
      <c r="AD134" s="33"/>
      <c r="AE134" s="33"/>
      <c r="AR134" s="156" t="s">
        <v>251</v>
      </c>
      <c r="AT134" s="156" t="s">
        <v>163</v>
      </c>
      <c r="AU134" s="156" t="s">
        <v>161</v>
      </c>
      <c r="AY134" s="18" t="s">
        <v>160</v>
      </c>
      <c r="BE134" s="157">
        <f>IF(N134="základní",J134,0)</f>
        <v>0</v>
      </c>
      <c r="BF134" s="157">
        <f>IF(N134="snížená",J134,0)</f>
        <v>0</v>
      </c>
      <c r="BG134" s="157">
        <f>IF(N134="zákl. přenesená",J134,0)</f>
        <v>0</v>
      </c>
      <c r="BH134" s="157">
        <f>IF(N134="sníž. přenesená",J134,0)</f>
        <v>0</v>
      </c>
      <c r="BI134" s="157">
        <f>IF(N134="nulová",J134,0)</f>
        <v>0</v>
      </c>
      <c r="BJ134" s="18" t="s">
        <v>81</v>
      </c>
      <c r="BK134" s="157">
        <f>ROUND(I134*H134,2)</f>
        <v>0</v>
      </c>
      <c r="BL134" s="18" t="s">
        <v>251</v>
      </c>
      <c r="BM134" s="156" t="s">
        <v>2137</v>
      </c>
    </row>
    <row r="135" spans="1:47" s="2" customFormat="1" ht="19.5">
      <c r="A135" s="33"/>
      <c r="B135" s="34"/>
      <c r="C135" s="33"/>
      <c r="D135" s="158" t="s">
        <v>170</v>
      </c>
      <c r="E135" s="33"/>
      <c r="F135" s="159" t="s">
        <v>2138</v>
      </c>
      <c r="G135" s="33"/>
      <c r="H135" s="33"/>
      <c r="I135" s="160"/>
      <c r="J135" s="33"/>
      <c r="K135" s="33"/>
      <c r="L135" s="34"/>
      <c r="M135" s="161"/>
      <c r="N135" s="162"/>
      <c r="O135" s="59"/>
      <c r="P135" s="59"/>
      <c r="Q135" s="59"/>
      <c r="R135" s="59"/>
      <c r="S135" s="59"/>
      <c r="T135" s="60"/>
      <c r="U135" s="33"/>
      <c r="V135" s="33"/>
      <c r="W135" s="33"/>
      <c r="X135" s="33"/>
      <c r="Y135" s="33"/>
      <c r="Z135" s="33"/>
      <c r="AA135" s="33"/>
      <c r="AB135" s="33"/>
      <c r="AC135" s="33"/>
      <c r="AD135" s="33"/>
      <c r="AE135" s="33"/>
      <c r="AT135" s="18" t="s">
        <v>170</v>
      </c>
      <c r="AU135" s="18" t="s">
        <v>161</v>
      </c>
    </row>
    <row r="136" spans="1:65" s="2" customFormat="1" ht="24.2" customHeight="1">
      <c r="A136" s="33"/>
      <c r="B136" s="144"/>
      <c r="C136" s="145" t="s">
        <v>201</v>
      </c>
      <c r="D136" s="145" t="s">
        <v>163</v>
      </c>
      <c r="E136" s="146" t="s">
        <v>2139</v>
      </c>
      <c r="F136" s="147" t="s">
        <v>2140</v>
      </c>
      <c r="G136" s="148" t="s">
        <v>236</v>
      </c>
      <c r="H136" s="149">
        <v>10</v>
      </c>
      <c r="I136" s="150"/>
      <c r="J136" s="151">
        <f>ROUND(I136*H136,2)</f>
        <v>0</v>
      </c>
      <c r="K136" s="147" t="s">
        <v>167</v>
      </c>
      <c r="L136" s="34"/>
      <c r="M136" s="152" t="s">
        <v>1</v>
      </c>
      <c r="N136" s="153" t="s">
        <v>38</v>
      </c>
      <c r="O136" s="59"/>
      <c r="P136" s="154">
        <f>O136*H136</f>
        <v>0</v>
      </c>
      <c r="Q136" s="154">
        <v>0.00159</v>
      </c>
      <c r="R136" s="154">
        <f>Q136*H136</f>
        <v>0.0159</v>
      </c>
      <c r="S136" s="154">
        <v>0</v>
      </c>
      <c r="T136" s="155">
        <f>S136*H136</f>
        <v>0</v>
      </c>
      <c r="U136" s="33"/>
      <c r="V136" s="33"/>
      <c r="W136" s="33"/>
      <c r="X136" s="33"/>
      <c r="Y136" s="33"/>
      <c r="Z136" s="33"/>
      <c r="AA136" s="33"/>
      <c r="AB136" s="33"/>
      <c r="AC136" s="33"/>
      <c r="AD136" s="33"/>
      <c r="AE136" s="33"/>
      <c r="AR136" s="156" t="s">
        <v>251</v>
      </c>
      <c r="AT136" s="156" t="s">
        <v>163</v>
      </c>
      <c r="AU136" s="156" t="s">
        <v>161</v>
      </c>
      <c r="AY136" s="18" t="s">
        <v>160</v>
      </c>
      <c r="BE136" s="157">
        <f>IF(N136="základní",J136,0)</f>
        <v>0</v>
      </c>
      <c r="BF136" s="157">
        <f>IF(N136="snížená",J136,0)</f>
        <v>0</v>
      </c>
      <c r="BG136" s="157">
        <f>IF(N136="zákl. přenesená",J136,0)</f>
        <v>0</v>
      </c>
      <c r="BH136" s="157">
        <f>IF(N136="sníž. přenesená",J136,0)</f>
        <v>0</v>
      </c>
      <c r="BI136" s="157">
        <f>IF(N136="nulová",J136,0)</f>
        <v>0</v>
      </c>
      <c r="BJ136" s="18" t="s">
        <v>81</v>
      </c>
      <c r="BK136" s="157">
        <f>ROUND(I136*H136,2)</f>
        <v>0</v>
      </c>
      <c r="BL136" s="18" t="s">
        <v>251</v>
      </c>
      <c r="BM136" s="156" t="s">
        <v>2141</v>
      </c>
    </row>
    <row r="137" spans="1:47" s="2" customFormat="1" ht="19.5">
      <c r="A137" s="33"/>
      <c r="B137" s="34"/>
      <c r="C137" s="33"/>
      <c r="D137" s="158" t="s">
        <v>170</v>
      </c>
      <c r="E137" s="33"/>
      <c r="F137" s="159" t="s">
        <v>2142</v>
      </c>
      <c r="G137" s="33"/>
      <c r="H137" s="33"/>
      <c r="I137" s="160"/>
      <c r="J137" s="33"/>
      <c r="K137" s="33"/>
      <c r="L137" s="34"/>
      <c r="M137" s="161"/>
      <c r="N137" s="162"/>
      <c r="O137" s="59"/>
      <c r="P137" s="59"/>
      <c r="Q137" s="59"/>
      <c r="R137" s="59"/>
      <c r="S137" s="59"/>
      <c r="T137" s="60"/>
      <c r="U137" s="33"/>
      <c r="V137" s="33"/>
      <c r="W137" s="33"/>
      <c r="X137" s="33"/>
      <c r="Y137" s="33"/>
      <c r="Z137" s="33"/>
      <c r="AA137" s="33"/>
      <c r="AB137" s="33"/>
      <c r="AC137" s="33"/>
      <c r="AD137" s="33"/>
      <c r="AE137" s="33"/>
      <c r="AT137" s="18" t="s">
        <v>170</v>
      </c>
      <c r="AU137" s="18" t="s">
        <v>161</v>
      </c>
    </row>
    <row r="138" spans="1:65" s="2" customFormat="1" ht="24.2" customHeight="1">
      <c r="A138" s="33"/>
      <c r="B138" s="144"/>
      <c r="C138" s="145" t="s">
        <v>189</v>
      </c>
      <c r="D138" s="145" t="s">
        <v>163</v>
      </c>
      <c r="E138" s="146" t="s">
        <v>2143</v>
      </c>
      <c r="F138" s="147" t="s">
        <v>2144</v>
      </c>
      <c r="G138" s="148" t="s">
        <v>236</v>
      </c>
      <c r="H138" s="149">
        <v>30</v>
      </c>
      <c r="I138" s="150"/>
      <c r="J138" s="151">
        <f>ROUND(I138*H138,2)</f>
        <v>0</v>
      </c>
      <c r="K138" s="147" t="s">
        <v>167</v>
      </c>
      <c r="L138" s="34"/>
      <c r="M138" s="152" t="s">
        <v>1</v>
      </c>
      <c r="N138" s="153" t="s">
        <v>38</v>
      </c>
      <c r="O138" s="59"/>
      <c r="P138" s="154">
        <f>O138*H138</f>
        <v>0</v>
      </c>
      <c r="Q138" s="154">
        <v>0.00199</v>
      </c>
      <c r="R138" s="154">
        <f>Q138*H138</f>
        <v>0.0597</v>
      </c>
      <c r="S138" s="154">
        <v>0</v>
      </c>
      <c r="T138" s="155">
        <f>S138*H138</f>
        <v>0</v>
      </c>
      <c r="U138" s="33"/>
      <c r="V138" s="33"/>
      <c r="W138" s="33"/>
      <c r="X138" s="33"/>
      <c r="Y138" s="33"/>
      <c r="Z138" s="33"/>
      <c r="AA138" s="33"/>
      <c r="AB138" s="33"/>
      <c r="AC138" s="33"/>
      <c r="AD138" s="33"/>
      <c r="AE138" s="33"/>
      <c r="AR138" s="156" t="s">
        <v>251</v>
      </c>
      <c r="AT138" s="156" t="s">
        <v>163</v>
      </c>
      <c r="AU138" s="156" t="s">
        <v>161</v>
      </c>
      <c r="AY138" s="18" t="s">
        <v>160</v>
      </c>
      <c r="BE138" s="157">
        <f>IF(N138="základní",J138,0)</f>
        <v>0</v>
      </c>
      <c r="BF138" s="157">
        <f>IF(N138="snížená",J138,0)</f>
        <v>0</v>
      </c>
      <c r="BG138" s="157">
        <f>IF(N138="zákl. přenesená",J138,0)</f>
        <v>0</v>
      </c>
      <c r="BH138" s="157">
        <f>IF(N138="sníž. přenesená",J138,0)</f>
        <v>0</v>
      </c>
      <c r="BI138" s="157">
        <f>IF(N138="nulová",J138,0)</f>
        <v>0</v>
      </c>
      <c r="BJ138" s="18" t="s">
        <v>81</v>
      </c>
      <c r="BK138" s="157">
        <f>ROUND(I138*H138,2)</f>
        <v>0</v>
      </c>
      <c r="BL138" s="18" t="s">
        <v>251</v>
      </c>
      <c r="BM138" s="156" t="s">
        <v>2145</v>
      </c>
    </row>
    <row r="139" spans="1:47" s="2" customFormat="1" ht="19.5">
      <c r="A139" s="33"/>
      <c r="B139" s="34"/>
      <c r="C139" s="33"/>
      <c r="D139" s="158" t="s">
        <v>170</v>
      </c>
      <c r="E139" s="33"/>
      <c r="F139" s="159" t="s">
        <v>2146</v>
      </c>
      <c r="G139" s="33"/>
      <c r="H139" s="33"/>
      <c r="I139" s="160"/>
      <c r="J139" s="33"/>
      <c r="K139" s="33"/>
      <c r="L139" s="34"/>
      <c r="M139" s="161"/>
      <c r="N139" s="162"/>
      <c r="O139" s="59"/>
      <c r="P139" s="59"/>
      <c r="Q139" s="59"/>
      <c r="R139" s="59"/>
      <c r="S139" s="59"/>
      <c r="T139" s="60"/>
      <c r="U139" s="33"/>
      <c r="V139" s="33"/>
      <c r="W139" s="33"/>
      <c r="X139" s="33"/>
      <c r="Y139" s="33"/>
      <c r="Z139" s="33"/>
      <c r="AA139" s="33"/>
      <c r="AB139" s="33"/>
      <c r="AC139" s="33"/>
      <c r="AD139" s="33"/>
      <c r="AE139" s="33"/>
      <c r="AT139" s="18" t="s">
        <v>170</v>
      </c>
      <c r="AU139" s="18" t="s">
        <v>161</v>
      </c>
    </row>
    <row r="140" spans="2:63" s="12" customFormat="1" ht="20.85" customHeight="1">
      <c r="B140" s="131"/>
      <c r="D140" s="132" t="s">
        <v>72</v>
      </c>
      <c r="E140" s="142" t="s">
        <v>2147</v>
      </c>
      <c r="F140" s="142" t="s">
        <v>2148</v>
      </c>
      <c r="I140" s="134"/>
      <c r="J140" s="143">
        <f>BK140</f>
        <v>0</v>
      </c>
      <c r="L140" s="131"/>
      <c r="M140" s="136"/>
      <c r="N140" s="137"/>
      <c r="O140" s="137"/>
      <c r="P140" s="138">
        <f>SUM(P141:P144)</f>
        <v>0</v>
      </c>
      <c r="Q140" s="137"/>
      <c r="R140" s="138">
        <f>SUM(R141:R144)</f>
        <v>0.07139999999999999</v>
      </c>
      <c r="S140" s="137"/>
      <c r="T140" s="139">
        <f>SUM(T141:T144)</f>
        <v>0</v>
      </c>
      <c r="AR140" s="132" t="s">
        <v>83</v>
      </c>
      <c r="AT140" s="140" t="s">
        <v>72</v>
      </c>
      <c r="AU140" s="140" t="s">
        <v>83</v>
      </c>
      <c r="AY140" s="132" t="s">
        <v>160</v>
      </c>
      <c r="BK140" s="141">
        <f>SUM(BK141:BK144)</f>
        <v>0</v>
      </c>
    </row>
    <row r="141" spans="1:65" s="2" customFormat="1" ht="33" customHeight="1">
      <c r="A141" s="33"/>
      <c r="B141" s="144"/>
      <c r="C141" s="145" t="s">
        <v>212</v>
      </c>
      <c r="D141" s="145" t="s">
        <v>163</v>
      </c>
      <c r="E141" s="146" t="s">
        <v>2149</v>
      </c>
      <c r="F141" s="147" t="s">
        <v>2150</v>
      </c>
      <c r="G141" s="148" t="s">
        <v>236</v>
      </c>
      <c r="H141" s="149">
        <v>540</v>
      </c>
      <c r="I141" s="150"/>
      <c r="J141" s="151">
        <f>ROUND(I141*H141,2)</f>
        <v>0</v>
      </c>
      <c r="K141" s="147" t="s">
        <v>167</v>
      </c>
      <c r="L141" s="34"/>
      <c r="M141" s="152" t="s">
        <v>1</v>
      </c>
      <c r="N141" s="153" t="s">
        <v>38</v>
      </c>
      <c r="O141" s="59"/>
      <c r="P141" s="154">
        <f>O141*H141</f>
        <v>0</v>
      </c>
      <c r="Q141" s="154">
        <v>7E-05</v>
      </c>
      <c r="R141" s="154">
        <f>Q141*H141</f>
        <v>0.03779999999999999</v>
      </c>
      <c r="S141" s="154">
        <v>0</v>
      </c>
      <c r="T141" s="155">
        <f>S141*H141</f>
        <v>0</v>
      </c>
      <c r="U141" s="33"/>
      <c r="V141" s="33"/>
      <c r="W141" s="33"/>
      <c r="X141" s="33"/>
      <c r="Y141" s="33"/>
      <c r="Z141" s="33"/>
      <c r="AA141" s="33"/>
      <c r="AB141" s="33"/>
      <c r="AC141" s="33"/>
      <c r="AD141" s="33"/>
      <c r="AE141" s="33"/>
      <c r="AR141" s="156" t="s">
        <v>251</v>
      </c>
      <c r="AT141" s="156" t="s">
        <v>163</v>
      </c>
      <c r="AU141" s="156" t="s">
        <v>161</v>
      </c>
      <c r="AY141" s="18" t="s">
        <v>160</v>
      </c>
      <c r="BE141" s="157">
        <f>IF(N141="základní",J141,0)</f>
        <v>0</v>
      </c>
      <c r="BF141" s="157">
        <f>IF(N141="snížená",J141,0)</f>
        <v>0</v>
      </c>
      <c r="BG141" s="157">
        <f>IF(N141="zákl. přenesená",J141,0)</f>
        <v>0</v>
      </c>
      <c r="BH141" s="157">
        <f>IF(N141="sníž. přenesená",J141,0)</f>
        <v>0</v>
      </c>
      <c r="BI141" s="157">
        <f>IF(N141="nulová",J141,0)</f>
        <v>0</v>
      </c>
      <c r="BJ141" s="18" t="s">
        <v>81</v>
      </c>
      <c r="BK141" s="157">
        <f>ROUND(I141*H141,2)</f>
        <v>0</v>
      </c>
      <c r="BL141" s="18" t="s">
        <v>251</v>
      </c>
      <c r="BM141" s="156" t="s">
        <v>2151</v>
      </c>
    </row>
    <row r="142" spans="1:47" s="2" customFormat="1" ht="29.25">
      <c r="A142" s="33"/>
      <c r="B142" s="34"/>
      <c r="C142" s="33"/>
      <c r="D142" s="158" t="s">
        <v>170</v>
      </c>
      <c r="E142" s="33"/>
      <c r="F142" s="159" t="s">
        <v>2152</v>
      </c>
      <c r="G142" s="33"/>
      <c r="H142" s="33"/>
      <c r="I142" s="160"/>
      <c r="J142" s="33"/>
      <c r="K142" s="33"/>
      <c r="L142" s="34"/>
      <c r="M142" s="161"/>
      <c r="N142" s="162"/>
      <c r="O142" s="59"/>
      <c r="P142" s="59"/>
      <c r="Q142" s="59"/>
      <c r="R142" s="59"/>
      <c r="S142" s="59"/>
      <c r="T142" s="60"/>
      <c r="U142" s="33"/>
      <c r="V142" s="33"/>
      <c r="W142" s="33"/>
      <c r="X142" s="33"/>
      <c r="Y142" s="33"/>
      <c r="Z142" s="33"/>
      <c r="AA142" s="33"/>
      <c r="AB142" s="33"/>
      <c r="AC142" s="33"/>
      <c r="AD142" s="33"/>
      <c r="AE142" s="33"/>
      <c r="AT142" s="18" t="s">
        <v>170</v>
      </c>
      <c r="AU142" s="18" t="s">
        <v>161</v>
      </c>
    </row>
    <row r="143" spans="1:65" s="2" customFormat="1" ht="37.9" customHeight="1">
      <c r="A143" s="33"/>
      <c r="B143" s="144"/>
      <c r="C143" s="145" t="s">
        <v>215</v>
      </c>
      <c r="D143" s="145" t="s">
        <v>163</v>
      </c>
      <c r="E143" s="146" t="s">
        <v>2153</v>
      </c>
      <c r="F143" s="147" t="s">
        <v>2154</v>
      </c>
      <c r="G143" s="148" t="s">
        <v>236</v>
      </c>
      <c r="H143" s="149">
        <v>140</v>
      </c>
      <c r="I143" s="150"/>
      <c r="J143" s="151">
        <f>ROUND(I143*H143,2)</f>
        <v>0</v>
      </c>
      <c r="K143" s="147" t="s">
        <v>167</v>
      </c>
      <c r="L143" s="34"/>
      <c r="M143" s="152" t="s">
        <v>1</v>
      </c>
      <c r="N143" s="153" t="s">
        <v>38</v>
      </c>
      <c r="O143" s="59"/>
      <c r="P143" s="154">
        <f>O143*H143</f>
        <v>0</v>
      </c>
      <c r="Q143" s="154">
        <v>0.00024</v>
      </c>
      <c r="R143" s="154">
        <f>Q143*H143</f>
        <v>0.0336</v>
      </c>
      <c r="S143" s="154">
        <v>0</v>
      </c>
      <c r="T143" s="155">
        <f>S143*H143</f>
        <v>0</v>
      </c>
      <c r="U143" s="33"/>
      <c r="V143" s="33"/>
      <c r="W143" s="33"/>
      <c r="X143" s="33"/>
      <c r="Y143" s="33"/>
      <c r="Z143" s="33"/>
      <c r="AA143" s="33"/>
      <c r="AB143" s="33"/>
      <c r="AC143" s="33"/>
      <c r="AD143" s="33"/>
      <c r="AE143" s="33"/>
      <c r="AR143" s="156" t="s">
        <v>251</v>
      </c>
      <c r="AT143" s="156" t="s">
        <v>163</v>
      </c>
      <c r="AU143" s="156" t="s">
        <v>161</v>
      </c>
      <c r="AY143" s="18" t="s">
        <v>160</v>
      </c>
      <c r="BE143" s="157">
        <f>IF(N143="základní",J143,0)</f>
        <v>0</v>
      </c>
      <c r="BF143" s="157">
        <f>IF(N143="snížená",J143,0)</f>
        <v>0</v>
      </c>
      <c r="BG143" s="157">
        <f>IF(N143="zákl. přenesená",J143,0)</f>
        <v>0</v>
      </c>
      <c r="BH143" s="157">
        <f>IF(N143="sníž. přenesená",J143,0)</f>
        <v>0</v>
      </c>
      <c r="BI143" s="157">
        <f>IF(N143="nulová",J143,0)</f>
        <v>0</v>
      </c>
      <c r="BJ143" s="18" t="s">
        <v>81</v>
      </c>
      <c r="BK143" s="157">
        <f>ROUND(I143*H143,2)</f>
        <v>0</v>
      </c>
      <c r="BL143" s="18" t="s">
        <v>251</v>
      </c>
      <c r="BM143" s="156" t="s">
        <v>2155</v>
      </c>
    </row>
    <row r="144" spans="1:47" s="2" customFormat="1" ht="29.25">
      <c r="A144" s="33"/>
      <c r="B144" s="34"/>
      <c r="C144" s="33"/>
      <c r="D144" s="158" t="s">
        <v>170</v>
      </c>
      <c r="E144" s="33"/>
      <c r="F144" s="159" t="s">
        <v>2156</v>
      </c>
      <c r="G144" s="33"/>
      <c r="H144" s="33"/>
      <c r="I144" s="160"/>
      <c r="J144" s="33"/>
      <c r="K144" s="33"/>
      <c r="L144" s="34"/>
      <c r="M144" s="161"/>
      <c r="N144" s="162"/>
      <c r="O144" s="59"/>
      <c r="P144" s="59"/>
      <c r="Q144" s="59"/>
      <c r="R144" s="59"/>
      <c r="S144" s="59"/>
      <c r="T144" s="60"/>
      <c r="U144" s="33"/>
      <c r="V144" s="33"/>
      <c r="W144" s="33"/>
      <c r="X144" s="33"/>
      <c r="Y144" s="33"/>
      <c r="Z144" s="33"/>
      <c r="AA144" s="33"/>
      <c r="AB144" s="33"/>
      <c r="AC144" s="33"/>
      <c r="AD144" s="33"/>
      <c r="AE144" s="33"/>
      <c r="AT144" s="18" t="s">
        <v>170</v>
      </c>
      <c r="AU144" s="18" t="s">
        <v>161</v>
      </c>
    </row>
    <row r="145" spans="2:63" s="12" customFormat="1" ht="20.85" customHeight="1">
      <c r="B145" s="131"/>
      <c r="D145" s="132" t="s">
        <v>72</v>
      </c>
      <c r="E145" s="142" t="s">
        <v>2157</v>
      </c>
      <c r="F145" s="142" t="s">
        <v>2158</v>
      </c>
      <c r="I145" s="134"/>
      <c r="J145" s="143">
        <f>BK145</f>
        <v>0</v>
      </c>
      <c r="L145" s="131"/>
      <c r="M145" s="136"/>
      <c r="N145" s="137"/>
      <c r="O145" s="137"/>
      <c r="P145" s="138">
        <f>SUM(P146:P167)</f>
        <v>0</v>
      </c>
      <c r="Q145" s="137"/>
      <c r="R145" s="138">
        <f>SUM(R146:R167)</f>
        <v>1.57017</v>
      </c>
      <c r="S145" s="137"/>
      <c r="T145" s="139">
        <f>SUM(T146:T167)</f>
        <v>0</v>
      </c>
      <c r="AR145" s="132" t="s">
        <v>83</v>
      </c>
      <c r="AT145" s="140" t="s">
        <v>72</v>
      </c>
      <c r="AU145" s="140" t="s">
        <v>83</v>
      </c>
      <c r="AY145" s="132" t="s">
        <v>160</v>
      </c>
      <c r="BK145" s="141">
        <f>SUM(BK146:BK167)</f>
        <v>0</v>
      </c>
    </row>
    <row r="146" spans="1:65" s="2" customFormat="1" ht="37.9" customHeight="1">
      <c r="A146" s="33"/>
      <c r="B146" s="144"/>
      <c r="C146" s="145" t="s">
        <v>218</v>
      </c>
      <c r="D146" s="145" t="s">
        <v>163</v>
      </c>
      <c r="E146" s="146" t="s">
        <v>2159</v>
      </c>
      <c r="F146" s="147" t="s">
        <v>2160</v>
      </c>
      <c r="G146" s="148" t="s">
        <v>185</v>
      </c>
      <c r="H146" s="149">
        <v>1</v>
      </c>
      <c r="I146" s="150"/>
      <c r="J146" s="151">
        <f>ROUND(I146*H146,2)</f>
        <v>0</v>
      </c>
      <c r="K146" s="147" t="s">
        <v>167</v>
      </c>
      <c r="L146" s="34"/>
      <c r="M146" s="152" t="s">
        <v>1</v>
      </c>
      <c r="N146" s="153" t="s">
        <v>38</v>
      </c>
      <c r="O146" s="59"/>
      <c r="P146" s="154">
        <f>O146*H146</f>
        <v>0</v>
      </c>
      <c r="Q146" s="154">
        <v>0.0134</v>
      </c>
      <c r="R146" s="154">
        <f>Q146*H146</f>
        <v>0.0134</v>
      </c>
      <c r="S146" s="154">
        <v>0</v>
      </c>
      <c r="T146" s="155">
        <f>S146*H146</f>
        <v>0</v>
      </c>
      <c r="U146" s="33"/>
      <c r="V146" s="33"/>
      <c r="W146" s="33"/>
      <c r="X146" s="33"/>
      <c r="Y146" s="33"/>
      <c r="Z146" s="33"/>
      <c r="AA146" s="33"/>
      <c r="AB146" s="33"/>
      <c r="AC146" s="33"/>
      <c r="AD146" s="33"/>
      <c r="AE146" s="33"/>
      <c r="AR146" s="156" t="s">
        <v>251</v>
      </c>
      <c r="AT146" s="156" t="s">
        <v>163</v>
      </c>
      <c r="AU146" s="156" t="s">
        <v>161</v>
      </c>
      <c r="AY146" s="18" t="s">
        <v>160</v>
      </c>
      <c r="BE146" s="157">
        <f>IF(N146="základní",J146,0)</f>
        <v>0</v>
      </c>
      <c r="BF146" s="157">
        <f>IF(N146="snížená",J146,0)</f>
        <v>0</v>
      </c>
      <c r="BG146" s="157">
        <f>IF(N146="zákl. přenesená",J146,0)</f>
        <v>0</v>
      </c>
      <c r="BH146" s="157">
        <f>IF(N146="sníž. přenesená",J146,0)</f>
        <v>0</v>
      </c>
      <c r="BI146" s="157">
        <f>IF(N146="nulová",J146,0)</f>
        <v>0</v>
      </c>
      <c r="BJ146" s="18" t="s">
        <v>81</v>
      </c>
      <c r="BK146" s="157">
        <f>ROUND(I146*H146,2)</f>
        <v>0</v>
      </c>
      <c r="BL146" s="18" t="s">
        <v>251</v>
      </c>
      <c r="BM146" s="156" t="s">
        <v>2161</v>
      </c>
    </row>
    <row r="147" spans="1:47" s="2" customFormat="1" ht="29.25">
      <c r="A147" s="33"/>
      <c r="B147" s="34"/>
      <c r="C147" s="33"/>
      <c r="D147" s="158" t="s">
        <v>170</v>
      </c>
      <c r="E147" s="33"/>
      <c r="F147" s="159" t="s">
        <v>2162</v>
      </c>
      <c r="G147" s="33"/>
      <c r="H147" s="33"/>
      <c r="I147" s="160"/>
      <c r="J147" s="33"/>
      <c r="K147" s="33"/>
      <c r="L147" s="34"/>
      <c r="M147" s="161"/>
      <c r="N147" s="162"/>
      <c r="O147" s="59"/>
      <c r="P147" s="59"/>
      <c r="Q147" s="59"/>
      <c r="R147" s="59"/>
      <c r="S147" s="59"/>
      <c r="T147" s="60"/>
      <c r="U147" s="33"/>
      <c r="V147" s="33"/>
      <c r="W147" s="33"/>
      <c r="X147" s="33"/>
      <c r="Y147" s="33"/>
      <c r="Z147" s="33"/>
      <c r="AA147" s="33"/>
      <c r="AB147" s="33"/>
      <c r="AC147" s="33"/>
      <c r="AD147" s="33"/>
      <c r="AE147" s="33"/>
      <c r="AT147" s="18" t="s">
        <v>170</v>
      </c>
      <c r="AU147" s="18" t="s">
        <v>161</v>
      </c>
    </row>
    <row r="148" spans="1:65" s="2" customFormat="1" ht="37.9" customHeight="1">
      <c r="A148" s="33"/>
      <c r="B148" s="144"/>
      <c r="C148" s="145" t="s">
        <v>224</v>
      </c>
      <c r="D148" s="145" t="s">
        <v>163</v>
      </c>
      <c r="E148" s="146" t="s">
        <v>2163</v>
      </c>
      <c r="F148" s="147" t="s">
        <v>2164</v>
      </c>
      <c r="G148" s="148" t="s">
        <v>185</v>
      </c>
      <c r="H148" s="149">
        <v>10</v>
      </c>
      <c r="I148" s="150"/>
      <c r="J148" s="151">
        <f>ROUND(I148*H148,2)</f>
        <v>0</v>
      </c>
      <c r="K148" s="147" t="s">
        <v>167</v>
      </c>
      <c r="L148" s="34"/>
      <c r="M148" s="152" t="s">
        <v>1</v>
      </c>
      <c r="N148" s="153" t="s">
        <v>38</v>
      </c>
      <c r="O148" s="59"/>
      <c r="P148" s="154">
        <f>O148*H148</f>
        <v>0</v>
      </c>
      <c r="Q148" s="154">
        <v>0.02229</v>
      </c>
      <c r="R148" s="154">
        <f>Q148*H148</f>
        <v>0.22290000000000001</v>
      </c>
      <c r="S148" s="154">
        <v>0</v>
      </c>
      <c r="T148" s="155">
        <f>S148*H148</f>
        <v>0</v>
      </c>
      <c r="U148" s="33"/>
      <c r="V148" s="33"/>
      <c r="W148" s="33"/>
      <c r="X148" s="33"/>
      <c r="Y148" s="33"/>
      <c r="Z148" s="33"/>
      <c r="AA148" s="33"/>
      <c r="AB148" s="33"/>
      <c r="AC148" s="33"/>
      <c r="AD148" s="33"/>
      <c r="AE148" s="33"/>
      <c r="AR148" s="156" t="s">
        <v>251</v>
      </c>
      <c r="AT148" s="156" t="s">
        <v>163</v>
      </c>
      <c r="AU148" s="156" t="s">
        <v>161</v>
      </c>
      <c r="AY148" s="18" t="s">
        <v>160</v>
      </c>
      <c r="BE148" s="157">
        <f>IF(N148="základní",J148,0)</f>
        <v>0</v>
      </c>
      <c r="BF148" s="157">
        <f>IF(N148="snížená",J148,0)</f>
        <v>0</v>
      </c>
      <c r="BG148" s="157">
        <f>IF(N148="zákl. přenesená",J148,0)</f>
        <v>0</v>
      </c>
      <c r="BH148" s="157">
        <f>IF(N148="sníž. přenesená",J148,0)</f>
        <v>0</v>
      </c>
      <c r="BI148" s="157">
        <f>IF(N148="nulová",J148,0)</f>
        <v>0</v>
      </c>
      <c r="BJ148" s="18" t="s">
        <v>81</v>
      </c>
      <c r="BK148" s="157">
        <f>ROUND(I148*H148,2)</f>
        <v>0</v>
      </c>
      <c r="BL148" s="18" t="s">
        <v>251</v>
      </c>
      <c r="BM148" s="156" t="s">
        <v>2165</v>
      </c>
    </row>
    <row r="149" spans="1:47" s="2" customFormat="1" ht="29.25">
      <c r="A149" s="33"/>
      <c r="B149" s="34"/>
      <c r="C149" s="33"/>
      <c r="D149" s="158" t="s">
        <v>170</v>
      </c>
      <c r="E149" s="33"/>
      <c r="F149" s="159" t="s">
        <v>2166</v>
      </c>
      <c r="G149" s="33"/>
      <c r="H149" s="33"/>
      <c r="I149" s="160"/>
      <c r="J149" s="33"/>
      <c r="K149" s="33"/>
      <c r="L149" s="34"/>
      <c r="M149" s="161"/>
      <c r="N149" s="162"/>
      <c r="O149" s="59"/>
      <c r="P149" s="59"/>
      <c r="Q149" s="59"/>
      <c r="R149" s="59"/>
      <c r="S149" s="59"/>
      <c r="T149" s="60"/>
      <c r="U149" s="33"/>
      <c r="V149" s="33"/>
      <c r="W149" s="33"/>
      <c r="X149" s="33"/>
      <c r="Y149" s="33"/>
      <c r="Z149" s="33"/>
      <c r="AA149" s="33"/>
      <c r="AB149" s="33"/>
      <c r="AC149" s="33"/>
      <c r="AD149" s="33"/>
      <c r="AE149" s="33"/>
      <c r="AT149" s="18" t="s">
        <v>170</v>
      </c>
      <c r="AU149" s="18" t="s">
        <v>161</v>
      </c>
    </row>
    <row r="150" spans="1:65" s="2" customFormat="1" ht="37.9" customHeight="1">
      <c r="A150" s="33"/>
      <c r="B150" s="144"/>
      <c r="C150" s="145" t="s">
        <v>233</v>
      </c>
      <c r="D150" s="145" t="s">
        <v>163</v>
      </c>
      <c r="E150" s="146" t="s">
        <v>2167</v>
      </c>
      <c r="F150" s="147" t="s">
        <v>2168</v>
      </c>
      <c r="G150" s="148" t="s">
        <v>185</v>
      </c>
      <c r="H150" s="149">
        <v>5</v>
      </c>
      <c r="I150" s="150"/>
      <c r="J150" s="151">
        <f>ROUND(I150*H150,2)</f>
        <v>0</v>
      </c>
      <c r="K150" s="147" t="s">
        <v>167</v>
      </c>
      <c r="L150" s="34"/>
      <c r="M150" s="152" t="s">
        <v>1</v>
      </c>
      <c r="N150" s="153" t="s">
        <v>38</v>
      </c>
      <c r="O150" s="59"/>
      <c r="P150" s="154">
        <f>O150*H150</f>
        <v>0</v>
      </c>
      <c r="Q150" s="154">
        <v>0.02516</v>
      </c>
      <c r="R150" s="154">
        <f>Q150*H150</f>
        <v>0.1258</v>
      </c>
      <c r="S150" s="154">
        <v>0</v>
      </c>
      <c r="T150" s="155">
        <f>S150*H150</f>
        <v>0</v>
      </c>
      <c r="U150" s="33"/>
      <c r="V150" s="33"/>
      <c r="W150" s="33"/>
      <c r="X150" s="33"/>
      <c r="Y150" s="33"/>
      <c r="Z150" s="33"/>
      <c r="AA150" s="33"/>
      <c r="AB150" s="33"/>
      <c r="AC150" s="33"/>
      <c r="AD150" s="33"/>
      <c r="AE150" s="33"/>
      <c r="AR150" s="156" t="s">
        <v>251</v>
      </c>
      <c r="AT150" s="156" t="s">
        <v>163</v>
      </c>
      <c r="AU150" s="156" t="s">
        <v>161</v>
      </c>
      <c r="AY150" s="18" t="s">
        <v>160</v>
      </c>
      <c r="BE150" s="157">
        <f>IF(N150="základní",J150,0)</f>
        <v>0</v>
      </c>
      <c r="BF150" s="157">
        <f>IF(N150="snížená",J150,0)</f>
        <v>0</v>
      </c>
      <c r="BG150" s="157">
        <f>IF(N150="zákl. přenesená",J150,0)</f>
        <v>0</v>
      </c>
      <c r="BH150" s="157">
        <f>IF(N150="sníž. přenesená",J150,0)</f>
        <v>0</v>
      </c>
      <c r="BI150" s="157">
        <f>IF(N150="nulová",J150,0)</f>
        <v>0</v>
      </c>
      <c r="BJ150" s="18" t="s">
        <v>81</v>
      </c>
      <c r="BK150" s="157">
        <f>ROUND(I150*H150,2)</f>
        <v>0</v>
      </c>
      <c r="BL150" s="18" t="s">
        <v>251</v>
      </c>
      <c r="BM150" s="156" t="s">
        <v>2169</v>
      </c>
    </row>
    <row r="151" spans="1:47" s="2" customFormat="1" ht="29.25">
      <c r="A151" s="33"/>
      <c r="B151" s="34"/>
      <c r="C151" s="33"/>
      <c r="D151" s="158" t="s">
        <v>170</v>
      </c>
      <c r="E151" s="33"/>
      <c r="F151" s="159" t="s">
        <v>2170</v>
      </c>
      <c r="G151" s="33"/>
      <c r="H151" s="33"/>
      <c r="I151" s="160"/>
      <c r="J151" s="33"/>
      <c r="K151" s="33"/>
      <c r="L151" s="34"/>
      <c r="M151" s="161"/>
      <c r="N151" s="162"/>
      <c r="O151" s="59"/>
      <c r="P151" s="59"/>
      <c r="Q151" s="59"/>
      <c r="R151" s="59"/>
      <c r="S151" s="59"/>
      <c r="T151" s="60"/>
      <c r="U151" s="33"/>
      <c r="V151" s="33"/>
      <c r="W151" s="33"/>
      <c r="X151" s="33"/>
      <c r="Y151" s="33"/>
      <c r="Z151" s="33"/>
      <c r="AA151" s="33"/>
      <c r="AB151" s="33"/>
      <c r="AC151" s="33"/>
      <c r="AD151" s="33"/>
      <c r="AE151" s="33"/>
      <c r="AT151" s="18" t="s">
        <v>170</v>
      </c>
      <c r="AU151" s="18" t="s">
        <v>161</v>
      </c>
    </row>
    <row r="152" spans="1:65" s="2" customFormat="1" ht="37.9" customHeight="1">
      <c r="A152" s="33"/>
      <c r="B152" s="144"/>
      <c r="C152" s="145" t="s">
        <v>242</v>
      </c>
      <c r="D152" s="145" t="s">
        <v>163</v>
      </c>
      <c r="E152" s="146" t="s">
        <v>2171</v>
      </c>
      <c r="F152" s="147" t="s">
        <v>2172</v>
      </c>
      <c r="G152" s="148" t="s">
        <v>185</v>
      </c>
      <c r="H152" s="149">
        <v>9</v>
      </c>
      <c r="I152" s="150"/>
      <c r="J152" s="151">
        <f>ROUND(I152*H152,2)</f>
        <v>0</v>
      </c>
      <c r="K152" s="147" t="s">
        <v>167</v>
      </c>
      <c r="L152" s="34"/>
      <c r="M152" s="152" t="s">
        <v>1</v>
      </c>
      <c r="N152" s="153" t="s">
        <v>38</v>
      </c>
      <c r="O152" s="59"/>
      <c r="P152" s="154">
        <f>O152*H152</f>
        <v>0</v>
      </c>
      <c r="Q152" s="154">
        <v>0.02803</v>
      </c>
      <c r="R152" s="154">
        <f>Q152*H152</f>
        <v>0.25227</v>
      </c>
      <c r="S152" s="154">
        <v>0</v>
      </c>
      <c r="T152" s="155">
        <f>S152*H152</f>
        <v>0</v>
      </c>
      <c r="U152" s="33"/>
      <c r="V152" s="33"/>
      <c r="W152" s="33"/>
      <c r="X152" s="33"/>
      <c r="Y152" s="33"/>
      <c r="Z152" s="33"/>
      <c r="AA152" s="33"/>
      <c r="AB152" s="33"/>
      <c r="AC152" s="33"/>
      <c r="AD152" s="33"/>
      <c r="AE152" s="33"/>
      <c r="AR152" s="156" t="s">
        <v>251</v>
      </c>
      <c r="AT152" s="156" t="s">
        <v>163</v>
      </c>
      <c r="AU152" s="156" t="s">
        <v>161</v>
      </c>
      <c r="AY152" s="18" t="s">
        <v>160</v>
      </c>
      <c r="BE152" s="157">
        <f>IF(N152="základní",J152,0)</f>
        <v>0</v>
      </c>
      <c r="BF152" s="157">
        <f>IF(N152="snížená",J152,0)</f>
        <v>0</v>
      </c>
      <c r="BG152" s="157">
        <f>IF(N152="zákl. přenesená",J152,0)</f>
        <v>0</v>
      </c>
      <c r="BH152" s="157">
        <f>IF(N152="sníž. přenesená",J152,0)</f>
        <v>0</v>
      </c>
      <c r="BI152" s="157">
        <f>IF(N152="nulová",J152,0)</f>
        <v>0</v>
      </c>
      <c r="BJ152" s="18" t="s">
        <v>81</v>
      </c>
      <c r="BK152" s="157">
        <f>ROUND(I152*H152,2)</f>
        <v>0</v>
      </c>
      <c r="BL152" s="18" t="s">
        <v>251</v>
      </c>
      <c r="BM152" s="156" t="s">
        <v>2173</v>
      </c>
    </row>
    <row r="153" spans="1:47" s="2" customFormat="1" ht="29.25">
      <c r="A153" s="33"/>
      <c r="B153" s="34"/>
      <c r="C153" s="33"/>
      <c r="D153" s="158" t="s">
        <v>170</v>
      </c>
      <c r="E153" s="33"/>
      <c r="F153" s="159" t="s">
        <v>2174</v>
      </c>
      <c r="G153" s="33"/>
      <c r="H153" s="33"/>
      <c r="I153" s="160"/>
      <c r="J153" s="33"/>
      <c r="K153" s="33"/>
      <c r="L153" s="34"/>
      <c r="M153" s="161"/>
      <c r="N153" s="162"/>
      <c r="O153" s="59"/>
      <c r="P153" s="59"/>
      <c r="Q153" s="59"/>
      <c r="R153" s="59"/>
      <c r="S153" s="59"/>
      <c r="T153" s="60"/>
      <c r="U153" s="33"/>
      <c r="V153" s="33"/>
      <c r="W153" s="33"/>
      <c r="X153" s="33"/>
      <c r="Y153" s="33"/>
      <c r="Z153" s="33"/>
      <c r="AA153" s="33"/>
      <c r="AB153" s="33"/>
      <c r="AC153" s="33"/>
      <c r="AD153" s="33"/>
      <c r="AE153" s="33"/>
      <c r="AT153" s="18" t="s">
        <v>170</v>
      </c>
      <c r="AU153" s="18" t="s">
        <v>161</v>
      </c>
    </row>
    <row r="154" spans="1:65" s="2" customFormat="1" ht="37.9" customHeight="1">
      <c r="A154" s="33"/>
      <c r="B154" s="144"/>
      <c r="C154" s="145" t="s">
        <v>247</v>
      </c>
      <c r="D154" s="145" t="s">
        <v>163</v>
      </c>
      <c r="E154" s="146" t="s">
        <v>2175</v>
      </c>
      <c r="F154" s="147" t="s">
        <v>2176</v>
      </c>
      <c r="G154" s="148" t="s">
        <v>185</v>
      </c>
      <c r="H154" s="149">
        <v>3</v>
      </c>
      <c r="I154" s="150"/>
      <c r="J154" s="151">
        <f>ROUND(I154*H154,2)</f>
        <v>0</v>
      </c>
      <c r="K154" s="147" t="s">
        <v>167</v>
      </c>
      <c r="L154" s="34"/>
      <c r="M154" s="152" t="s">
        <v>1</v>
      </c>
      <c r="N154" s="153" t="s">
        <v>38</v>
      </c>
      <c r="O154" s="59"/>
      <c r="P154" s="154">
        <f>O154*H154</f>
        <v>0</v>
      </c>
      <c r="Q154" s="154">
        <v>0.0309</v>
      </c>
      <c r="R154" s="154">
        <f>Q154*H154</f>
        <v>0.0927</v>
      </c>
      <c r="S154" s="154">
        <v>0</v>
      </c>
      <c r="T154" s="155">
        <f>S154*H154</f>
        <v>0</v>
      </c>
      <c r="U154" s="33"/>
      <c r="V154" s="33"/>
      <c r="W154" s="33"/>
      <c r="X154" s="33"/>
      <c r="Y154" s="33"/>
      <c r="Z154" s="33"/>
      <c r="AA154" s="33"/>
      <c r="AB154" s="33"/>
      <c r="AC154" s="33"/>
      <c r="AD154" s="33"/>
      <c r="AE154" s="33"/>
      <c r="AR154" s="156" t="s">
        <v>251</v>
      </c>
      <c r="AT154" s="156" t="s">
        <v>163</v>
      </c>
      <c r="AU154" s="156" t="s">
        <v>161</v>
      </c>
      <c r="AY154" s="18" t="s">
        <v>160</v>
      </c>
      <c r="BE154" s="157">
        <f>IF(N154="základní",J154,0)</f>
        <v>0</v>
      </c>
      <c r="BF154" s="157">
        <f>IF(N154="snížená",J154,0)</f>
        <v>0</v>
      </c>
      <c r="BG154" s="157">
        <f>IF(N154="zákl. přenesená",J154,0)</f>
        <v>0</v>
      </c>
      <c r="BH154" s="157">
        <f>IF(N154="sníž. přenesená",J154,0)</f>
        <v>0</v>
      </c>
      <c r="BI154" s="157">
        <f>IF(N154="nulová",J154,0)</f>
        <v>0</v>
      </c>
      <c r="BJ154" s="18" t="s">
        <v>81</v>
      </c>
      <c r="BK154" s="157">
        <f>ROUND(I154*H154,2)</f>
        <v>0</v>
      </c>
      <c r="BL154" s="18" t="s">
        <v>251</v>
      </c>
      <c r="BM154" s="156" t="s">
        <v>2177</v>
      </c>
    </row>
    <row r="155" spans="1:47" s="2" customFormat="1" ht="29.25">
      <c r="A155" s="33"/>
      <c r="B155" s="34"/>
      <c r="C155" s="33"/>
      <c r="D155" s="158" t="s">
        <v>170</v>
      </c>
      <c r="E155" s="33"/>
      <c r="F155" s="159" t="s">
        <v>2178</v>
      </c>
      <c r="G155" s="33"/>
      <c r="H155" s="33"/>
      <c r="I155" s="160"/>
      <c r="J155" s="33"/>
      <c r="K155" s="33"/>
      <c r="L155" s="34"/>
      <c r="M155" s="161"/>
      <c r="N155" s="162"/>
      <c r="O155" s="59"/>
      <c r="P155" s="59"/>
      <c r="Q155" s="59"/>
      <c r="R155" s="59"/>
      <c r="S155" s="59"/>
      <c r="T155" s="60"/>
      <c r="U155" s="33"/>
      <c r="V155" s="33"/>
      <c r="W155" s="33"/>
      <c r="X155" s="33"/>
      <c r="Y155" s="33"/>
      <c r="Z155" s="33"/>
      <c r="AA155" s="33"/>
      <c r="AB155" s="33"/>
      <c r="AC155" s="33"/>
      <c r="AD155" s="33"/>
      <c r="AE155" s="33"/>
      <c r="AT155" s="18" t="s">
        <v>170</v>
      </c>
      <c r="AU155" s="18" t="s">
        <v>161</v>
      </c>
    </row>
    <row r="156" spans="1:65" s="2" customFormat="1" ht="37.9" customHeight="1">
      <c r="A156" s="33"/>
      <c r="B156" s="144"/>
      <c r="C156" s="145" t="s">
        <v>259</v>
      </c>
      <c r="D156" s="145" t="s">
        <v>163</v>
      </c>
      <c r="E156" s="146" t="s">
        <v>2179</v>
      </c>
      <c r="F156" s="147" t="s">
        <v>2180</v>
      </c>
      <c r="G156" s="148" t="s">
        <v>185</v>
      </c>
      <c r="H156" s="149">
        <v>3</v>
      </c>
      <c r="I156" s="150"/>
      <c r="J156" s="151">
        <f>ROUND(I156*H156,2)</f>
        <v>0</v>
      </c>
      <c r="K156" s="147" t="s">
        <v>167</v>
      </c>
      <c r="L156" s="34"/>
      <c r="M156" s="152" t="s">
        <v>1</v>
      </c>
      <c r="N156" s="153" t="s">
        <v>38</v>
      </c>
      <c r="O156" s="59"/>
      <c r="P156" s="154">
        <f>O156*H156</f>
        <v>0</v>
      </c>
      <c r="Q156" s="154">
        <v>0.0332</v>
      </c>
      <c r="R156" s="154">
        <f>Q156*H156</f>
        <v>0.0996</v>
      </c>
      <c r="S156" s="154">
        <v>0</v>
      </c>
      <c r="T156" s="155">
        <f>S156*H156</f>
        <v>0</v>
      </c>
      <c r="U156" s="33"/>
      <c r="V156" s="33"/>
      <c r="W156" s="33"/>
      <c r="X156" s="33"/>
      <c r="Y156" s="33"/>
      <c r="Z156" s="33"/>
      <c r="AA156" s="33"/>
      <c r="AB156" s="33"/>
      <c r="AC156" s="33"/>
      <c r="AD156" s="33"/>
      <c r="AE156" s="33"/>
      <c r="AR156" s="156" t="s">
        <v>251</v>
      </c>
      <c r="AT156" s="156" t="s">
        <v>163</v>
      </c>
      <c r="AU156" s="156" t="s">
        <v>161</v>
      </c>
      <c r="AY156" s="18" t="s">
        <v>160</v>
      </c>
      <c r="BE156" s="157">
        <f>IF(N156="základní",J156,0)</f>
        <v>0</v>
      </c>
      <c r="BF156" s="157">
        <f>IF(N156="snížená",J156,0)</f>
        <v>0</v>
      </c>
      <c r="BG156" s="157">
        <f>IF(N156="zákl. přenesená",J156,0)</f>
        <v>0</v>
      </c>
      <c r="BH156" s="157">
        <f>IF(N156="sníž. přenesená",J156,0)</f>
        <v>0</v>
      </c>
      <c r="BI156" s="157">
        <f>IF(N156="nulová",J156,0)</f>
        <v>0</v>
      </c>
      <c r="BJ156" s="18" t="s">
        <v>81</v>
      </c>
      <c r="BK156" s="157">
        <f>ROUND(I156*H156,2)</f>
        <v>0</v>
      </c>
      <c r="BL156" s="18" t="s">
        <v>251</v>
      </c>
      <c r="BM156" s="156" t="s">
        <v>2181</v>
      </c>
    </row>
    <row r="157" spans="1:47" s="2" customFormat="1" ht="29.25">
      <c r="A157" s="33"/>
      <c r="B157" s="34"/>
      <c r="C157" s="33"/>
      <c r="D157" s="158" t="s">
        <v>170</v>
      </c>
      <c r="E157" s="33"/>
      <c r="F157" s="159" t="s">
        <v>2182</v>
      </c>
      <c r="G157" s="33"/>
      <c r="H157" s="33"/>
      <c r="I157" s="160"/>
      <c r="J157" s="33"/>
      <c r="K157" s="33"/>
      <c r="L157" s="34"/>
      <c r="M157" s="161"/>
      <c r="N157" s="162"/>
      <c r="O157" s="59"/>
      <c r="P157" s="59"/>
      <c r="Q157" s="59"/>
      <c r="R157" s="59"/>
      <c r="S157" s="59"/>
      <c r="T157" s="60"/>
      <c r="U157" s="33"/>
      <c r="V157" s="33"/>
      <c r="W157" s="33"/>
      <c r="X157" s="33"/>
      <c r="Y157" s="33"/>
      <c r="Z157" s="33"/>
      <c r="AA157" s="33"/>
      <c r="AB157" s="33"/>
      <c r="AC157" s="33"/>
      <c r="AD157" s="33"/>
      <c r="AE157" s="33"/>
      <c r="AT157" s="18" t="s">
        <v>170</v>
      </c>
      <c r="AU157" s="18" t="s">
        <v>161</v>
      </c>
    </row>
    <row r="158" spans="1:65" s="2" customFormat="1" ht="33" customHeight="1">
      <c r="A158" s="33"/>
      <c r="B158" s="144"/>
      <c r="C158" s="145" t="s">
        <v>8</v>
      </c>
      <c r="D158" s="145" t="s">
        <v>163</v>
      </c>
      <c r="E158" s="146" t="s">
        <v>2183</v>
      </c>
      <c r="F158" s="147" t="s">
        <v>2184</v>
      </c>
      <c r="G158" s="148" t="s">
        <v>185</v>
      </c>
      <c r="H158" s="149">
        <v>1</v>
      </c>
      <c r="I158" s="150"/>
      <c r="J158" s="151">
        <f>ROUND(I158*H158,2)</f>
        <v>0</v>
      </c>
      <c r="K158" s="147" t="s">
        <v>167</v>
      </c>
      <c r="L158" s="34"/>
      <c r="M158" s="152" t="s">
        <v>1</v>
      </c>
      <c r="N158" s="153" t="s">
        <v>38</v>
      </c>
      <c r="O158" s="59"/>
      <c r="P158" s="154">
        <f>O158*H158</f>
        <v>0</v>
      </c>
      <c r="Q158" s="154">
        <v>0.0154</v>
      </c>
      <c r="R158" s="154">
        <f>Q158*H158</f>
        <v>0.0154</v>
      </c>
      <c r="S158" s="154">
        <v>0</v>
      </c>
      <c r="T158" s="155">
        <f>S158*H158</f>
        <v>0</v>
      </c>
      <c r="U158" s="33"/>
      <c r="V158" s="33"/>
      <c r="W158" s="33"/>
      <c r="X158" s="33"/>
      <c r="Y158" s="33"/>
      <c r="Z158" s="33"/>
      <c r="AA158" s="33"/>
      <c r="AB158" s="33"/>
      <c r="AC158" s="33"/>
      <c r="AD158" s="33"/>
      <c r="AE158" s="33"/>
      <c r="AR158" s="156" t="s">
        <v>251</v>
      </c>
      <c r="AT158" s="156" t="s">
        <v>163</v>
      </c>
      <c r="AU158" s="156" t="s">
        <v>161</v>
      </c>
      <c r="AY158" s="18" t="s">
        <v>160</v>
      </c>
      <c r="BE158" s="157">
        <f>IF(N158="základní",J158,0)</f>
        <v>0</v>
      </c>
      <c r="BF158" s="157">
        <f>IF(N158="snížená",J158,0)</f>
        <v>0</v>
      </c>
      <c r="BG158" s="157">
        <f>IF(N158="zákl. přenesená",J158,0)</f>
        <v>0</v>
      </c>
      <c r="BH158" s="157">
        <f>IF(N158="sníž. přenesená",J158,0)</f>
        <v>0</v>
      </c>
      <c r="BI158" s="157">
        <f>IF(N158="nulová",J158,0)</f>
        <v>0</v>
      </c>
      <c r="BJ158" s="18" t="s">
        <v>81</v>
      </c>
      <c r="BK158" s="157">
        <f>ROUND(I158*H158,2)</f>
        <v>0</v>
      </c>
      <c r="BL158" s="18" t="s">
        <v>251</v>
      </c>
      <c r="BM158" s="156" t="s">
        <v>2185</v>
      </c>
    </row>
    <row r="159" spans="1:47" s="2" customFormat="1" ht="29.25">
      <c r="A159" s="33"/>
      <c r="B159" s="34"/>
      <c r="C159" s="33"/>
      <c r="D159" s="158" t="s">
        <v>170</v>
      </c>
      <c r="E159" s="33"/>
      <c r="F159" s="159" t="s">
        <v>2186</v>
      </c>
      <c r="G159" s="33"/>
      <c r="H159" s="33"/>
      <c r="I159" s="160"/>
      <c r="J159" s="33"/>
      <c r="K159" s="33"/>
      <c r="L159" s="34"/>
      <c r="M159" s="161"/>
      <c r="N159" s="162"/>
      <c r="O159" s="59"/>
      <c r="P159" s="59"/>
      <c r="Q159" s="59"/>
      <c r="R159" s="59"/>
      <c r="S159" s="59"/>
      <c r="T159" s="60"/>
      <c r="U159" s="33"/>
      <c r="V159" s="33"/>
      <c r="W159" s="33"/>
      <c r="X159" s="33"/>
      <c r="Y159" s="33"/>
      <c r="Z159" s="33"/>
      <c r="AA159" s="33"/>
      <c r="AB159" s="33"/>
      <c r="AC159" s="33"/>
      <c r="AD159" s="33"/>
      <c r="AE159" s="33"/>
      <c r="AT159" s="18" t="s">
        <v>170</v>
      </c>
      <c r="AU159" s="18" t="s">
        <v>161</v>
      </c>
    </row>
    <row r="160" spans="1:65" s="2" customFormat="1" ht="37.9" customHeight="1">
      <c r="A160" s="33"/>
      <c r="B160" s="144"/>
      <c r="C160" s="145" t="s">
        <v>251</v>
      </c>
      <c r="D160" s="145" t="s">
        <v>163</v>
      </c>
      <c r="E160" s="146" t="s">
        <v>2187</v>
      </c>
      <c r="F160" s="147" t="s">
        <v>2188</v>
      </c>
      <c r="G160" s="148" t="s">
        <v>185</v>
      </c>
      <c r="H160" s="149">
        <v>1</v>
      </c>
      <c r="I160" s="150"/>
      <c r="J160" s="151">
        <f>ROUND(I160*H160,2)</f>
        <v>0</v>
      </c>
      <c r="K160" s="147" t="s">
        <v>167</v>
      </c>
      <c r="L160" s="34"/>
      <c r="M160" s="152" t="s">
        <v>1</v>
      </c>
      <c r="N160" s="153" t="s">
        <v>38</v>
      </c>
      <c r="O160" s="59"/>
      <c r="P160" s="154">
        <f>O160*H160</f>
        <v>0</v>
      </c>
      <c r="Q160" s="154">
        <v>0.03154</v>
      </c>
      <c r="R160" s="154">
        <f>Q160*H160</f>
        <v>0.03154</v>
      </c>
      <c r="S160" s="154">
        <v>0</v>
      </c>
      <c r="T160" s="155">
        <f>S160*H160</f>
        <v>0</v>
      </c>
      <c r="U160" s="33"/>
      <c r="V160" s="33"/>
      <c r="W160" s="33"/>
      <c r="X160" s="33"/>
      <c r="Y160" s="33"/>
      <c r="Z160" s="33"/>
      <c r="AA160" s="33"/>
      <c r="AB160" s="33"/>
      <c r="AC160" s="33"/>
      <c r="AD160" s="33"/>
      <c r="AE160" s="33"/>
      <c r="AR160" s="156" t="s">
        <v>251</v>
      </c>
      <c r="AT160" s="156" t="s">
        <v>163</v>
      </c>
      <c r="AU160" s="156" t="s">
        <v>161</v>
      </c>
      <c r="AY160" s="18" t="s">
        <v>160</v>
      </c>
      <c r="BE160" s="157">
        <f>IF(N160="základní",J160,0)</f>
        <v>0</v>
      </c>
      <c r="BF160" s="157">
        <f>IF(N160="snížená",J160,0)</f>
        <v>0</v>
      </c>
      <c r="BG160" s="157">
        <f>IF(N160="zákl. přenesená",J160,0)</f>
        <v>0</v>
      </c>
      <c r="BH160" s="157">
        <f>IF(N160="sníž. přenesená",J160,0)</f>
        <v>0</v>
      </c>
      <c r="BI160" s="157">
        <f>IF(N160="nulová",J160,0)</f>
        <v>0</v>
      </c>
      <c r="BJ160" s="18" t="s">
        <v>81</v>
      </c>
      <c r="BK160" s="157">
        <f>ROUND(I160*H160,2)</f>
        <v>0</v>
      </c>
      <c r="BL160" s="18" t="s">
        <v>251</v>
      </c>
      <c r="BM160" s="156" t="s">
        <v>2189</v>
      </c>
    </row>
    <row r="161" spans="1:47" s="2" customFormat="1" ht="29.25">
      <c r="A161" s="33"/>
      <c r="B161" s="34"/>
      <c r="C161" s="33"/>
      <c r="D161" s="158" t="s">
        <v>170</v>
      </c>
      <c r="E161" s="33"/>
      <c r="F161" s="159" t="s">
        <v>2190</v>
      </c>
      <c r="G161" s="33"/>
      <c r="H161" s="33"/>
      <c r="I161" s="160"/>
      <c r="J161" s="33"/>
      <c r="K161" s="33"/>
      <c r="L161" s="34"/>
      <c r="M161" s="161"/>
      <c r="N161" s="162"/>
      <c r="O161" s="59"/>
      <c r="P161" s="59"/>
      <c r="Q161" s="59"/>
      <c r="R161" s="59"/>
      <c r="S161" s="59"/>
      <c r="T161" s="60"/>
      <c r="U161" s="33"/>
      <c r="V161" s="33"/>
      <c r="W161" s="33"/>
      <c r="X161" s="33"/>
      <c r="Y161" s="33"/>
      <c r="Z161" s="33"/>
      <c r="AA161" s="33"/>
      <c r="AB161" s="33"/>
      <c r="AC161" s="33"/>
      <c r="AD161" s="33"/>
      <c r="AE161" s="33"/>
      <c r="AT161" s="18" t="s">
        <v>170</v>
      </c>
      <c r="AU161" s="18" t="s">
        <v>161</v>
      </c>
    </row>
    <row r="162" spans="1:65" s="2" customFormat="1" ht="37.9" customHeight="1">
      <c r="A162" s="33"/>
      <c r="B162" s="144"/>
      <c r="C162" s="145" t="s">
        <v>304</v>
      </c>
      <c r="D162" s="145" t="s">
        <v>163</v>
      </c>
      <c r="E162" s="146" t="s">
        <v>2191</v>
      </c>
      <c r="F162" s="147" t="s">
        <v>2192</v>
      </c>
      <c r="G162" s="148" t="s">
        <v>185</v>
      </c>
      <c r="H162" s="149">
        <v>5</v>
      </c>
      <c r="I162" s="150"/>
      <c r="J162" s="151">
        <f>ROUND(I162*H162,2)</f>
        <v>0</v>
      </c>
      <c r="K162" s="147" t="s">
        <v>167</v>
      </c>
      <c r="L162" s="34"/>
      <c r="M162" s="152" t="s">
        <v>1</v>
      </c>
      <c r="N162" s="153" t="s">
        <v>38</v>
      </c>
      <c r="O162" s="59"/>
      <c r="P162" s="154">
        <f>O162*H162</f>
        <v>0</v>
      </c>
      <c r="Q162" s="154">
        <v>0.0372</v>
      </c>
      <c r="R162" s="154">
        <f>Q162*H162</f>
        <v>0.186</v>
      </c>
      <c r="S162" s="154">
        <v>0</v>
      </c>
      <c r="T162" s="155">
        <f>S162*H162</f>
        <v>0</v>
      </c>
      <c r="U162" s="33"/>
      <c r="V162" s="33"/>
      <c r="W162" s="33"/>
      <c r="X162" s="33"/>
      <c r="Y162" s="33"/>
      <c r="Z162" s="33"/>
      <c r="AA162" s="33"/>
      <c r="AB162" s="33"/>
      <c r="AC162" s="33"/>
      <c r="AD162" s="33"/>
      <c r="AE162" s="33"/>
      <c r="AR162" s="156" t="s">
        <v>251</v>
      </c>
      <c r="AT162" s="156" t="s">
        <v>163</v>
      </c>
      <c r="AU162" s="156" t="s">
        <v>161</v>
      </c>
      <c r="AY162" s="18" t="s">
        <v>160</v>
      </c>
      <c r="BE162" s="157">
        <f>IF(N162="základní",J162,0)</f>
        <v>0</v>
      </c>
      <c r="BF162" s="157">
        <f>IF(N162="snížená",J162,0)</f>
        <v>0</v>
      </c>
      <c r="BG162" s="157">
        <f>IF(N162="zákl. přenesená",J162,0)</f>
        <v>0</v>
      </c>
      <c r="BH162" s="157">
        <f>IF(N162="sníž. přenesená",J162,0)</f>
        <v>0</v>
      </c>
      <c r="BI162" s="157">
        <f>IF(N162="nulová",J162,0)</f>
        <v>0</v>
      </c>
      <c r="BJ162" s="18" t="s">
        <v>81</v>
      </c>
      <c r="BK162" s="157">
        <f>ROUND(I162*H162,2)</f>
        <v>0</v>
      </c>
      <c r="BL162" s="18" t="s">
        <v>251</v>
      </c>
      <c r="BM162" s="156" t="s">
        <v>2193</v>
      </c>
    </row>
    <row r="163" spans="1:47" s="2" customFormat="1" ht="29.25">
      <c r="A163" s="33"/>
      <c r="B163" s="34"/>
      <c r="C163" s="33"/>
      <c r="D163" s="158" t="s">
        <v>170</v>
      </c>
      <c r="E163" s="33"/>
      <c r="F163" s="159" t="s">
        <v>2194</v>
      </c>
      <c r="G163" s="33"/>
      <c r="H163" s="33"/>
      <c r="I163" s="160"/>
      <c r="J163" s="33"/>
      <c r="K163" s="33"/>
      <c r="L163" s="34"/>
      <c r="M163" s="161"/>
      <c r="N163" s="162"/>
      <c r="O163" s="59"/>
      <c r="P163" s="59"/>
      <c r="Q163" s="59"/>
      <c r="R163" s="59"/>
      <c r="S163" s="59"/>
      <c r="T163" s="60"/>
      <c r="U163" s="33"/>
      <c r="V163" s="33"/>
      <c r="W163" s="33"/>
      <c r="X163" s="33"/>
      <c r="Y163" s="33"/>
      <c r="Z163" s="33"/>
      <c r="AA163" s="33"/>
      <c r="AB163" s="33"/>
      <c r="AC163" s="33"/>
      <c r="AD163" s="33"/>
      <c r="AE163" s="33"/>
      <c r="AT163" s="18" t="s">
        <v>170</v>
      </c>
      <c r="AU163" s="18" t="s">
        <v>161</v>
      </c>
    </row>
    <row r="164" spans="1:65" s="2" customFormat="1" ht="37.9" customHeight="1">
      <c r="A164" s="33"/>
      <c r="B164" s="144"/>
      <c r="C164" s="145" t="s">
        <v>309</v>
      </c>
      <c r="D164" s="145" t="s">
        <v>163</v>
      </c>
      <c r="E164" s="146" t="s">
        <v>2195</v>
      </c>
      <c r="F164" s="147" t="s">
        <v>2196</v>
      </c>
      <c r="G164" s="148" t="s">
        <v>185</v>
      </c>
      <c r="H164" s="149">
        <v>1</v>
      </c>
      <c r="I164" s="150"/>
      <c r="J164" s="151">
        <f>ROUND(I164*H164,2)</f>
        <v>0</v>
      </c>
      <c r="K164" s="147" t="s">
        <v>167</v>
      </c>
      <c r="L164" s="34"/>
      <c r="M164" s="152" t="s">
        <v>1</v>
      </c>
      <c r="N164" s="153" t="s">
        <v>38</v>
      </c>
      <c r="O164" s="59"/>
      <c r="P164" s="154">
        <f>O164*H164</f>
        <v>0</v>
      </c>
      <c r="Q164" s="154">
        <v>0.04132</v>
      </c>
      <c r="R164" s="154">
        <f>Q164*H164</f>
        <v>0.04132</v>
      </c>
      <c r="S164" s="154">
        <v>0</v>
      </c>
      <c r="T164" s="155">
        <f>S164*H164</f>
        <v>0</v>
      </c>
      <c r="U164" s="33"/>
      <c r="V164" s="33"/>
      <c r="W164" s="33"/>
      <c r="X164" s="33"/>
      <c r="Y164" s="33"/>
      <c r="Z164" s="33"/>
      <c r="AA164" s="33"/>
      <c r="AB164" s="33"/>
      <c r="AC164" s="33"/>
      <c r="AD164" s="33"/>
      <c r="AE164" s="33"/>
      <c r="AR164" s="156" t="s">
        <v>251</v>
      </c>
      <c r="AT164" s="156" t="s">
        <v>163</v>
      </c>
      <c r="AU164" s="156" t="s">
        <v>161</v>
      </c>
      <c r="AY164" s="18" t="s">
        <v>160</v>
      </c>
      <c r="BE164" s="157">
        <f>IF(N164="základní",J164,0)</f>
        <v>0</v>
      </c>
      <c r="BF164" s="157">
        <f>IF(N164="snížená",J164,0)</f>
        <v>0</v>
      </c>
      <c r="BG164" s="157">
        <f>IF(N164="zákl. přenesená",J164,0)</f>
        <v>0</v>
      </c>
      <c r="BH164" s="157">
        <f>IF(N164="sníž. přenesená",J164,0)</f>
        <v>0</v>
      </c>
      <c r="BI164" s="157">
        <f>IF(N164="nulová",J164,0)</f>
        <v>0</v>
      </c>
      <c r="BJ164" s="18" t="s">
        <v>81</v>
      </c>
      <c r="BK164" s="157">
        <f>ROUND(I164*H164,2)</f>
        <v>0</v>
      </c>
      <c r="BL164" s="18" t="s">
        <v>251</v>
      </c>
      <c r="BM164" s="156" t="s">
        <v>2197</v>
      </c>
    </row>
    <row r="165" spans="1:47" s="2" customFormat="1" ht="29.25">
      <c r="A165" s="33"/>
      <c r="B165" s="34"/>
      <c r="C165" s="33"/>
      <c r="D165" s="158" t="s">
        <v>170</v>
      </c>
      <c r="E165" s="33"/>
      <c r="F165" s="159" t="s">
        <v>2198</v>
      </c>
      <c r="G165" s="33"/>
      <c r="H165" s="33"/>
      <c r="I165" s="160"/>
      <c r="J165" s="33"/>
      <c r="K165" s="33"/>
      <c r="L165" s="34"/>
      <c r="M165" s="161"/>
      <c r="N165" s="162"/>
      <c r="O165" s="59"/>
      <c r="P165" s="59"/>
      <c r="Q165" s="59"/>
      <c r="R165" s="59"/>
      <c r="S165" s="59"/>
      <c r="T165" s="60"/>
      <c r="U165" s="33"/>
      <c r="V165" s="33"/>
      <c r="W165" s="33"/>
      <c r="X165" s="33"/>
      <c r="Y165" s="33"/>
      <c r="Z165" s="33"/>
      <c r="AA165" s="33"/>
      <c r="AB165" s="33"/>
      <c r="AC165" s="33"/>
      <c r="AD165" s="33"/>
      <c r="AE165" s="33"/>
      <c r="AT165" s="18" t="s">
        <v>170</v>
      </c>
      <c r="AU165" s="18" t="s">
        <v>161</v>
      </c>
    </row>
    <row r="166" spans="1:65" s="2" customFormat="1" ht="37.9" customHeight="1">
      <c r="A166" s="33"/>
      <c r="B166" s="144"/>
      <c r="C166" s="145" t="s">
        <v>317</v>
      </c>
      <c r="D166" s="145" t="s">
        <v>163</v>
      </c>
      <c r="E166" s="146" t="s">
        <v>2199</v>
      </c>
      <c r="F166" s="147" t="s">
        <v>2200</v>
      </c>
      <c r="G166" s="148" t="s">
        <v>185</v>
      </c>
      <c r="H166" s="149">
        <v>9</v>
      </c>
      <c r="I166" s="150"/>
      <c r="J166" s="151">
        <f>ROUND(I166*H166,2)</f>
        <v>0</v>
      </c>
      <c r="K166" s="147" t="s">
        <v>167</v>
      </c>
      <c r="L166" s="34"/>
      <c r="M166" s="152" t="s">
        <v>1</v>
      </c>
      <c r="N166" s="153" t="s">
        <v>38</v>
      </c>
      <c r="O166" s="59"/>
      <c r="P166" s="154">
        <f>O166*H166</f>
        <v>0</v>
      </c>
      <c r="Q166" s="154">
        <v>0.05436</v>
      </c>
      <c r="R166" s="154">
        <f>Q166*H166</f>
        <v>0.48924</v>
      </c>
      <c r="S166" s="154">
        <v>0</v>
      </c>
      <c r="T166" s="155">
        <f>S166*H166</f>
        <v>0</v>
      </c>
      <c r="U166" s="33"/>
      <c r="V166" s="33"/>
      <c r="W166" s="33"/>
      <c r="X166" s="33"/>
      <c r="Y166" s="33"/>
      <c r="Z166" s="33"/>
      <c r="AA166" s="33"/>
      <c r="AB166" s="33"/>
      <c r="AC166" s="33"/>
      <c r="AD166" s="33"/>
      <c r="AE166" s="33"/>
      <c r="AR166" s="156" t="s">
        <v>251</v>
      </c>
      <c r="AT166" s="156" t="s">
        <v>163</v>
      </c>
      <c r="AU166" s="156" t="s">
        <v>161</v>
      </c>
      <c r="AY166" s="18" t="s">
        <v>160</v>
      </c>
      <c r="BE166" s="157">
        <f>IF(N166="základní",J166,0)</f>
        <v>0</v>
      </c>
      <c r="BF166" s="157">
        <f>IF(N166="snížená",J166,0)</f>
        <v>0</v>
      </c>
      <c r="BG166" s="157">
        <f>IF(N166="zákl. přenesená",J166,0)</f>
        <v>0</v>
      </c>
      <c r="BH166" s="157">
        <f>IF(N166="sníž. přenesená",J166,0)</f>
        <v>0</v>
      </c>
      <c r="BI166" s="157">
        <f>IF(N166="nulová",J166,0)</f>
        <v>0</v>
      </c>
      <c r="BJ166" s="18" t="s">
        <v>81</v>
      </c>
      <c r="BK166" s="157">
        <f>ROUND(I166*H166,2)</f>
        <v>0</v>
      </c>
      <c r="BL166" s="18" t="s">
        <v>251</v>
      </c>
      <c r="BM166" s="156" t="s">
        <v>2201</v>
      </c>
    </row>
    <row r="167" spans="1:47" s="2" customFormat="1" ht="29.25">
      <c r="A167" s="33"/>
      <c r="B167" s="34"/>
      <c r="C167" s="33"/>
      <c r="D167" s="158" t="s">
        <v>170</v>
      </c>
      <c r="E167" s="33"/>
      <c r="F167" s="159" t="s">
        <v>2202</v>
      </c>
      <c r="G167" s="33"/>
      <c r="H167" s="33"/>
      <c r="I167" s="160"/>
      <c r="J167" s="33"/>
      <c r="K167" s="33"/>
      <c r="L167" s="34"/>
      <c r="M167" s="161"/>
      <c r="N167" s="162"/>
      <c r="O167" s="59"/>
      <c r="P167" s="59"/>
      <c r="Q167" s="59"/>
      <c r="R167" s="59"/>
      <c r="S167" s="59"/>
      <c r="T167" s="60"/>
      <c r="U167" s="33"/>
      <c r="V167" s="33"/>
      <c r="W167" s="33"/>
      <c r="X167" s="33"/>
      <c r="Y167" s="33"/>
      <c r="Z167" s="33"/>
      <c r="AA167" s="33"/>
      <c r="AB167" s="33"/>
      <c r="AC167" s="33"/>
      <c r="AD167" s="33"/>
      <c r="AE167" s="33"/>
      <c r="AT167" s="18" t="s">
        <v>170</v>
      </c>
      <c r="AU167" s="18" t="s">
        <v>161</v>
      </c>
    </row>
    <row r="168" spans="2:63" s="12" customFormat="1" ht="20.85" customHeight="1">
      <c r="B168" s="131"/>
      <c r="D168" s="132" t="s">
        <v>72</v>
      </c>
      <c r="E168" s="142" t="s">
        <v>2203</v>
      </c>
      <c r="F168" s="142" t="s">
        <v>2204</v>
      </c>
      <c r="I168" s="134"/>
      <c r="J168" s="143">
        <f>BK168</f>
        <v>0</v>
      </c>
      <c r="L168" s="131"/>
      <c r="M168" s="136"/>
      <c r="N168" s="137"/>
      <c r="O168" s="137"/>
      <c r="P168" s="138">
        <f>SUM(P169:P174)</f>
        <v>0</v>
      </c>
      <c r="Q168" s="137"/>
      <c r="R168" s="138">
        <f>SUM(R169:R174)</f>
        <v>0</v>
      </c>
      <c r="S168" s="137"/>
      <c r="T168" s="139">
        <f>SUM(T169:T174)</f>
        <v>0</v>
      </c>
      <c r="AR168" s="132" t="s">
        <v>83</v>
      </c>
      <c r="AT168" s="140" t="s">
        <v>72</v>
      </c>
      <c r="AU168" s="140" t="s">
        <v>83</v>
      </c>
      <c r="AY168" s="132" t="s">
        <v>160</v>
      </c>
      <c r="BK168" s="141">
        <f>SUM(BK169:BK174)</f>
        <v>0</v>
      </c>
    </row>
    <row r="169" spans="1:65" s="2" customFormat="1" ht="24.2" customHeight="1">
      <c r="A169" s="33"/>
      <c r="B169" s="144"/>
      <c r="C169" s="145" t="s">
        <v>325</v>
      </c>
      <c r="D169" s="145" t="s">
        <v>163</v>
      </c>
      <c r="E169" s="146" t="s">
        <v>2205</v>
      </c>
      <c r="F169" s="147" t="s">
        <v>2206</v>
      </c>
      <c r="G169" s="148" t="s">
        <v>693</v>
      </c>
      <c r="H169" s="149">
        <v>52</v>
      </c>
      <c r="I169" s="150"/>
      <c r="J169" s="151">
        <f>ROUND(I169*H169,2)</f>
        <v>0</v>
      </c>
      <c r="K169" s="147" t="s">
        <v>1</v>
      </c>
      <c r="L169" s="34"/>
      <c r="M169" s="152" t="s">
        <v>1</v>
      </c>
      <c r="N169" s="153" t="s">
        <v>38</v>
      </c>
      <c r="O169" s="59"/>
      <c r="P169" s="154">
        <f>O169*H169</f>
        <v>0</v>
      </c>
      <c r="Q169" s="154">
        <v>0</v>
      </c>
      <c r="R169" s="154">
        <f>Q169*H169</f>
        <v>0</v>
      </c>
      <c r="S169" s="154">
        <v>0</v>
      </c>
      <c r="T169" s="155">
        <f>S169*H169</f>
        <v>0</v>
      </c>
      <c r="U169" s="33"/>
      <c r="V169" s="33"/>
      <c r="W169" s="33"/>
      <c r="X169" s="33"/>
      <c r="Y169" s="33"/>
      <c r="Z169" s="33"/>
      <c r="AA169" s="33"/>
      <c r="AB169" s="33"/>
      <c r="AC169" s="33"/>
      <c r="AD169" s="33"/>
      <c r="AE169" s="33"/>
      <c r="AR169" s="156" t="s">
        <v>251</v>
      </c>
      <c r="AT169" s="156" t="s">
        <v>163</v>
      </c>
      <c r="AU169" s="156" t="s">
        <v>161</v>
      </c>
      <c r="AY169" s="18" t="s">
        <v>160</v>
      </c>
      <c r="BE169" s="157">
        <f>IF(N169="základní",J169,0)</f>
        <v>0</v>
      </c>
      <c r="BF169" s="157">
        <f>IF(N169="snížená",J169,0)</f>
        <v>0</v>
      </c>
      <c r="BG169" s="157">
        <f>IF(N169="zákl. přenesená",J169,0)</f>
        <v>0</v>
      </c>
      <c r="BH169" s="157">
        <f>IF(N169="sníž. přenesená",J169,0)</f>
        <v>0</v>
      </c>
      <c r="BI169" s="157">
        <f>IF(N169="nulová",J169,0)</f>
        <v>0</v>
      </c>
      <c r="BJ169" s="18" t="s">
        <v>81</v>
      </c>
      <c r="BK169" s="157">
        <f>ROUND(I169*H169,2)</f>
        <v>0</v>
      </c>
      <c r="BL169" s="18" t="s">
        <v>251</v>
      </c>
      <c r="BM169" s="156" t="s">
        <v>2207</v>
      </c>
    </row>
    <row r="170" spans="1:47" s="2" customFormat="1" ht="19.5">
      <c r="A170" s="33"/>
      <c r="B170" s="34"/>
      <c r="C170" s="33"/>
      <c r="D170" s="158" t="s">
        <v>170</v>
      </c>
      <c r="E170" s="33"/>
      <c r="F170" s="159" t="s">
        <v>2206</v>
      </c>
      <c r="G170" s="33"/>
      <c r="H170" s="33"/>
      <c r="I170" s="160"/>
      <c r="J170" s="33"/>
      <c r="K170" s="33"/>
      <c r="L170" s="34"/>
      <c r="M170" s="161"/>
      <c r="N170" s="162"/>
      <c r="O170" s="59"/>
      <c r="P170" s="59"/>
      <c r="Q170" s="59"/>
      <c r="R170" s="59"/>
      <c r="S170" s="59"/>
      <c r="T170" s="60"/>
      <c r="U170" s="33"/>
      <c r="V170" s="33"/>
      <c r="W170" s="33"/>
      <c r="X170" s="33"/>
      <c r="Y170" s="33"/>
      <c r="Z170" s="33"/>
      <c r="AA170" s="33"/>
      <c r="AB170" s="33"/>
      <c r="AC170" s="33"/>
      <c r="AD170" s="33"/>
      <c r="AE170" s="33"/>
      <c r="AT170" s="18" t="s">
        <v>170</v>
      </c>
      <c r="AU170" s="18" t="s">
        <v>161</v>
      </c>
    </row>
    <row r="171" spans="1:65" s="2" customFormat="1" ht="16.5" customHeight="1">
      <c r="A171" s="33"/>
      <c r="B171" s="144"/>
      <c r="C171" s="145" t="s">
        <v>7</v>
      </c>
      <c r="D171" s="145" t="s">
        <v>163</v>
      </c>
      <c r="E171" s="146" t="s">
        <v>2208</v>
      </c>
      <c r="F171" s="147" t="s">
        <v>2209</v>
      </c>
      <c r="G171" s="148" t="s">
        <v>693</v>
      </c>
      <c r="H171" s="149">
        <v>52</v>
      </c>
      <c r="I171" s="150"/>
      <c r="J171" s="151">
        <f>ROUND(I171*H171,2)</f>
        <v>0</v>
      </c>
      <c r="K171" s="147" t="s">
        <v>1</v>
      </c>
      <c r="L171" s="34"/>
      <c r="M171" s="152" t="s">
        <v>1</v>
      </c>
      <c r="N171" s="153" t="s">
        <v>38</v>
      </c>
      <c r="O171" s="59"/>
      <c r="P171" s="154">
        <f>O171*H171</f>
        <v>0</v>
      </c>
      <c r="Q171" s="154">
        <v>0</v>
      </c>
      <c r="R171" s="154">
        <f>Q171*H171</f>
        <v>0</v>
      </c>
      <c r="S171" s="154">
        <v>0</v>
      </c>
      <c r="T171" s="155">
        <f>S171*H171</f>
        <v>0</v>
      </c>
      <c r="U171" s="33"/>
      <c r="V171" s="33"/>
      <c r="W171" s="33"/>
      <c r="X171" s="33"/>
      <c r="Y171" s="33"/>
      <c r="Z171" s="33"/>
      <c r="AA171" s="33"/>
      <c r="AB171" s="33"/>
      <c r="AC171" s="33"/>
      <c r="AD171" s="33"/>
      <c r="AE171" s="33"/>
      <c r="AR171" s="156" t="s">
        <v>251</v>
      </c>
      <c r="AT171" s="156" t="s">
        <v>163</v>
      </c>
      <c r="AU171" s="156" t="s">
        <v>161</v>
      </c>
      <c r="AY171" s="18" t="s">
        <v>160</v>
      </c>
      <c r="BE171" s="157">
        <f>IF(N171="základní",J171,0)</f>
        <v>0</v>
      </c>
      <c r="BF171" s="157">
        <f>IF(N171="snížená",J171,0)</f>
        <v>0</v>
      </c>
      <c r="BG171" s="157">
        <f>IF(N171="zákl. přenesená",J171,0)</f>
        <v>0</v>
      </c>
      <c r="BH171" s="157">
        <f>IF(N171="sníž. přenesená",J171,0)</f>
        <v>0</v>
      </c>
      <c r="BI171" s="157">
        <f>IF(N171="nulová",J171,0)</f>
        <v>0</v>
      </c>
      <c r="BJ171" s="18" t="s">
        <v>81</v>
      </c>
      <c r="BK171" s="157">
        <f>ROUND(I171*H171,2)</f>
        <v>0</v>
      </c>
      <c r="BL171" s="18" t="s">
        <v>251</v>
      </c>
      <c r="BM171" s="156" t="s">
        <v>2210</v>
      </c>
    </row>
    <row r="172" spans="1:47" s="2" customFormat="1" ht="11.25">
      <c r="A172" s="33"/>
      <c r="B172" s="34"/>
      <c r="C172" s="33"/>
      <c r="D172" s="158" t="s">
        <v>170</v>
      </c>
      <c r="E172" s="33"/>
      <c r="F172" s="159" t="s">
        <v>2209</v>
      </c>
      <c r="G172" s="33"/>
      <c r="H172" s="33"/>
      <c r="I172" s="160"/>
      <c r="J172" s="33"/>
      <c r="K172" s="33"/>
      <c r="L172" s="34"/>
      <c r="M172" s="161"/>
      <c r="N172" s="162"/>
      <c r="O172" s="59"/>
      <c r="P172" s="59"/>
      <c r="Q172" s="59"/>
      <c r="R172" s="59"/>
      <c r="S172" s="59"/>
      <c r="T172" s="60"/>
      <c r="U172" s="33"/>
      <c r="V172" s="33"/>
      <c r="W172" s="33"/>
      <c r="X172" s="33"/>
      <c r="Y172" s="33"/>
      <c r="Z172" s="33"/>
      <c r="AA172" s="33"/>
      <c r="AB172" s="33"/>
      <c r="AC172" s="33"/>
      <c r="AD172" s="33"/>
      <c r="AE172" s="33"/>
      <c r="AT172" s="18" t="s">
        <v>170</v>
      </c>
      <c r="AU172" s="18" t="s">
        <v>161</v>
      </c>
    </row>
    <row r="173" spans="1:65" s="2" customFormat="1" ht="16.5" customHeight="1">
      <c r="A173" s="33"/>
      <c r="B173" s="144"/>
      <c r="C173" s="145" t="s">
        <v>339</v>
      </c>
      <c r="D173" s="145" t="s">
        <v>163</v>
      </c>
      <c r="E173" s="146" t="s">
        <v>2211</v>
      </c>
      <c r="F173" s="147" t="s">
        <v>2212</v>
      </c>
      <c r="G173" s="148" t="s">
        <v>693</v>
      </c>
      <c r="H173" s="149">
        <v>108</v>
      </c>
      <c r="I173" s="150"/>
      <c r="J173" s="151">
        <f>ROUND(I173*H173,2)</f>
        <v>0</v>
      </c>
      <c r="K173" s="147" t="s">
        <v>1</v>
      </c>
      <c r="L173" s="34"/>
      <c r="M173" s="152" t="s">
        <v>1</v>
      </c>
      <c r="N173" s="153" t="s">
        <v>38</v>
      </c>
      <c r="O173" s="59"/>
      <c r="P173" s="154">
        <f>O173*H173</f>
        <v>0</v>
      </c>
      <c r="Q173" s="154">
        <v>0</v>
      </c>
      <c r="R173" s="154">
        <f>Q173*H173</f>
        <v>0</v>
      </c>
      <c r="S173" s="154">
        <v>0</v>
      </c>
      <c r="T173" s="155">
        <f>S173*H173</f>
        <v>0</v>
      </c>
      <c r="U173" s="33"/>
      <c r="V173" s="33"/>
      <c r="W173" s="33"/>
      <c r="X173" s="33"/>
      <c r="Y173" s="33"/>
      <c r="Z173" s="33"/>
      <c r="AA173" s="33"/>
      <c r="AB173" s="33"/>
      <c r="AC173" s="33"/>
      <c r="AD173" s="33"/>
      <c r="AE173" s="33"/>
      <c r="AR173" s="156" t="s">
        <v>251</v>
      </c>
      <c r="AT173" s="156" t="s">
        <v>163</v>
      </c>
      <c r="AU173" s="156" t="s">
        <v>161</v>
      </c>
      <c r="AY173" s="18" t="s">
        <v>160</v>
      </c>
      <c r="BE173" s="157">
        <f>IF(N173="základní",J173,0)</f>
        <v>0</v>
      </c>
      <c r="BF173" s="157">
        <f>IF(N173="snížená",J173,0)</f>
        <v>0</v>
      </c>
      <c r="BG173" s="157">
        <f>IF(N173="zákl. přenesená",J173,0)</f>
        <v>0</v>
      </c>
      <c r="BH173" s="157">
        <f>IF(N173="sníž. přenesená",J173,0)</f>
        <v>0</v>
      </c>
      <c r="BI173" s="157">
        <f>IF(N173="nulová",J173,0)</f>
        <v>0</v>
      </c>
      <c r="BJ173" s="18" t="s">
        <v>81</v>
      </c>
      <c r="BK173" s="157">
        <f>ROUND(I173*H173,2)</f>
        <v>0</v>
      </c>
      <c r="BL173" s="18" t="s">
        <v>251</v>
      </c>
      <c r="BM173" s="156" t="s">
        <v>2213</v>
      </c>
    </row>
    <row r="174" spans="1:47" s="2" customFormat="1" ht="11.25">
      <c r="A174" s="33"/>
      <c r="B174" s="34"/>
      <c r="C174" s="33"/>
      <c r="D174" s="158" t="s">
        <v>170</v>
      </c>
      <c r="E174" s="33"/>
      <c r="F174" s="159" t="s">
        <v>2212</v>
      </c>
      <c r="G174" s="33"/>
      <c r="H174" s="33"/>
      <c r="I174" s="160"/>
      <c r="J174" s="33"/>
      <c r="K174" s="33"/>
      <c r="L174" s="34"/>
      <c r="M174" s="161"/>
      <c r="N174" s="162"/>
      <c r="O174" s="59"/>
      <c r="P174" s="59"/>
      <c r="Q174" s="59"/>
      <c r="R174" s="59"/>
      <c r="S174" s="59"/>
      <c r="T174" s="60"/>
      <c r="U174" s="33"/>
      <c r="V174" s="33"/>
      <c r="W174" s="33"/>
      <c r="X174" s="33"/>
      <c r="Y174" s="33"/>
      <c r="Z174" s="33"/>
      <c r="AA174" s="33"/>
      <c r="AB174" s="33"/>
      <c r="AC174" s="33"/>
      <c r="AD174" s="33"/>
      <c r="AE174" s="33"/>
      <c r="AT174" s="18" t="s">
        <v>170</v>
      </c>
      <c r="AU174" s="18" t="s">
        <v>161</v>
      </c>
    </row>
    <row r="175" spans="2:63" s="12" customFormat="1" ht="20.85" customHeight="1">
      <c r="B175" s="131"/>
      <c r="D175" s="132" t="s">
        <v>72</v>
      </c>
      <c r="E175" s="142" t="s">
        <v>2214</v>
      </c>
      <c r="F175" s="142" t="s">
        <v>2215</v>
      </c>
      <c r="I175" s="134"/>
      <c r="J175" s="143">
        <f>BK175</f>
        <v>0</v>
      </c>
      <c r="L175" s="131"/>
      <c r="M175" s="136"/>
      <c r="N175" s="137"/>
      <c r="O175" s="137"/>
      <c r="P175" s="138">
        <f>SUM(P176:P193)</f>
        <v>0</v>
      </c>
      <c r="Q175" s="137"/>
      <c r="R175" s="138">
        <f>SUM(R176:R193)</f>
        <v>0.00996</v>
      </c>
      <c r="S175" s="137"/>
      <c r="T175" s="139">
        <f>SUM(T176:T193)</f>
        <v>0</v>
      </c>
      <c r="AR175" s="132" t="s">
        <v>83</v>
      </c>
      <c r="AT175" s="140" t="s">
        <v>72</v>
      </c>
      <c r="AU175" s="140" t="s">
        <v>83</v>
      </c>
      <c r="AY175" s="132" t="s">
        <v>160</v>
      </c>
      <c r="BK175" s="141">
        <f>SUM(BK176:BK193)</f>
        <v>0</v>
      </c>
    </row>
    <row r="176" spans="1:65" s="2" customFormat="1" ht="21.75" customHeight="1">
      <c r="A176" s="33"/>
      <c r="B176" s="144"/>
      <c r="C176" s="145" t="s">
        <v>345</v>
      </c>
      <c r="D176" s="145" t="s">
        <v>163</v>
      </c>
      <c r="E176" s="146" t="s">
        <v>2216</v>
      </c>
      <c r="F176" s="147" t="s">
        <v>2217</v>
      </c>
      <c r="G176" s="148" t="s">
        <v>693</v>
      </c>
      <c r="H176" s="149">
        <v>1</v>
      </c>
      <c r="I176" s="150"/>
      <c r="J176" s="151">
        <f>ROUND(I176*H176,2)</f>
        <v>0</v>
      </c>
      <c r="K176" s="147" t="s">
        <v>1</v>
      </c>
      <c r="L176" s="34"/>
      <c r="M176" s="152" t="s">
        <v>1</v>
      </c>
      <c r="N176" s="153" t="s">
        <v>38</v>
      </c>
      <c r="O176" s="59"/>
      <c r="P176" s="154">
        <f>O176*H176</f>
        <v>0</v>
      </c>
      <c r="Q176" s="154">
        <v>0</v>
      </c>
      <c r="R176" s="154">
        <f>Q176*H176</f>
        <v>0</v>
      </c>
      <c r="S176" s="154">
        <v>0</v>
      </c>
      <c r="T176" s="155">
        <f>S176*H176</f>
        <v>0</v>
      </c>
      <c r="U176" s="33"/>
      <c r="V176" s="33"/>
      <c r="W176" s="33"/>
      <c r="X176" s="33"/>
      <c r="Y176" s="33"/>
      <c r="Z176" s="33"/>
      <c r="AA176" s="33"/>
      <c r="AB176" s="33"/>
      <c r="AC176" s="33"/>
      <c r="AD176" s="33"/>
      <c r="AE176" s="33"/>
      <c r="AR176" s="156" t="s">
        <v>251</v>
      </c>
      <c r="AT176" s="156" t="s">
        <v>163</v>
      </c>
      <c r="AU176" s="156" t="s">
        <v>161</v>
      </c>
      <c r="AY176" s="18" t="s">
        <v>160</v>
      </c>
      <c r="BE176" s="157">
        <f>IF(N176="základní",J176,0)</f>
        <v>0</v>
      </c>
      <c r="BF176" s="157">
        <f>IF(N176="snížená",J176,0)</f>
        <v>0</v>
      </c>
      <c r="BG176" s="157">
        <f>IF(N176="zákl. přenesená",J176,0)</f>
        <v>0</v>
      </c>
      <c r="BH176" s="157">
        <f>IF(N176="sníž. přenesená",J176,0)</f>
        <v>0</v>
      </c>
      <c r="BI176" s="157">
        <f>IF(N176="nulová",J176,0)</f>
        <v>0</v>
      </c>
      <c r="BJ176" s="18" t="s">
        <v>81</v>
      </c>
      <c r="BK176" s="157">
        <f>ROUND(I176*H176,2)</f>
        <v>0</v>
      </c>
      <c r="BL176" s="18" t="s">
        <v>251</v>
      </c>
      <c r="BM176" s="156" t="s">
        <v>2218</v>
      </c>
    </row>
    <row r="177" spans="1:47" s="2" customFormat="1" ht="11.25">
      <c r="A177" s="33"/>
      <c r="B177" s="34"/>
      <c r="C177" s="33"/>
      <c r="D177" s="158" t="s">
        <v>170</v>
      </c>
      <c r="E177" s="33"/>
      <c r="F177" s="159" t="s">
        <v>2219</v>
      </c>
      <c r="G177" s="33"/>
      <c r="H177" s="33"/>
      <c r="I177" s="160"/>
      <c r="J177" s="33"/>
      <c r="K177" s="33"/>
      <c r="L177" s="34"/>
      <c r="M177" s="161"/>
      <c r="N177" s="162"/>
      <c r="O177" s="59"/>
      <c r="P177" s="59"/>
      <c r="Q177" s="59"/>
      <c r="R177" s="59"/>
      <c r="S177" s="59"/>
      <c r="T177" s="60"/>
      <c r="U177" s="33"/>
      <c r="V177" s="33"/>
      <c r="W177" s="33"/>
      <c r="X177" s="33"/>
      <c r="Y177" s="33"/>
      <c r="Z177" s="33"/>
      <c r="AA177" s="33"/>
      <c r="AB177" s="33"/>
      <c r="AC177" s="33"/>
      <c r="AD177" s="33"/>
      <c r="AE177" s="33"/>
      <c r="AT177" s="18" t="s">
        <v>170</v>
      </c>
      <c r="AU177" s="18" t="s">
        <v>161</v>
      </c>
    </row>
    <row r="178" spans="1:65" s="2" customFormat="1" ht="24.2" customHeight="1">
      <c r="A178" s="33"/>
      <c r="B178" s="144"/>
      <c r="C178" s="145" t="s">
        <v>350</v>
      </c>
      <c r="D178" s="145" t="s">
        <v>163</v>
      </c>
      <c r="E178" s="146" t="s">
        <v>2220</v>
      </c>
      <c r="F178" s="147" t="s">
        <v>2221</v>
      </c>
      <c r="G178" s="148" t="s">
        <v>185</v>
      </c>
      <c r="H178" s="149">
        <v>1</v>
      </c>
      <c r="I178" s="150"/>
      <c r="J178" s="151">
        <f>ROUND(I178*H178,2)</f>
        <v>0</v>
      </c>
      <c r="K178" s="147" t="s">
        <v>167</v>
      </c>
      <c r="L178" s="34"/>
      <c r="M178" s="152" t="s">
        <v>1</v>
      </c>
      <c r="N178" s="153" t="s">
        <v>38</v>
      </c>
      <c r="O178" s="59"/>
      <c r="P178" s="154">
        <f>O178*H178</f>
        <v>0</v>
      </c>
      <c r="Q178" s="154">
        <v>0.00114</v>
      </c>
      <c r="R178" s="154">
        <f>Q178*H178</f>
        <v>0.00114</v>
      </c>
      <c r="S178" s="154">
        <v>0</v>
      </c>
      <c r="T178" s="155">
        <f>S178*H178</f>
        <v>0</v>
      </c>
      <c r="U178" s="33"/>
      <c r="V178" s="33"/>
      <c r="W178" s="33"/>
      <c r="X178" s="33"/>
      <c r="Y178" s="33"/>
      <c r="Z178" s="33"/>
      <c r="AA178" s="33"/>
      <c r="AB178" s="33"/>
      <c r="AC178" s="33"/>
      <c r="AD178" s="33"/>
      <c r="AE178" s="33"/>
      <c r="AR178" s="156" t="s">
        <v>251</v>
      </c>
      <c r="AT178" s="156" t="s">
        <v>163</v>
      </c>
      <c r="AU178" s="156" t="s">
        <v>161</v>
      </c>
      <c r="AY178" s="18" t="s">
        <v>160</v>
      </c>
      <c r="BE178" s="157">
        <f>IF(N178="základní",J178,0)</f>
        <v>0</v>
      </c>
      <c r="BF178" s="157">
        <f>IF(N178="snížená",J178,0)</f>
        <v>0</v>
      </c>
      <c r="BG178" s="157">
        <f>IF(N178="zákl. přenesená",J178,0)</f>
        <v>0</v>
      </c>
      <c r="BH178" s="157">
        <f>IF(N178="sníž. přenesená",J178,0)</f>
        <v>0</v>
      </c>
      <c r="BI178" s="157">
        <f>IF(N178="nulová",J178,0)</f>
        <v>0</v>
      </c>
      <c r="BJ178" s="18" t="s">
        <v>81</v>
      </c>
      <c r="BK178" s="157">
        <f>ROUND(I178*H178,2)</f>
        <v>0</v>
      </c>
      <c r="BL178" s="18" t="s">
        <v>251</v>
      </c>
      <c r="BM178" s="156" t="s">
        <v>2222</v>
      </c>
    </row>
    <row r="179" spans="1:47" s="2" customFormat="1" ht="19.5">
      <c r="A179" s="33"/>
      <c r="B179" s="34"/>
      <c r="C179" s="33"/>
      <c r="D179" s="158" t="s">
        <v>170</v>
      </c>
      <c r="E179" s="33"/>
      <c r="F179" s="159" t="s">
        <v>2223</v>
      </c>
      <c r="G179" s="33"/>
      <c r="H179" s="33"/>
      <c r="I179" s="160"/>
      <c r="J179" s="33"/>
      <c r="K179" s="33"/>
      <c r="L179" s="34"/>
      <c r="M179" s="161"/>
      <c r="N179" s="162"/>
      <c r="O179" s="59"/>
      <c r="P179" s="59"/>
      <c r="Q179" s="59"/>
      <c r="R179" s="59"/>
      <c r="S179" s="59"/>
      <c r="T179" s="60"/>
      <c r="U179" s="33"/>
      <c r="V179" s="33"/>
      <c r="W179" s="33"/>
      <c r="X179" s="33"/>
      <c r="Y179" s="33"/>
      <c r="Z179" s="33"/>
      <c r="AA179" s="33"/>
      <c r="AB179" s="33"/>
      <c r="AC179" s="33"/>
      <c r="AD179" s="33"/>
      <c r="AE179" s="33"/>
      <c r="AT179" s="18" t="s">
        <v>170</v>
      </c>
      <c r="AU179" s="18" t="s">
        <v>161</v>
      </c>
    </row>
    <row r="180" spans="1:65" s="2" customFormat="1" ht="24.2" customHeight="1">
      <c r="A180" s="33"/>
      <c r="B180" s="144"/>
      <c r="C180" s="145" t="s">
        <v>355</v>
      </c>
      <c r="D180" s="145" t="s">
        <v>163</v>
      </c>
      <c r="E180" s="146" t="s">
        <v>2224</v>
      </c>
      <c r="F180" s="147" t="s">
        <v>2225</v>
      </c>
      <c r="G180" s="148" t="s">
        <v>185</v>
      </c>
      <c r="H180" s="149">
        <v>2</v>
      </c>
      <c r="I180" s="150"/>
      <c r="J180" s="151">
        <f>ROUND(I180*H180,2)</f>
        <v>0</v>
      </c>
      <c r="K180" s="147" t="s">
        <v>167</v>
      </c>
      <c r="L180" s="34"/>
      <c r="M180" s="152" t="s">
        <v>1</v>
      </c>
      <c r="N180" s="153" t="s">
        <v>38</v>
      </c>
      <c r="O180" s="59"/>
      <c r="P180" s="154">
        <f>O180*H180</f>
        <v>0</v>
      </c>
      <c r="Q180" s="154">
        <v>0.00024</v>
      </c>
      <c r="R180" s="154">
        <f>Q180*H180</f>
        <v>0.00048</v>
      </c>
      <c r="S180" s="154">
        <v>0</v>
      </c>
      <c r="T180" s="155">
        <f>S180*H180</f>
        <v>0</v>
      </c>
      <c r="U180" s="33"/>
      <c r="V180" s="33"/>
      <c r="W180" s="33"/>
      <c r="X180" s="33"/>
      <c r="Y180" s="33"/>
      <c r="Z180" s="33"/>
      <c r="AA180" s="33"/>
      <c r="AB180" s="33"/>
      <c r="AC180" s="33"/>
      <c r="AD180" s="33"/>
      <c r="AE180" s="33"/>
      <c r="AR180" s="156" t="s">
        <v>251</v>
      </c>
      <c r="AT180" s="156" t="s">
        <v>163</v>
      </c>
      <c r="AU180" s="156" t="s">
        <v>161</v>
      </c>
      <c r="AY180" s="18" t="s">
        <v>160</v>
      </c>
      <c r="BE180" s="157">
        <f>IF(N180="základní",J180,0)</f>
        <v>0</v>
      </c>
      <c r="BF180" s="157">
        <f>IF(N180="snížená",J180,0)</f>
        <v>0</v>
      </c>
      <c r="BG180" s="157">
        <f>IF(N180="zákl. přenesená",J180,0)</f>
        <v>0</v>
      </c>
      <c r="BH180" s="157">
        <f>IF(N180="sníž. přenesená",J180,0)</f>
        <v>0</v>
      </c>
      <c r="BI180" s="157">
        <f>IF(N180="nulová",J180,0)</f>
        <v>0</v>
      </c>
      <c r="BJ180" s="18" t="s">
        <v>81</v>
      </c>
      <c r="BK180" s="157">
        <f>ROUND(I180*H180,2)</f>
        <v>0</v>
      </c>
      <c r="BL180" s="18" t="s">
        <v>251</v>
      </c>
      <c r="BM180" s="156" t="s">
        <v>2226</v>
      </c>
    </row>
    <row r="181" spans="1:47" s="2" customFormat="1" ht="11.25">
      <c r="A181" s="33"/>
      <c r="B181" s="34"/>
      <c r="C181" s="33"/>
      <c r="D181" s="158" t="s">
        <v>170</v>
      </c>
      <c r="E181" s="33"/>
      <c r="F181" s="159" t="s">
        <v>2227</v>
      </c>
      <c r="G181" s="33"/>
      <c r="H181" s="33"/>
      <c r="I181" s="160"/>
      <c r="J181" s="33"/>
      <c r="K181" s="33"/>
      <c r="L181" s="34"/>
      <c r="M181" s="161"/>
      <c r="N181" s="162"/>
      <c r="O181" s="59"/>
      <c r="P181" s="59"/>
      <c r="Q181" s="59"/>
      <c r="R181" s="59"/>
      <c r="S181" s="59"/>
      <c r="T181" s="60"/>
      <c r="U181" s="33"/>
      <c r="V181" s="33"/>
      <c r="W181" s="33"/>
      <c r="X181" s="33"/>
      <c r="Y181" s="33"/>
      <c r="Z181" s="33"/>
      <c r="AA181" s="33"/>
      <c r="AB181" s="33"/>
      <c r="AC181" s="33"/>
      <c r="AD181" s="33"/>
      <c r="AE181" s="33"/>
      <c r="AT181" s="18" t="s">
        <v>170</v>
      </c>
      <c r="AU181" s="18" t="s">
        <v>161</v>
      </c>
    </row>
    <row r="182" spans="1:65" s="2" customFormat="1" ht="21.75" customHeight="1">
      <c r="A182" s="33"/>
      <c r="B182" s="144"/>
      <c r="C182" s="145" t="s">
        <v>360</v>
      </c>
      <c r="D182" s="145" t="s">
        <v>163</v>
      </c>
      <c r="E182" s="146" t="s">
        <v>2228</v>
      </c>
      <c r="F182" s="147" t="s">
        <v>2229</v>
      </c>
      <c r="G182" s="148" t="s">
        <v>185</v>
      </c>
      <c r="H182" s="149">
        <v>1</v>
      </c>
      <c r="I182" s="150"/>
      <c r="J182" s="151">
        <f>ROUND(I182*H182,2)</f>
        <v>0</v>
      </c>
      <c r="K182" s="147" t="s">
        <v>167</v>
      </c>
      <c r="L182" s="34"/>
      <c r="M182" s="152" t="s">
        <v>1</v>
      </c>
      <c r="N182" s="153" t="s">
        <v>38</v>
      </c>
      <c r="O182" s="59"/>
      <c r="P182" s="154">
        <f>O182*H182</f>
        <v>0</v>
      </c>
      <c r="Q182" s="154">
        <v>0.00052</v>
      </c>
      <c r="R182" s="154">
        <f>Q182*H182</f>
        <v>0.00052</v>
      </c>
      <c r="S182" s="154">
        <v>0</v>
      </c>
      <c r="T182" s="155">
        <f>S182*H182</f>
        <v>0</v>
      </c>
      <c r="U182" s="33"/>
      <c r="V182" s="33"/>
      <c r="W182" s="33"/>
      <c r="X182" s="33"/>
      <c r="Y182" s="33"/>
      <c r="Z182" s="33"/>
      <c r="AA182" s="33"/>
      <c r="AB182" s="33"/>
      <c r="AC182" s="33"/>
      <c r="AD182" s="33"/>
      <c r="AE182" s="33"/>
      <c r="AR182" s="156" t="s">
        <v>251</v>
      </c>
      <c r="AT182" s="156" t="s">
        <v>163</v>
      </c>
      <c r="AU182" s="156" t="s">
        <v>161</v>
      </c>
      <c r="AY182" s="18" t="s">
        <v>160</v>
      </c>
      <c r="BE182" s="157">
        <f>IF(N182="základní",J182,0)</f>
        <v>0</v>
      </c>
      <c r="BF182" s="157">
        <f>IF(N182="snížená",J182,0)</f>
        <v>0</v>
      </c>
      <c r="BG182" s="157">
        <f>IF(N182="zákl. přenesená",J182,0)</f>
        <v>0</v>
      </c>
      <c r="BH182" s="157">
        <f>IF(N182="sníž. přenesená",J182,0)</f>
        <v>0</v>
      </c>
      <c r="BI182" s="157">
        <f>IF(N182="nulová",J182,0)</f>
        <v>0</v>
      </c>
      <c r="BJ182" s="18" t="s">
        <v>81</v>
      </c>
      <c r="BK182" s="157">
        <f>ROUND(I182*H182,2)</f>
        <v>0</v>
      </c>
      <c r="BL182" s="18" t="s">
        <v>251</v>
      </c>
      <c r="BM182" s="156" t="s">
        <v>2230</v>
      </c>
    </row>
    <row r="183" spans="1:47" s="2" customFormat="1" ht="11.25">
      <c r="A183" s="33"/>
      <c r="B183" s="34"/>
      <c r="C183" s="33"/>
      <c r="D183" s="158" t="s">
        <v>170</v>
      </c>
      <c r="E183" s="33"/>
      <c r="F183" s="159" t="s">
        <v>2231</v>
      </c>
      <c r="G183" s="33"/>
      <c r="H183" s="33"/>
      <c r="I183" s="160"/>
      <c r="J183" s="33"/>
      <c r="K183" s="33"/>
      <c r="L183" s="34"/>
      <c r="M183" s="161"/>
      <c r="N183" s="162"/>
      <c r="O183" s="59"/>
      <c r="P183" s="59"/>
      <c r="Q183" s="59"/>
      <c r="R183" s="59"/>
      <c r="S183" s="59"/>
      <c r="T183" s="60"/>
      <c r="U183" s="33"/>
      <c r="V183" s="33"/>
      <c r="W183" s="33"/>
      <c r="X183" s="33"/>
      <c r="Y183" s="33"/>
      <c r="Z183" s="33"/>
      <c r="AA183" s="33"/>
      <c r="AB183" s="33"/>
      <c r="AC183" s="33"/>
      <c r="AD183" s="33"/>
      <c r="AE183" s="33"/>
      <c r="AT183" s="18" t="s">
        <v>170</v>
      </c>
      <c r="AU183" s="18" t="s">
        <v>161</v>
      </c>
    </row>
    <row r="184" spans="1:65" s="2" customFormat="1" ht="24.2" customHeight="1">
      <c r="A184" s="33"/>
      <c r="B184" s="144"/>
      <c r="C184" s="145" t="s">
        <v>363</v>
      </c>
      <c r="D184" s="145" t="s">
        <v>163</v>
      </c>
      <c r="E184" s="146" t="s">
        <v>2232</v>
      </c>
      <c r="F184" s="147" t="s">
        <v>2233</v>
      </c>
      <c r="G184" s="148" t="s">
        <v>185</v>
      </c>
      <c r="H184" s="149">
        <v>2</v>
      </c>
      <c r="I184" s="150"/>
      <c r="J184" s="151">
        <f>ROUND(I184*H184,2)</f>
        <v>0</v>
      </c>
      <c r="K184" s="147" t="s">
        <v>167</v>
      </c>
      <c r="L184" s="34"/>
      <c r="M184" s="152" t="s">
        <v>1</v>
      </c>
      <c r="N184" s="153" t="s">
        <v>38</v>
      </c>
      <c r="O184" s="59"/>
      <c r="P184" s="154">
        <f>O184*H184</f>
        <v>0</v>
      </c>
      <c r="Q184" s="154">
        <v>0.00022</v>
      </c>
      <c r="R184" s="154">
        <f>Q184*H184</f>
        <v>0.00044</v>
      </c>
      <c r="S184" s="154">
        <v>0</v>
      </c>
      <c r="T184" s="155">
        <f>S184*H184</f>
        <v>0</v>
      </c>
      <c r="U184" s="33"/>
      <c r="V184" s="33"/>
      <c r="W184" s="33"/>
      <c r="X184" s="33"/>
      <c r="Y184" s="33"/>
      <c r="Z184" s="33"/>
      <c r="AA184" s="33"/>
      <c r="AB184" s="33"/>
      <c r="AC184" s="33"/>
      <c r="AD184" s="33"/>
      <c r="AE184" s="33"/>
      <c r="AR184" s="156" t="s">
        <v>251</v>
      </c>
      <c r="AT184" s="156" t="s">
        <v>163</v>
      </c>
      <c r="AU184" s="156" t="s">
        <v>161</v>
      </c>
      <c r="AY184" s="18" t="s">
        <v>160</v>
      </c>
      <c r="BE184" s="157">
        <f>IF(N184="základní",J184,0)</f>
        <v>0</v>
      </c>
      <c r="BF184" s="157">
        <f>IF(N184="snížená",J184,0)</f>
        <v>0</v>
      </c>
      <c r="BG184" s="157">
        <f>IF(N184="zákl. přenesená",J184,0)</f>
        <v>0</v>
      </c>
      <c r="BH184" s="157">
        <f>IF(N184="sníž. přenesená",J184,0)</f>
        <v>0</v>
      </c>
      <c r="BI184" s="157">
        <f>IF(N184="nulová",J184,0)</f>
        <v>0</v>
      </c>
      <c r="BJ184" s="18" t="s">
        <v>81</v>
      </c>
      <c r="BK184" s="157">
        <f>ROUND(I184*H184,2)</f>
        <v>0</v>
      </c>
      <c r="BL184" s="18" t="s">
        <v>251</v>
      </c>
      <c r="BM184" s="156" t="s">
        <v>2234</v>
      </c>
    </row>
    <row r="185" spans="1:47" s="2" customFormat="1" ht="11.25">
      <c r="A185" s="33"/>
      <c r="B185" s="34"/>
      <c r="C185" s="33"/>
      <c r="D185" s="158" t="s">
        <v>170</v>
      </c>
      <c r="E185" s="33"/>
      <c r="F185" s="159" t="s">
        <v>2235</v>
      </c>
      <c r="G185" s="33"/>
      <c r="H185" s="33"/>
      <c r="I185" s="160"/>
      <c r="J185" s="33"/>
      <c r="K185" s="33"/>
      <c r="L185" s="34"/>
      <c r="M185" s="161"/>
      <c r="N185" s="162"/>
      <c r="O185" s="59"/>
      <c r="P185" s="59"/>
      <c r="Q185" s="59"/>
      <c r="R185" s="59"/>
      <c r="S185" s="59"/>
      <c r="T185" s="60"/>
      <c r="U185" s="33"/>
      <c r="V185" s="33"/>
      <c r="W185" s="33"/>
      <c r="X185" s="33"/>
      <c r="Y185" s="33"/>
      <c r="Z185" s="33"/>
      <c r="AA185" s="33"/>
      <c r="AB185" s="33"/>
      <c r="AC185" s="33"/>
      <c r="AD185" s="33"/>
      <c r="AE185" s="33"/>
      <c r="AT185" s="18" t="s">
        <v>170</v>
      </c>
      <c r="AU185" s="18" t="s">
        <v>161</v>
      </c>
    </row>
    <row r="186" spans="1:65" s="2" customFormat="1" ht="24.2" customHeight="1">
      <c r="A186" s="33"/>
      <c r="B186" s="144"/>
      <c r="C186" s="145" t="s">
        <v>365</v>
      </c>
      <c r="D186" s="145" t="s">
        <v>163</v>
      </c>
      <c r="E186" s="146" t="s">
        <v>2236</v>
      </c>
      <c r="F186" s="147" t="s">
        <v>2237</v>
      </c>
      <c r="G186" s="148" t="s">
        <v>185</v>
      </c>
      <c r="H186" s="149">
        <v>5</v>
      </c>
      <c r="I186" s="150"/>
      <c r="J186" s="151">
        <f>ROUND(I186*H186,2)</f>
        <v>0</v>
      </c>
      <c r="K186" s="147" t="s">
        <v>167</v>
      </c>
      <c r="L186" s="34"/>
      <c r="M186" s="152" t="s">
        <v>1</v>
      </c>
      <c r="N186" s="153" t="s">
        <v>38</v>
      </c>
      <c r="O186" s="59"/>
      <c r="P186" s="154">
        <f>O186*H186</f>
        <v>0</v>
      </c>
      <c r="Q186" s="154">
        <v>0.00107</v>
      </c>
      <c r="R186" s="154">
        <f>Q186*H186</f>
        <v>0.00535</v>
      </c>
      <c r="S186" s="154">
        <v>0</v>
      </c>
      <c r="T186" s="155">
        <f>S186*H186</f>
        <v>0</v>
      </c>
      <c r="U186" s="33"/>
      <c r="V186" s="33"/>
      <c r="W186" s="33"/>
      <c r="X186" s="33"/>
      <c r="Y186" s="33"/>
      <c r="Z186" s="33"/>
      <c r="AA186" s="33"/>
      <c r="AB186" s="33"/>
      <c r="AC186" s="33"/>
      <c r="AD186" s="33"/>
      <c r="AE186" s="33"/>
      <c r="AR186" s="156" t="s">
        <v>251</v>
      </c>
      <c r="AT186" s="156" t="s">
        <v>163</v>
      </c>
      <c r="AU186" s="156" t="s">
        <v>161</v>
      </c>
      <c r="AY186" s="18" t="s">
        <v>160</v>
      </c>
      <c r="BE186" s="157">
        <f>IF(N186="základní",J186,0)</f>
        <v>0</v>
      </c>
      <c r="BF186" s="157">
        <f>IF(N186="snížená",J186,0)</f>
        <v>0</v>
      </c>
      <c r="BG186" s="157">
        <f>IF(N186="zákl. přenesená",J186,0)</f>
        <v>0</v>
      </c>
      <c r="BH186" s="157">
        <f>IF(N186="sníž. přenesená",J186,0)</f>
        <v>0</v>
      </c>
      <c r="BI186" s="157">
        <f>IF(N186="nulová",J186,0)</f>
        <v>0</v>
      </c>
      <c r="BJ186" s="18" t="s">
        <v>81</v>
      </c>
      <c r="BK186" s="157">
        <f>ROUND(I186*H186,2)</f>
        <v>0</v>
      </c>
      <c r="BL186" s="18" t="s">
        <v>251</v>
      </c>
      <c r="BM186" s="156" t="s">
        <v>2238</v>
      </c>
    </row>
    <row r="187" spans="1:47" s="2" customFormat="1" ht="19.5">
      <c r="A187" s="33"/>
      <c r="B187" s="34"/>
      <c r="C187" s="33"/>
      <c r="D187" s="158" t="s">
        <v>170</v>
      </c>
      <c r="E187" s="33"/>
      <c r="F187" s="159" t="s">
        <v>2239</v>
      </c>
      <c r="G187" s="33"/>
      <c r="H187" s="33"/>
      <c r="I187" s="160"/>
      <c r="J187" s="33"/>
      <c r="K187" s="33"/>
      <c r="L187" s="34"/>
      <c r="M187" s="161"/>
      <c r="N187" s="162"/>
      <c r="O187" s="59"/>
      <c r="P187" s="59"/>
      <c r="Q187" s="59"/>
      <c r="R187" s="59"/>
      <c r="S187" s="59"/>
      <c r="T187" s="60"/>
      <c r="U187" s="33"/>
      <c r="V187" s="33"/>
      <c r="W187" s="33"/>
      <c r="X187" s="33"/>
      <c r="Y187" s="33"/>
      <c r="Z187" s="33"/>
      <c r="AA187" s="33"/>
      <c r="AB187" s="33"/>
      <c r="AC187" s="33"/>
      <c r="AD187" s="33"/>
      <c r="AE187" s="33"/>
      <c r="AT187" s="18" t="s">
        <v>170</v>
      </c>
      <c r="AU187" s="18" t="s">
        <v>161</v>
      </c>
    </row>
    <row r="188" spans="1:65" s="2" customFormat="1" ht="16.5" customHeight="1">
      <c r="A188" s="33"/>
      <c r="B188" s="144"/>
      <c r="C188" s="145" t="s">
        <v>373</v>
      </c>
      <c r="D188" s="145" t="s">
        <v>163</v>
      </c>
      <c r="E188" s="146" t="s">
        <v>2240</v>
      </c>
      <c r="F188" s="147" t="s">
        <v>2241</v>
      </c>
      <c r="G188" s="148" t="s">
        <v>693</v>
      </c>
      <c r="H188" s="149">
        <v>1</v>
      </c>
      <c r="I188" s="150"/>
      <c r="J188" s="151">
        <f>ROUND(I188*H188,2)</f>
        <v>0</v>
      </c>
      <c r="K188" s="147" t="s">
        <v>1</v>
      </c>
      <c r="L188" s="34"/>
      <c r="M188" s="152" t="s">
        <v>1</v>
      </c>
      <c r="N188" s="153" t="s">
        <v>38</v>
      </c>
      <c r="O188" s="59"/>
      <c r="P188" s="154">
        <f>O188*H188</f>
        <v>0</v>
      </c>
      <c r="Q188" s="154">
        <v>0</v>
      </c>
      <c r="R188" s="154">
        <f>Q188*H188</f>
        <v>0</v>
      </c>
      <c r="S188" s="154">
        <v>0</v>
      </c>
      <c r="T188" s="155">
        <f>S188*H188</f>
        <v>0</v>
      </c>
      <c r="U188" s="33"/>
      <c r="V188" s="33"/>
      <c r="W188" s="33"/>
      <c r="X188" s="33"/>
      <c r="Y188" s="33"/>
      <c r="Z188" s="33"/>
      <c r="AA188" s="33"/>
      <c r="AB188" s="33"/>
      <c r="AC188" s="33"/>
      <c r="AD188" s="33"/>
      <c r="AE188" s="33"/>
      <c r="AR188" s="156" t="s">
        <v>251</v>
      </c>
      <c r="AT188" s="156" t="s">
        <v>163</v>
      </c>
      <c r="AU188" s="156" t="s">
        <v>161</v>
      </c>
      <c r="AY188" s="18" t="s">
        <v>160</v>
      </c>
      <c r="BE188" s="157">
        <f>IF(N188="základní",J188,0)</f>
        <v>0</v>
      </c>
      <c r="BF188" s="157">
        <f>IF(N188="snížená",J188,0)</f>
        <v>0</v>
      </c>
      <c r="BG188" s="157">
        <f>IF(N188="zákl. přenesená",J188,0)</f>
        <v>0</v>
      </c>
      <c r="BH188" s="157">
        <f>IF(N188="sníž. přenesená",J188,0)</f>
        <v>0</v>
      </c>
      <c r="BI188" s="157">
        <f>IF(N188="nulová",J188,0)</f>
        <v>0</v>
      </c>
      <c r="BJ188" s="18" t="s">
        <v>81</v>
      </c>
      <c r="BK188" s="157">
        <f>ROUND(I188*H188,2)</f>
        <v>0</v>
      </c>
      <c r="BL188" s="18" t="s">
        <v>251</v>
      </c>
      <c r="BM188" s="156" t="s">
        <v>2242</v>
      </c>
    </row>
    <row r="189" spans="1:47" s="2" customFormat="1" ht="11.25">
      <c r="A189" s="33"/>
      <c r="B189" s="34"/>
      <c r="C189" s="33"/>
      <c r="D189" s="158" t="s">
        <v>170</v>
      </c>
      <c r="E189" s="33"/>
      <c r="F189" s="159" t="s">
        <v>2241</v>
      </c>
      <c r="G189" s="33"/>
      <c r="H189" s="33"/>
      <c r="I189" s="160"/>
      <c r="J189" s="33"/>
      <c r="K189" s="33"/>
      <c r="L189" s="34"/>
      <c r="M189" s="161"/>
      <c r="N189" s="162"/>
      <c r="O189" s="59"/>
      <c r="P189" s="59"/>
      <c r="Q189" s="59"/>
      <c r="R189" s="59"/>
      <c r="S189" s="59"/>
      <c r="T189" s="60"/>
      <c r="U189" s="33"/>
      <c r="V189" s="33"/>
      <c r="W189" s="33"/>
      <c r="X189" s="33"/>
      <c r="Y189" s="33"/>
      <c r="Z189" s="33"/>
      <c r="AA189" s="33"/>
      <c r="AB189" s="33"/>
      <c r="AC189" s="33"/>
      <c r="AD189" s="33"/>
      <c r="AE189" s="33"/>
      <c r="AT189" s="18" t="s">
        <v>170</v>
      </c>
      <c r="AU189" s="18" t="s">
        <v>161</v>
      </c>
    </row>
    <row r="190" spans="1:65" s="2" customFormat="1" ht="24.2" customHeight="1">
      <c r="A190" s="33"/>
      <c r="B190" s="144"/>
      <c r="C190" s="145" t="s">
        <v>386</v>
      </c>
      <c r="D190" s="145" t="s">
        <v>163</v>
      </c>
      <c r="E190" s="146" t="s">
        <v>2243</v>
      </c>
      <c r="F190" s="147" t="s">
        <v>2244</v>
      </c>
      <c r="G190" s="148" t="s">
        <v>185</v>
      </c>
      <c r="H190" s="149">
        <v>2</v>
      </c>
      <c r="I190" s="150"/>
      <c r="J190" s="151">
        <f>ROUND(I190*H190,2)</f>
        <v>0</v>
      </c>
      <c r="K190" s="147" t="s">
        <v>167</v>
      </c>
      <c r="L190" s="34"/>
      <c r="M190" s="152" t="s">
        <v>1</v>
      </c>
      <c r="N190" s="153" t="s">
        <v>38</v>
      </c>
      <c r="O190" s="59"/>
      <c r="P190" s="154">
        <f>O190*H190</f>
        <v>0</v>
      </c>
      <c r="Q190" s="154">
        <v>0.00053</v>
      </c>
      <c r="R190" s="154">
        <f>Q190*H190</f>
        <v>0.00106</v>
      </c>
      <c r="S190" s="154">
        <v>0</v>
      </c>
      <c r="T190" s="155">
        <f>S190*H190</f>
        <v>0</v>
      </c>
      <c r="U190" s="33"/>
      <c r="V190" s="33"/>
      <c r="W190" s="33"/>
      <c r="X190" s="33"/>
      <c r="Y190" s="33"/>
      <c r="Z190" s="33"/>
      <c r="AA190" s="33"/>
      <c r="AB190" s="33"/>
      <c r="AC190" s="33"/>
      <c r="AD190" s="33"/>
      <c r="AE190" s="33"/>
      <c r="AR190" s="156" t="s">
        <v>251</v>
      </c>
      <c r="AT190" s="156" t="s">
        <v>163</v>
      </c>
      <c r="AU190" s="156" t="s">
        <v>161</v>
      </c>
      <c r="AY190" s="18" t="s">
        <v>160</v>
      </c>
      <c r="BE190" s="157">
        <f>IF(N190="základní",J190,0)</f>
        <v>0</v>
      </c>
      <c r="BF190" s="157">
        <f>IF(N190="snížená",J190,0)</f>
        <v>0</v>
      </c>
      <c r="BG190" s="157">
        <f>IF(N190="zákl. přenesená",J190,0)</f>
        <v>0</v>
      </c>
      <c r="BH190" s="157">
        <f>IF(N190="sníž. přenesená",J190,0)</f>
        <v>0</v>
      </c>
      <c r="BI190" s="157">
        <f>IF(N190="nulová",J190,0)</f>
        <v>0</v>
      </c>
      <c r="BJ190" s="18" t="s">
        <v>81</v>
      </c>
      <c r="BK190" s="157">
        <f>ROUND(I190*H190,2)</f>
        <v>0</v>
      </c>
      <c r="BL190" s="18" t="s">
        <v>251</v>
      </c>
      <c r="BM190" s="156" t="s">
        <v>2245</v>
      </c>
    </row>
    <row r="191" spans="1:47" s="2" customFormat="1" ht="19.5">
      <c r="A191" s="33"/>
      <c r="B191" s="34"/>
      <c r="C191" s="33"/>
      <c r="D191" s="158" t="s">
        <v>170</v>
      </c>
      <c r="E191" s="33"/>
      <c r="F191" s="159" t="s">
        <v>2246</v>
      </c>
      <c r="G191" s="33"/>
      <c r="H191" s="33"/>
      <c r="I191" s="160"/>
      <c r="J191" s="33"/>
      <c r="K191" s="33"/>
      <c r="L191" s="34"/>
      <c r="M191" s="161"/>
      <c r="N191" s="162"/>
      <c r="O191" s="59"/>
      <c r="P191" s="59"/>
      <c r="Q191" s="59"/>
      <c r="R191" s="59"/>
      <c r="S191" s="59"/>
      <c r="T191" s="60"/>
      <c r="U191" s="33"/>
      <c r="V191" s="33"/>
      <c r="W191" s="33"/>
      <c r="X191" s="33"/>
      <c r="Y191" s="33"/>
      <c r="Z191" s="33"/>
      <c r="AA191" s="33"/>
      <c r="AB191" s="33"/>
      <c r="AC191" s="33"/>
      <c r="AD191" s="33"/>
      <c r="AE191" s="33"/>
      <c r="AT191" s="18" t="s">
        <v>170</v>
      </c>
      <c r="AU191" s="18" t="s">
        <v>161</v>
      </c>
    </row>
    <row r="192" spans="1:65" s="2" customFormat="1" ht="24.2" customHeight="1">
      <c r="A192" s="33"/>
      <c r="B192" s="144"/>
      <c r="C192" s="145" t="s">
        <v>393</v>
      </c>
      <c r="D192" s="145" t="s">
        <v>163</v>
      </c>
      <c r="E192" s="146" t="s">
        <v>2247</v>
      </c>
      <c r="F192" s="147" t="s">
        <v>2248</v>
      </c>
      <c r="G192" s="148" t="s">
        <v>185</v>
      </c>
      <c r="H192" s="149">
        <v>1</v>
      </c>
      <c r="I192" s="150"/>
      <c r="J192" s="151">
        <f>ROUND(I192*H192,2)</f>
        <v>0</v>
      </c>
      <c r="K192" s="147" t="s">
        <v>167</v>
      </c>
      <c r="L192" s="34"/>
      <c r="M192" s="152" t="s">
        <v>1</v>
      </c>
      <c r="N192" s="153" t="s">
        <v>38</v>
      </c>
      <c r="O192" s="59"/>
      <c r="P192" s="154">
        <f>O192*H192</f>
        <v>0</v>
      </c>
      <c r="Q192" s="154">
        <v>0.00097</v>
      </c>
      <c r="R192" s="154">
        <f>Q192*H192</f>
        <v>0.00097</v>
      </c>
      <c r="S192" s="154">
        <v>0</v>
      </c>
      <c r="T192" s="155">
        <f>S192*H192</f>
        <v>0</v>
      </c>
      <c r="U192" s="33"/>
      <c r="V192" s="33"/>
      <c r="W192" s="33"/>
      <c r="X192" s="33"/>
      <c r="Y192" s="33"/>
      <c r="Z192" s="33"/>
      <c r="AA192" s="33"/>
      <c r="AB192" s="33"/>
      <c r="AC192" s="33"/>
      <c r="AD192" s="33"/>
      <c r="AE192" s="33"/>
      <c r="AR192" s="156" t="s">
        <v>251</v>
      </c>
      <c r="AT192" s="156" t="s">
        <v>163</v>
      </c>
      <c r="AU192" s="156" t="s">
        <v>161</v>
      </c>
      <c r="AY192" s="18" t="s">
        <v>160</v>
      </c>
      <c r="BE192" s="157">
        <f>IF(N192="základní",J192,0)</f>
        <v>0</v>
      </c>
      <c r="BF192" s="157">
        <f>IF(N192="snížená",J192,0)</f>
        <v>0</v>
      </c>
      <c r="BG192" s="157">
        <f>IF(N192="zákl. přenesená",J192,0)</f>
        <v>0</v>
      </c>
      <c r="BH192" s="157">
        <f>IF(N192="sníž. přenesená",J192,0)</f>
        <v>0</v>
      </c>
      <c r="BI192" s="157">
        <f>IF(N192="nulová",J192,0)</f>
        <v>0</v>
      </c>
      <c r="BJ192" s="18" t="s">
        <v>81</v>
      </c>
      <c r="BK192" s="157">
        <f>ROUND(I192*H192,2)</f>
        <v>0</v>
      </c>
      <c r="BL192" s="18" t="s">
        <v>251</v>
      </c>
      <c r="BM192" s="156" t="s">
        <v>2249</v>
      </c>
    </row>
    <row r="193" spans="1:47" s="2" customFormat="1" ht="11.25">
      <c r="A193" s="33"/>
      <c r="B193" s="34"/>
      <c r="C193" s="33"/>
      <c r="D193" s="158" t="s">
        <v>170</v>
      </c>
      <c r="E193" s="33"/>
      <c r="F193" s="159" t="s">
        <v>2250</v>
      </c>
      <c r="G193" s="33"/>
      <c r="H193" s="33"/>
      <c r="I193" s="160"/>
      <c r="J193" s="33"/>
      <c r="K193" s="33"/>
      <c r="L193" s="34"/>
      <c r="M193" s="161"/>
      <c r="N193" s="162"/>
      <c r="O193" s="59"/>
      <c r="P193" s="59"/>
      <c r="Q193" s="59"/>
      <c r="R193" s="59"/>
      <c r="S193" s="59"/>
      <c r="T193" s="60"/>
      <c r="U193" s="33"/>
      <c r="V193" s="33"/>
      <c r="W193" s="33"/>
      <c r="X193" s="33"/>
      <c r="Y193" s="33"/>
      <c r="Z193" s="33"/>
      <c r="AA193" s="33"/>
      <c r="AB193" s="33"/>
      <c r="AC193" s="33"/>
      <c r="AD193" s="33"/>
      <c r="AE193" s="33"/>
      <c r="AT193" s="18" t="s">
        <v>170</v>
      </c>
      <c r="AU193" s="18" t="s">
        <v>161</v>
      </c>
    </row>
    <row r="194" spans="2:63" s="12" customFormat="1" ht="22.9" customHeight="1">
      <c r="B194" s="131"/>
      <c r="D194" s="132" t="s">
        <v>72</v>
      </c>
      <c r="E194" s="142" t="s">
        <v>2251</v>
      </c>
      <c r="F194" s="142" t="s">
        <v>2252</v>
      </c>
      <c r="I194" s="134"/>
      <c r="J194" s="143">
        <f>BK194</f>
        <v>0</v>
      </c>
      <c r="L194" s="131"/>
      <c r="M194" s="136"/>
      <c r="N194" s="137"/>
      <c r="O194" s="137"/>
      <c r="P194" s="138">
        <f>SUM(P195:P216)</f>
        <v>0</v>
      </c>
      <c r="Q194" s="137"/>
      <c r="R194" s="138">
        <f>SUM(R195:R216)</f>
        <v>0</v>
      </c>
      <c r="S194" s="137"/>
      <c r="T194" s="139">
        <f>SUM(T195:T216)</f>
        <v>0</v>
      </c>
      <c r="AR194" s="132" t="s">
        <v>83</v>
      </c>
      <c r="AT194" s="140" t="s">
        <v>72</v>
      </c>
      <c r="AU194" s="140" t="s">
        <v>81</v>
      </c>
      <c r="AY194" s="132" t="s">
        <v>160</v>
      </c>
      <c r="BK194" s="141">
        <f>SUM(BK195:BK216)</f>
        <v>0</v>
      </c>
    </row>
    <row r="195" spans="1:65" s="2" customFormat="1" ht="37.9" customHeight="1">
      <c r="A195" s="33"/>
      <c r="B195" s="144"/>
      <c r="C195" s="145" t="s">
        <v>399</v>
      </c>
      <c r="D195" s="145" t="s">
        <v>163</v>
      </c>
      <c r="E195" s="146" t="s">
        <v>2253</v>
      </c>
      <c r="F195" s="147" t="s">
        <v>2254</v>
      </c>
      <c r="G195" s="148" t="s">
        <v>1118</v>
      </c>
      <c r="H195" s="205"/>
      <c r="I195" s="150"/>
      <c r="J195" s="151">
        <f>ROUND(I195*H195,2)</f>
        <v>0</v>
      </c>
      <c r="K195" s="147" t="s">
        <v>1</v>
      </c>
      <c r="L195" s="34"/>
      <c r="M195" s="152" t="s">
        <v>1</v>
      </c>
      <c r="N195" s="153" t="s">
        <v>38</v>
      </c>
      <c r="O195" s="59"/>
      <c r="P195" s="154">
        <f>O195*H195</f>
        <v>0</v>
      </c>
      <c r="Q195" s="154">
        <v>0</v>
      </c>
      <c r="R195" s="154">
        <f>Q195*H195</f>
        <v>0</v>
      </c>
      <c r="S195" s="154">
        <v>0</v>
      </c>
      <c r="T195" s="155">
        <f>S195*H195</f>
        <v>0</v>
      </c>
      <c r="U195" s="33"/>
      <c r="V195" s="33"/>
      <c r="W195" s="33"/>
      <c r="X195" s="33"/>
      <c r="Y195" s="33"/>
      <c r="Z195" s="33"/>
      <c r="AA195" s="33"/>
      <c r="AB195" s="33"/>
      <c r="AC195" s="33"/>
      <c r="AD195" s="33"/>
      <c r="AE195" s="33"/>
      <c r="AR195" s="156" t="s">
        <v>251</v>
      </c>
      <c r="AT195" s="156" t="s">
        <v>163</v>
      </c>
      <c r="AU195" s="156" t="s">
        <v>83</v>
      </c>
      <c r="AY195" s="18" t="s">
        <v>160</v>
      </c>
      <c r="BE195" s="157">
        <f>IF(N195="základní",J195,0)</f>
        <v>0</v>
      </c>
      <c r="BF195" s="157">
        <f>IF(N195="snížená",J195,0)</f>
        <v>0</v>
      </c>
      <c r="BG195" s="157">
        <f>IF(N195="zákl. přenesená",J195,0)</f>
        <v>0</v>
      </c>
      <c r="BH195" s="157">
        <f>IF(N195="sníž. přenesená",J195,0)</f>
        <v>0</v>
      </c>
      <c r="BI195" s="157">
        <f>IF(N195="nulová",J195,0)</f>
        <v>0</v>
      </c>
      <c r="BJ195" s="18" t="s">
        <v>81</v>
      </c>
      <c r="BK195" s="157">
        <f>ROUND(I195*H195,2)</f>
        <v>0</v>
      </c>
      <c r="BL195" s="18" t="s">
        <v>251</v>
      </c>
      <c r="BM195" s="156" t="s">
        <v>2255</v>
      </c>
    </row>
    <row r="196" spans="1:47" s="2" customFormat="1" ht="19.5">
      <c r="A196" s="33"/>
      <c r="B196" s="34"/>
      <c r="C196" s="33"/>
      <c r="D196" s="158" t="s">
        <v>170</v>
      </c>
      <c r="E196" s="33"/>
      <c r="F196" s="159" t="s">
        <v>2254</v>
      </c>
      <c r="G196" s="33"/>
      <c r="H196" s="33"/>
      <c r="I196" s="160"/>
      <c r="J196" s="33"/>
      <c r="K196" s="33"/>
      <c r="L196" s="34"/>
      <c r="M196" s="161"/>
      <c r="N196" s="162"/>
      <c r="O196" s="59"/>
      <c r="P196" s="59"/>
      <c r="Q196" s="59"/>
      <c r="R196" s="59"/>
      <c r="S196" s="59"/>
      <c r="T196" s="60"/>
      <c r="U196" s="33"/>
      <c r="V196" s="33"/>
      <c r="W196" s="33"/>
      <c r="X196" s="33"/>
      <c r="Y196" s="33"/>
      <c r="Z196" s="33"/>
      <c r="AA196" s="33"/>
      <c r="AB196" s="33"/>
      <c r="AC196" s="33"/>
      <c r="AD196" s="33"/>
      <c r="AE196" s="33"/>
      <c r="AT196" s="18" t="s">
        <v>170</v>
      </c>
      <c r="AU196" s="18" t="s">
        <v>83</v>
      </c>
    </row>
    <row r="197" spans="1:65" s="2" customFormat="1" ht="16.5" customHeight="1">
      <c r="A197" s="33"/>
      <c r="B197" s="144"/>
      <c r="C197" s="145" t="s">
        <v>412</v>
      </c>
      <c r="D197" s="145" t="s">
        <v>163</v>
      </c>
      <c r="E197" s="146" t="s">
        <v>2256</v>
      </c>
      <c r="F197" s="147" t="s">
        <v>2257</v>
      </c>
      <c r="G197" s="148" t="s">
        <v>693</v>
      </c>
      <c r="H197" s="149">
        <v>1</v>
      </c>
      <c r="I197" s="150"/>
      <c r="J197" s="151">
        <f>ROUND(I197*H197,2)</f>
        <v>0</v>
      </c>
      <c r="K197" s="147" t="s">
        <v>1</v>
      </c>
      <c r="L197" s="34"/>
      <c r="M197" s="152" t="s">
        <v>1</v>
      </c>
      <c r="N197" s="153" t="s">
        <v>38</v>
      </c>
      <c r="O197" s="59"/>
      <c r="P197" s="154">
        <f>O197*H197</f>
        <v>0</v>
      </c>
      <c r="Q197" s="154">
        <v>0</v>
      </c>
      <c r="R197" s="154">
        <f>Q197*H197</f>
        <v>0</v>
      </c>
      <c r="S197" s="154">
        <v>0</v>
      </c>
      <c r="T197" s="155">
        <f>S197*H197</f>
        <v>0</v>
      </c>
      <c r="U197" s="33"/>
      <c r="V197" s="33"/>
      <c r="W197" s="33"/>
      <c r="X197" s="33"/>
      <c r="Y197" s="33"/>
      <c r="Z197" s="33"/>
      <c r="AA197" s="33"/>
      <c r="AB197" s="33"/>
      <c r="AC197" s="33"/>
      <c r="AD197" s="33"/>
      <c r="AE197" s="33"/>
      <c r="AR197" s="156" t="s">
        <v>251</v>
      </c>
      <c r="AT197" s="156" t="s">
        <v>163</v>
      </c>
      <c r="AU197" s="156" t="s">
        <v>83</v>
      </c>
      <c r="AY197" s="18" t="s">
        <v>160</v>
      </c>
      <c r="BE197" s="157">
        <f>IF(N197="základní",J197,0)</f>
        <v>0</v>
      </c>
      <c r="BF197" s="157">
        <f>IF(N197="snížená",J197,0)</f>
        <v>0</v>
      </c>
      <c r="BG197" s="157">
        <f>IF(N197="zákl. přenesená",J197,0)</f>
        <v>0</v>
      </c>
      <c r="BH197" s="157">
        <f>IF(N197="sníž. přenesená",J197,0)</f>
        <v>0</v>
      </c>
      <c r="BI197" s="157">
        <f>IF(N197="nulová",J197,0)</f>
        <v>0</v>
      </c>
      <c r="BJ197" s="18" t="s">
        <v>81</v>
      </c>
      <c r="BK197" s="157">
        <f>ROUND(I197*H197,2)</f>
        <v>0</v>
      </c>
      <c r="BL197" s="18" t="s">
        <v>251</v>
      </c>
      <c r="BM197" s="156" t="s">
        <v>2258</v>
      </c>
    </row>
    <row r="198" spans="1:47" s="2" customFormat="1" ht="11.25">
      <c r="A198" s="33"/>
      <c r="B198" s="34"/>
      <c r="C198" s="33"/>
      <c r="D198" s="158" t="s">
        <v>170</v>
      </c>
      <c r="E198" s="33"/>
      <c r="F198" s="159" t="s">
        <v>2257</v>
      </c>
      <c r="G198" s="33"/>
      <c r="H198" s="33"/>
      <c r="I198" s="160"/>
      <c r="J198" s="33"/>
      <c r="K198" s="33"/>
      <c r="L198" s="34"/>
      <c r="M198" s="161"/>
      <c r="N198" s="162"/>
      <c r="O198" s="59"/>
      <c r="P198" s="59"/>
      <c r="Q198" s="59"/>
      <c r="R198" s="59"/>
      <c r="S198" s="59"/>
      <c r="T198" s="60"/>
      <c r="U198" s="33"/>
      <c r="V198" s="33"/>
      <c r="W198" s="33"/>
      <c r="X198" s="33"/>
      <c r="Y198" s="33"/>
      <c r="Z198" s="33"/>
      <c r="AA198" s="33"/>
      <c r="AB198" s="33"/>
      <c r="AC198" s="33"/>
      <c r="AD198" s="33"/>
      <c r="AE198" s="33"/>
      <c r="AT198" s="18" t="s">
        <v>170</v>
      </c>
      <c r="AU198" s="18" t="s">
        <v>83</v>
      </c>
    </row>
    <row r="199" spans="1:65" s="2" customFormat="1" ht="16.5" customHeight="1">
      <c r="A199" s="33"/>
      <c r="B199" s="144"/>
      <c r="C199" s="145" t="s">
        <v>418</v>
      </c>
      <c r="D199" s="145" t="s">
        <v>163</v>
      </c>
      <c r="E199" s="146" t="s">
        <v>2259</v>
      </c>
      <c r="F199" s="147" t="s">
        <v>2260</v>
      </c>
      <c r="G199" s="148" t="s">
        <v>1118</v>
      </c>
      <c r="H199" s="205"/>
      <c r="I199" s="150"/>
      <c r="J199" s="151">
        <f>ROUND(I199*H199,2)</f>
        <v>0</v>
      </c>
      <c r="K199" s="147" t="s">
        <v>1</v>
      </c>
      <c r="L199" s="34"/>
      <c r="M199" s="152" t="s">
        <v>1</v>
      </c>
      <c r="N199" s="153" t="s">
        <v>38</v>
      </c>
      <c r="O199" s="59"/>
      <c r="P199" s="154">
        <f>O199*H199</f>
        <v>0</v>
      </c>
      <c r="Q199" s="154">
        <v>0</v>
      </c>
      <c r="R199" s="154">
        <f>Q199*H199</f>
        <v>0</v>
      </c>
      <c r="S199" s="154">
        <v>0</v>
      </c>
      <c r="T199" s="155">
        <f>S199*H199</f>
        <v>0</v>
      </c>
      <c r="U199" s="33"/>
      <c r="V199" s="33"/>
      <c r="W199" s="33"/>
      <c r="X199" s="33"/>
      <c r="Y199" s="33"/>
      <c r="Z199" s="33"/>
      <c r="AA199" s="33"/>
      <c r="AB199" s="33"/>
      <c r="AC199" s="33"/>
      <c r="AD199" s="33"/>
      <c r="AE199" s="33"/>
      <c r="AR199" s="156" t="s">
        <v>251</v>
      </c>
      <c r="AT199" s="156" t="s">
        <v>163</v>
      </c>
      <c r="AU199" s="156" t="s">
        <v>83</v>
      </c>
      <c r="AY199" s="18" t="s">
        <v>160</v>
      </c>
      <c r="BE199" s="157">
        <f>IF(N199="základní",J199,0)</f>
        <v>0</v>
      </c>
      <c r="BF199" s="157">
        <f>IF(N199="snížená",J199,0)</f>
        <v>0</v>
      </c>
      <c r="BG199" s="157">
        <f>IF(N199="zákl. přenesená",J199,0)</f>
        <v>0</v>
      </c>
      <c r="BH199" s="157">
        <f>IF(N199="sníž. přenesená",J199,0)</f>
        <v>0</v>
      </c>
      <c r="BI199" s="157">
        <f>IF(N199="nulová",J199,0)</f>
        <v>0</v>
      </c>
      <c r="BJ199" s="18" t="s">
        <v>81</v>
      </c>
      <c r="BK199" s="157">
        <f>ROUND(I199*H199,2)</f>
        <v>0</v>
      </c>
      <c r="BL199" s="18" t="s">
        <v>251</v>
      </c>
      <c r="BM199" s="156" t="s">
        <v>2261</v>
      </c>
    </row>
    <row r="200" spans="1:47" s="2" customFormat="1" ht="11.25">
      <c r="A200" s="33"/>
      <c r="B200" s="34"/>
      <c r="C200" s="33"/>
      <c r="D200" s="158" t="s">
        <v>170</v>
      </c>
      <c r="E200" s="33"/>
      <c r="F200" s="159" t="s">
        <v>2260</v>
      </c>
      <c r="G200" s="33"/>
      <c r="H200" s="33"/>
      <c r="I200" s="160"/>
      <c r="J200" s="33"/>
      <c r="K200" s="33"/>
      <c r="L200" s="34"/>
      <c r="M200" s="161"/>
      <c r="N200" s="162"/>
      <c r="O200" s="59"/>
      <c r="P200" s="59"/>
      <c r="Q200" s="59"/>
      <c r="R200" s="59"/>
      <c r="S200" s="59"/>
      <c r="T200" s="60"/>
      <c r="U200" s="33"/>
      <c r="V200" s="33"/>
      <c r="W200" s="33"/>
      <c r="X200" s="33"/>
      <c r="Y200" s="33"/>
      <c r="Z200" s="33"/>
      <c r="AA200" s="33"/>
      <c r="AB200" s="33"/>
      <c r="AC200" s="33"/>
      <c r="AD200" s="33"/>
      <c r="AE200" s="33"/>
      <c r="AT200" s="18" t="s">
        <v>170</v>
      </c>
      <c r="AU200" s="18" t="s">
        <v>83</v>
      </c>
    </row>
    <row r="201" spans="1:65" s="2" customFormat="1" ht="21.75" customHeight="1">
      <c r="A201" s="33"/>
      <c r="B201" s="144"/>
      <c r="C201" s="145" t="s">
        <v>423</v>
      </c>
      <c r="D201" s="145" t="s">
        <v>163</v>
      </c>
      <c r="E201" s="146" t="s">
        <v>2262</v>
      </c>
      <c r="F201" s="147" t="s">
        <v>2263</v>
      </c>
      <c r="G201" s="148" t="s">
        <v>217</v>
      </c>
      <c r="H201" s="149">
        <v>12</v>
      </c>
      <c r="I201" s="150"/>
      <c r="J201" s="151">
        <f>ROUND(I201*H201,2)</f>
        <v>0</v>
      </c>
      <c r="K201" s="147" t="s">
        <v>1</v>
      </c>
      <c r="L201" s="34"/>
      <c r="M201" s="152" t="s">
        <v>1</v>
      </c>
      <c r="N201" s="153" t="s">
        <v>38</v>
      </c>
      <c r="O201" s="59"/>
      <c r="P201" s="154">
        <f>O201*H201</f>
        <v>0</v>
      </c>
      <c r="Q201" s="154">
        <v>0</v>
      </c>
      <c r="R201" s="154">
        <f>Q201*H201</f>
        <v>0</v>
      </c>
      <c r="S201" s="154">
        <v>0</v>
      </c>
      <c r="T201" s="155">
        <f>S201*H201</f>
        <v>0</v>
      </c>
      <c r="U201" s="33"/>
      <c r="V201" s="33"/>
      <c r="W201" s="33"/>
      <c r="X201" s="33"/>
      <c r="Y201" s="33"/>
      <c r="Z201" s="33"/>
      <c r="AA201" s="33"/>
      <c r="AB201" s="33"/>
      <c r="AC201" s="33"/>
      <c r="AD201" s="33"/>
      <c r="AE201" s="33"/>
      <c r="AR201" s="156" t="s">
        <v>251</v>
      </c>
      <c r="AT201" s="156" t="s">
        <v>163</v>
      </c>
      <c r="AU201" s="156" t="s">
        <v>83</v>
      </c>
      <c r="AY201" s="18" t="s">
        <v>160</v>
      </c>
      <c r="BE201" s="157">
        <f>IF(N201="základní",J201,0)</f>
        <v>0</v>
      </c>
      <c r="BF201" s="157">
        <f>IF(N201="snížená",J201,0)</f>
        <v>0</v>
      </c>
      <c r="BG201" s="157">
        <f>IF(N201="zákl. přenesená",J201,0)</f>
        <v>0</v>
      </c>
      <c r="BH201" s="157">
        <f>IF(N201="sníž. přenesená",J201,0)</f>
        <v>0</v>
      </c>
      <c r="BI201" s="157">
        <f>IF(N201="nulová",J201,0)</f>
        <v>0</v>
      </c>
      <c r="BJ201" s="18" t="s">
        <v>81</v>
      </c>
      <c r="BK201" s="157">
        <f>ROUND(I201*H201,2)</f>
        <v>0</v>
      </c>
      <c r="BL201" s="18" t="s">
        <v>251</v>
      </c>
      <c r="BM201" s="156" t="s">
        <v>2264</v>
      </c>
    </row>
    <row r="202" spans="1:47" s="2" customFormat="1" ht="11.25">
      <c r="A202" s="33"/>
      <c r="B202" s="34"/>
      <c r="C202" s="33"/>
      <c r="D202" s="158" t="s">
        <v>170</v>
      </c>
      <c r="E202" s="33"/>
      <c r="F202" s="159" t="s">
        <v>2263</v>
      </c>
      <c r="G202" s="33"/>
      <c r="H202" s="33"/>
      <c r="I202" s="160"/>
      <c r="J202" s="33"/>
      <c r="K202" s="33"/>
      <c r="L202" s="34"/>
      <c r="M202" s="161"/>
      <c r="N202" s="162"/>
      <c r="O202" s="59"/>
      <c r="P202" s="59"/>
      <c r="Q202" s="59"/>
      <c r="R202" s="59"/>
      <c r="S202" s="59"/>
      <c r="T202" s="60"/>
      <c r="U202" s="33"/>
      <c r="V202" s="33"/>
      <c r="W202" s="33"/>
      <c r="X202" s="33"/>
      <c r="Y202" s="33"/>
      <c r="Z202" s="33"/>
      <c r="AA202" s="33"/>
      <c r="AB202" s="33"/>
      <c r="AC202" s="33"/>
      <c r="AD202" s="33"/>
      <c r="AE202" s="33"/>
      <c r="AT202" s="18" t="s">
        <v>170</v>
      </c>
      <c r="AU202" s="18" t="s">
        <v>83</v>
      </c>
    </row>
    <row r="203" spans="1:65" s="2" customFormat="1" ht="21.75" customHeight="1">
      <c r="A203" s="33"/>
      <c r="B203" s="144"/>
      <c r="C203" s="145" t="s">
        <v>494</v>
      </c>
      <c r="D203" s="145" t="s">
        <v>163</v>
      </c>
      <c r="E203" s="146" t="s">
        <v>2265</v>
      </c>
      <c r="F203" s="147" t="s">
        <v>2266</v>
      </c>
      <c r="G203" s="148" t="s">
        <v>1955</v>
      </c>
      <c r="H203" s="149">
        <v>1</v>
      </c>
      <c r="I203" s="150"/>
      <c r="J203" s="151">
        <f>ROUND(I203*H203,2)</f>
        <v>0</v>
      </c>
      <c r="K203" s="147" t="s">
        <v>1</v>
      </c>
      <c r="L203" s="34"/>
      <c r="M203" s="152" t="s">
        <v>1</v>
      </c>
      <c r="N203" s="153" t="s">
        <v>38</v>
      </c>
      <c r="O203" s="59"/>
      <c r="P203" s="154">
        <f>O203*H203</f>
        <v>0</v>
      </c>
      <c r="Q203" s="154">
        <v>0</v>
      </c>
      <c r="R203" s="154">
        <f>Q203*H203</f>
        <v>0</v>
      </c>
      <c r="S203" s="154">
        <v>0</v>
      </c>
      <c r="T203" s="155">
        <f>S203*H203</f>
        <v>0</v>
      </c>
      <c r="U203" s="33"/>
      <c r="V203" s="33"/>
      <c r="W203" s="33"/>
      <c r="X203" s="33"/>
      <c r="Y203" s="33"/>
      <c r="Z203" s="33"/>
      <c r="AA203" s="33"/>
      <c r="AB203" s="33"/>
      <c r="AC203" s="33"/>
      <c r="AD203" s="33"/>
      <c r="AE203" s="33"/>
      <c r="AR203" s="156" t="s">
        <v>251</v>
      </c>
      <c r="AT203" s="156" t="s">
        <v>163</v>
      </c>
      <c r="AU203" s="156" t="s">
        <v>83</v>
      </c>
      <c r="AY203" s="18" t="s">
        <v>160</v>
      </c>
      <c r="BE203" s="157">
        <f>IF(N203="základní",J203,0)</f>
        <v>0</v>
      </c>
      <c r="BF203" s="157">
        <f>IF(N203="snížená",J203,0)</f>
        <v>0</v>
      </c>
      <c r="BG203" s="157">
        <f>IF(N203="zákl. přenesená",J203,0)</f>
        <v>0</v>
      </c>
      <c r="BH203" s="157">
        <f>IF(N203="sníž. přenesená",J203,0)</f>
        <v>0</v>
      </c>
      <c r="BI203" s="157">
        <f>IF(N203="nulová",J203,0)</f>
        <v>0</v>
      </c>
      <c r="BJ203" s="18" t="s">
        <v>81</v>
      </c>
      <c r="BK203" s="157">
        <f>ROUND(I203*H203,2)</f>
        <v>0</v>
      </c>
      <c r="BL203" s="18" t="s">
        <v>251</v>
      </c>
      <c r="BM203" s="156" t="s">
        <v>2267</v>
      </c>
    </row>
    <row r="204" spans="1:47" s="2" customFormat="1" ht="11.25">
      <c r="A204" s="33"/>
      <c r="B204" s="34"/>
      <c r="C204" s="33"/>
      <c r="D204" s="158" t="s">
        <v>170</v>
      </c>
      <c r="E204" s="33"/>
      <c r="F204" s="159" t="s">
        <v>2266</v>
      </c>
      <c r="G204" s="33"/>
      <c r="H204" s="33"/>
      <c r="I204" s="160"/>
      <c r="J204" s="33"/>
      <c r="K204" s="33"/>
      <c r="L204" s="34"/>
      <c r="M204" s="161"/>
      <c r="N204" s="162"/>
      <c r="O204" s="59"/>
      <c r="P204" s="59"/>
      <c r="Q204" s="59"/>
      <c r="R204" s="59"/>
      <c r="S204" s="59"/>
      <c r="T204" s="60"/>
      <c r="U204" s="33"/>
      <c r="V204" s="33"/>
      <c r="W204" s="33"/>
      <c r="X204" s="33"/>
      <c r="Y204" s="33"/>
      <c r="Z204" s="33"/>
      <c r="AA204" s="33"/>
      <c r="AB204" s="33"/>
      <c r="AC204" s="33"/>
      <c r="AD204" s="33"/>
      <c r="AE204" s="33"/>
      <c r="AT204" s="18" t="s">
        <v>170</v>
      </c>
      <c r="AU204" s="18" t="s">
        <v>83</v>
      </c>
    </row>
    <row r="205" spans="1:65" s="2" customFormat="1" ht="16.5" customHeight="1">
      <c r="A205" s="33"/>
      <c r="B205" s="144"/>
      <c r="C205" s="145" t="s">
        <v>499</v>
      </c>
      <c r="D205" s="145" t="s">
        <v>163</v>
      </c>
      <c r="E205" s="146" t="s">
        <v>2268</v>
      </c>
      <c r="F205" s="147" t="s">
        <v>2269</v>
      </c>
      <c r="G205" s="148" t="s">
        <v>1955</v>
      </c>
      <c r="H205" s="149">
        <v>1</v>
      </c>
      <c r="I205" s="150"/>
      <c r="J205" s="151">
        <f>ROUND(I205*H205,2)</f>
        <v>0</v>
      </c>
      <c r="K205" s="147" t="s">
        <v>1</v>
      </c>
      <c r="L205" s="34"/>
      <c r="M205" s="152" t="s">
        <v>1</v>
      </c>
      <c r="N205" s="153" t="s">
        <v>38</v>
      </c>
      <c r="O205" s="59"/>
      <c r="P205" s="154">
        <f>O205*H205</f>
        <v>0</v>
      </c>
      <c r="Q205" s="154">
        <v>0</v>
      </c>
      <c r="R205" s="154">
        <f>Q205*H205</f>
        <v>0</v>
      </c>
      <c r="S205" s="154">
        <v>0</v>
      </c>
      <c r="T205" s="155">
        <f>S205*H205</f>
        <v>0</v>
      </c>
      <c r="U205" s="33"/>
      <c r="V205" s="33"/>
      <c r="W205" s="33"/>
      <c r="X205" s="33"/>
      <c r="Y205" s="33"/>
      <c r="Z205" s="33"/>
      <c r="AA205" s="33"/>
      <c r="AB205" s="33"/>
      <c r="AC205" s="33"/>
      <c r="AD205" s="33"/>
      <c r="AE205" s="33"/>
      <c r="AR205" s="156" t="s">
        <v>251</v>
      </c>
      <c r="AT205" s="156" t="s">
        <v>163</v>
      </c>
      <c r="AU205" s="156" t="s">
        <v>83</v>
      </c>
      <c r="AY205" s="18" t="s">
        <v>160</v>
      </c>
      <c r="BE205" s="157">
        <f>IF(N205="základní",J205,0)</f>
        <v>0</v>
      </c>
      <c r="BF205" s="157">
        <f>IF(N205="snížená",J205,0)</f>
        <v>0</v>
      </c>
      <c r="BG205" s="157">
        <f>IF(N205="zákl. přenesená",J205,0)</f>
        <v>0</v>
      </c>
      <c r="BH205" s="157">
        <f>IF(N205="sníž. přenesená",J205,0)</f>
        <v>0</v>
      </c>
      <c r="BI205" s="157">
        <f>IF(N205="nulová",J205,0)</f>
        <v>0</v>
      </c>
      <c r="BJ205" s="18" t="s">
        <v>81</v>
      </c>
      <c r="BK205" s="157">
        <f>ROUND(I205*H205,2)</f>
        <v>0</v>
      </c>
      <c r="BL205" s="18" t="s">
        <v>251</v>
      </c>
      <c r="BM205" s="156" t="s">
        <v>2270</v>
      </c>
    </row>
    <row r="206" spans="1:47" s="2" customFormat="1" ht="11.25">
      <c r="A206" s="33"/>
      <c r="B206" s="34"/>
      <c r="C206" s="33"/>
      <c r="D206" s="158" t="s">
        <v>170</v>
      </c>
      <c r="E206" s="33"/>
      <c r="F206" s="159" t="s">
        <v>2271</v>
      </c>
      <c r="G206" s="33"/>
      <c r="H206" s="33"/>
      <c r="I206" s="160"/>
      <c r="J206" s="33"/>
      <c r="K206" s="33"/>
      <c r="L206" s="34"/>
      <c r="M206" s="161"/>
      <c r="N206" s="162"/>
      <c r="O206" s="59"/>
      <c r="P206" s="59"/>
      <c r="Q206" s="59"/>
      <c r="R206" s="59"/>
      <c r="S206" s="59"/>
      <c r="T206" s="60"/>
      <c r="U206" s="33"/>
      <c r="V206" s="33"/>
      <c r="W206" s="33"/>
      <c r="X206" s="33"/>
      <c r="Y206" s="33"/>
      <c r="Z206" s="33"/>
      <c r="AA206" s="33"/>
      <c r="AB206" s="33"/>
      <c r="AC206" s="33"/>
      <c r="AD206" s="33"/>
      <c r="AE206" s="33"/>
      <c r="AT206" s="18" t="s">
        <v>170</v>
      </c>
      <c r="AU206" s="18" t="s">
        <v>83</v>
      </c>
    </row>
    <row r="207" spans="1:65" s="2" customFormat="1" ht="16.5" customHeight="1">
      <c r="A207" s="33"/>
      <c r="B207" s="144"/>
      <c r="C207" s="145" t="s">
        <v>515</v>
      </c>
      <c r="D207" s="145" t="s">
        <v>163</v>
      </c>
      <c r="E207" s="146" t="s">
        <v>2272</v>
      </c>
      <c r="F207" s="147" t="s">
        <v>2273</v>
      </c>
      <c r="G207" s="148" t="s">
        <v>693</v>
      </c>
      <c r="H207" s="149">
        <v>2</v>
      </c>
      <c r="I207" s="150"/>
      <c r="J207" s="151">
        <f>ROUND(I207*H207,2)</f>
        <v>0</v>
      </c>
      <c r="K207" s="147" t="s">
        <v>1</v>
      </c>
      <c r="L207" s="34"/>
      <c r="M207" s="152" t="s">
        <v>1</v>
      </c>
      <c r="N207" s="153" t="s">
        <v>38</v>
      </c>
      <c r="O207" s="59"/>
      <c r="P207" s="154">
        <f>O207*H207</f>
        <v>0</v>
      </c>
      <c r="Q207" s="154">
        <v>0</v>
      </c>
      <c r="R207" s="154">
        <f>Q207*H207</f>
        <v>0</v>
      </c>
      <c r="S207" s="154">
        <v>0</v>
      </c>
      <c r="T207" s="155">
        <f>S207*H207</f>
        <v>0</v>
      </c>
      <c r="U207" s="33"/>
      <c r="V207" s="33"/>
      <c r="W207" s="33"/>
      <c r="X207" s="33"/>
      <c r="Y207" s="33"/>
      <c r="Z207" s="33"/>
      <c r="AA207" s="33"/>
      <c r="AB207" s="33"/>
      <c r="AC207" s="33"/>
      <c r="AD207" s="33"/>
      <c r="AE207" s="33"/>
      <c r="AR207" s="156" t="s">
        <v>251</v>
      </c>
      <c r="AT207" s="156" t="s">
        <v>163</v>
      </c>
      <c r="AU207" s="156" t="s">
        <v>83</v>
      </c>
      <c r="AY207" s="18" t="s">
        <v>160</v>
      </c>
      <c r="BE207" s="157">
        <f>IF(N207="základní",J207,0)</f>
        <v>0</v>
      </c>
      <c r="BF207" s="157">
        <f>IF(N207="snížená",J207,0)</f>
        <v>0</v>
      </c>
      <c r="BG207" s="157">
        <f>IF(N207="zákl. přenesená",J207,0)</f>
        <v>0</v>
      </c>
      <c r="BH207" s="157">
        <f>IF(N207="sníž. přenesená",J207,0)</f>
        <v>0</v>
      </c>
      <c r="BI207" s="157">
        <f>IF(N207="nulová",J207,0)</f>
        <v>0</v>
      </c>
      <c r="BJ207" s="18" t="s">
        <v>81</v>
      </c>
      <c r="BK207" s="157">
        <f>ROUND(I207*H207,2)</f>
        <v>0</v>
      </c>
      <c r="BL207" s="18" t="s">
        <v>251</v>
      </c>
      <c r="BM207" s="156" t="s">
        <v>2274</v>
      </c>
    </row>
    <row r="208" spans="1:47" s="2" customFormat="1" ht="11.25">
      <c r="A208" s="33"/>
      <c r="B208" s="34"/>
      <c r="C208" s="33"/>
      <c r="D208" s="158" t="s">
        <v>170</v>
      </c>
      <c r="E208" s="33"/>
      <c r="F208" s="159" t="s">
        <v>2275</v>
      </c>
      <c r="G208" s="33"/>
      <c r="H208" s="33"/>
      <c r="I208" s="160"/>
      <c r="J208" s="33"/>
      <c r="K208" s="33"/>
      <c r="L208" s="34"/>
      <c r="M208" s="161"/>
      <c r="N208" s="162"/>
      <c r="O208" s="59"/>
      <c r="P208" s="59"/>
      <c r="Q208" s="59"/>
      <c r="R208" s="59"/>
      <c r="S208" s="59"/>
      <c r="T208" s="60"/>
      <c r="U208" s="33"/>
      <c r="V208" s="33"/>
      <c r="W208" s="33"/>
      <c r="X208" s="33"/>
      <c r="Y208" s="33"/>
      <c r="Z208" s="33"/>
      <c r="AA208" s="33"/>
      <c r="AB208" s="33"/>
      <c r="AC208" s="33"/>
      <c r="AD208" s="33"/>
      <c r="AE208" s="33"/>
      <c r="AT208" s="18" t="s">
        <v>170</v>
      </c>
      <c r="AU208" s="18" t="s">
        <v>83</v>
      </c>
    </row>
    <row r="209" spans="1:65" s="2" customFormat="1" ht="16.5" customHeight="1">
      <c r="A209" s="33"/>
      <c r="B209" s="144"/>
      <c r="C209" s="145" t="s">
        <v>526</v>
      </c>
      <c r="D209" s="145" t="s">
        <v>163</v>
      </c>
      <c r="E209" s="146" t="s">
        <v>2276</v>
      </c>
      <c r="F209" s="147" t="s">
        <v>2277</v>
      </c>
      <c r="G209" s="148" t="s">
        <v>2278</v>
      </c>
      <c r="H209" s="149">
        <v>1</v>
      </c>
      <c r="I209" s="150"/>
      <c r="J209" s="151">
        <f>ROUND(I209*H209,2)</f>
        <v>0</v>
      </c>
      <c r="K209" s="147" t="s">
        <v>1</v>
      </c>
      <c r="L209" s="34"/>
      <c r="M209" s="152" t="s">
        <v>1</v>
      </c>
      <c r="N209" s="153" t="s">
        <v>38</v>
      </c>
      <c r="O209" s="59"/>
      <c r="P209" s="154">
        <f>O209*H209</f>
        <v>0</v>
      </c>
      <c r="Q209" s="154">
        <v>0</v>
      </c>
      <c r="R209" s="154">
        <f>Q209*H209</f>
        <v>0</v>
      </c>
      <c r="S209" s="154">
        <v>0</v>
      </c>
      <c r="T209" s="155">
        <f>S209*H209</f>
        <v>0</v>
      </c>
      <c r="U209" s="33"/>
      <c r="V209" s="33"/>
      <c r="W209" s="33"/>
      <c r="X209" s="33"/>
      <c r="Y209" s="33"/>
      <c r="Z209" s="33"/>
      <c r="AA209" s="33"/>
      <c r="AB209" s="33"/>
      <c r="AC209" s="33"/>
      <c r="AD209" s="33"/>
      <c r="AE209" s="33"/>
      <c r="AR209" s="156" t="s">
        <v>251</v>
      </c>
      <c r="AT209" s="156" t="s">
        <v>163</v>
      </c>
      <c r="AU209" s="156" t="s">
        <v>83</v>
      </c>
      <c r="AY209" s="18" t="s">
        <v>160</v>
      </c>
      <c r="BE209" s="157">
        <f>IF(N209="základní",J209,0)</f>
        <v>0</v>
      </c>
      <c r="BF209" s="157">
        <f>IF(N209="snížená",J209,0)</f>
        <v>0</v>
      </c>
      <c r="BG209" s="157">
        <f>IF(N209="zákl. přenesená",J209,0)</f>
        <v>0</v>
      </c>
      <c r="BH209" s="157">
        <f>IF(N209="sníž. přenesená",J209,0)</f>
        <v>0</v>
      </c>
      <c r="BI209" s="157">
        <f>IF(N209="nulová",J209,0)</f>
        <v>0</v>
      </c>
      <c r="BJ209" s="18" t="s">
        <v>81</v>
      </c>
      <c r="BK209" s="157">
        <f>ROUND(I209*H209,2)</f>
        <v>0</v>
      </c>
      <c r="BL209" s="18" t="s">
        <v>251</v>
      </c>
      <c r="BM209" s="156" t="s">
        <v>2279</v>
      </c>
    </row>
    <row r="210" spans="1:47" s="2" customFormat="1" ht="11.25">
      <c r="A210" s="33"/>
      <c r="B210" s="34"/>
      <c r="C210" s="33"/>
      <c r="D210" s="158" t="s">
        <v>170</v>
      </c>
      <c r="E210" s="33"/>
      <c r="F210" s="159" t="s">
        <v>2280</v>
      </c>
      <c r="G210" s="33"/>
      <c r="H210" s="33"/>
      <c r="I210" s="160"/>
      <c r="J210" s="33"/>
      <c r="K210" s="33"/>
      <c r="L210" s="34"/>
      <c r="M210" s="161"/>
      <c r="N210" s="162"/>
      <c r="O210" s="59"/>
      <c r="P210" s="59"/>
      <c r="Q210" s="59"/>
      <c r="R210" s="59"/>
      <c r="S210" s="59"/>
      <c r="T210" s="60"/>
      <c r="U210" s="33"/>
      <c r="V210" s="33"/>
      <c r="W210" s="33"/>
      <c r="X210" s="33"/>
      <c r="Y210" s="33"/>
      <c r="Z210" s="33"/>
      <c r="AA210" s="33"/>
      <c r="AB210" s="33"/>
      <c r="AC210" s="33"/>
      <c r="AD210" s="33"/>
      <c r="AE210" s="33"/>
      <c r="AT210" s="18" t="s">
        <v>170</v>
      </c>
      <c r="AU210" s="18" t="s">
        <v>83</v>
      </c>
    </row>
    <row r="211" spans="1:65" s="2" customFormat="1" ht="16.5" customHeight="1">
      <c r="A211" s="33"/>
      <c r="B211" s="144"/>
      <c r="C211" s="145" t="s">
        <v>530</v>
      </c>
      <c r="D211" s="145" t="s">
        <v>163</v>
      </c>
      <c r="E211" s="146" t="s">
        <v>2281</v>
      </c>
      <c r="F211" s="147" t="s">
        <v>2282</v>
      </c>
      <c r="G211" s="148" t="s">
        <v>2278</v>
      </c>
      <c r="H211" s="149">
        <v>1</v>
      </c>
      <c r="I211" s="150"/>
      <c r="J211" s="151">
        <f>ROUND(I211*H211,2)</f>
        <v>0</v>
      </c>
      <c r="K211" s="147" t="s">
        <v>1</v>
      </c>
      <c r="L211" s="34"/>
      <c r="M211" s="152" t="s">
        <v>1</v>
      </c>
      <c r="N211" s="153" t="s">
        <v>38</v>
      </c>
      <c r="O211" s="59"/>
      <c r="P211" s="154">
        <f>O211*H211</f>
        <v>0</v>
      </c>
      <c r="Q211" s="154">
        <v>0</v>
      </c>
      <c r="R211" s="154">
        <f>Q211*H211</f>
        <v>0</v>
      </c>
      <c r="S211" s="154">
        <v>0</v>
      </c>
      <c r="T211" s="155">
        <f>S211*H211</f>
        <v>0</v>
      </c>
      <c r="U211" s="33"/>
      <c r="V211" s="33"/>
      <c r="W211" s="33"/>
      <c r="X211" s="33"/>
      <c r="Y211" s="33"/>
      <c r="Z211" s="33"/>
      <c r="AA211" s="33"/>
      <c r="AB211" s="33"/>
      <c r="AC211" s="33"/>
      <c r="AD211" s="33"/>
      <c r="AE211" s="33"/>
      <c r="AR211" s="156" t="s">
        <v>251</v>
      </c>
      <c r="AT211" s="156" t="s">
        <v>163</v>
      </c>
      <c r="AU211" s="156" t="s">
        <v>83</v>
      </c>
      <c r="AY211" s="18" t="s">
        <v>160</v>
      </c>
      <c r="BE211" s="157">
        <f>IF(N211="základní",J211,0)</f>
        <v>0</v>
      </c>
      <c r="BF211" s="157">
        <f>IF(N211="snížená",J211,0)</f>
        <v>0</v>
      </c>
      <c r="BG211" s="157">
        <f>IF(N211="zákl. přenesená",J211,0)</f>
        <v>0</v>
      </c>
      <c r="BH211" s="157">
        <f>IF(N211="sníž. přenesená",J211,0)</f>
        <v>0</v>
      </c>
      <c r="BI211" s="157">
        <f>IF(N211="nulová",J211,0)</f>
        <v>0</v>
      </c>
      <c r="BJ211" s="18" t="s">
        <v>81</v>
      </c>
      <c r="BK211" s="157">
        <f>ROUND(I211*H211,2)</f>
        <v>0</v>
      </c>
      <c r="BL211" s="18" t="s">
        <v>251</v>
      </c>
      <c r="BM211" s="156" t="s">
        <v>2283</v>
      </c>
    </row>
    <row r="212" spans="1:47" s="2" customFormat="1" ht="11.25">
      <c r="A212" s="33"/>
      <c r="B212" s="34"/>
      <c r="C212" s="33"/>
      <c r="D212" s="158" t="s">
        <v>170</v>
      </c>
      <c r="E212" s="33"/>
      <c r="F212" s="159" t="s">
        <v>2282</v>
      </c>
      <c r="G212" s="33"/>
      <c r="H212" s="33"/>
      <c r="I212" s="160"/>
      <c r="J212" s="33"/>
      <c r="K212" s="33"/>
      <c r="L212" s="34"/>
      <c r="M212" s="161"/>
      <c r="N212" s="162"/>
      <c r="O212" s="59"/>
      <c r="P212" s="59"/>
      <c r="Q212" s="59"/>
      <c r="R212" s="59"/>
      <c r="S212" s="59"/>
      <c r="T212" s="60"/>
      <c r="U212" s="33"/>
      <c r="V212" s="33"/>
      <c r="W212" s="33"/>
      <c r="X212" s="33"/>
      <c r="Y212" s="33"/>
      <c r="Z212" s="33"/>
      <c r="AA212" s="33"/>
      <c r="AB212" s="33"/>
      <c r="AC212" s="33"/>
      <c r="AD212" s="33"/>
      <c r="AE212" s="33"/>
      <c r="AT212" s="18" t="s">
        <v>170</v>
      </c>
      <c r="AU212" s="18" t="s">
        <v>83</v>
      </c>
    </row>
    <row r="213" spans="1:65" s="2" customFormat="1" ht="16.5" customHeight="1">
      <c r="A213" s="33"/>
      <c r="B213" s="144"/>
      <c r="C213" s="145" t="s">
        <v>539</v>
      </c>
      <c r="D213" s="145" t="s">
        <v>163</v>
      </c>
      <c r="E213" s="146" t="s">
        <v>2284</v>
      </c>
      <c r="F213" s="147" t="s">
        <v>2285</v>
      </c>
      <c r="G213" s="148" t="s">
        <v>2278</v>
      </c>
      <c r="H213" s="149">
        <v>1</v>
      </c>
      <c r="I213" s="150"/>
      <c r="J213" s="151">
        <f>ROUND(I213*H213,2)</f>
        <v>0</v>
      </c>
      <c r="K213" s="147" t="s">
        <v>1</v>
      </c>
      <c r="L213" s="34"/>
      <c r="M213" s="152" t="s">
        <v>1</v>
      </c>
      <c r="N213" s="153" t="s">
        <v>38</v>
      </c>
      <c r="O213" s="59"/>
      <c r="P213" s="154">
        <f>O213*H213</f>
        <v>0</v>
      </c>
      <c r="Q213" s="154">
        <v>0</v>
      </c>
      <c r="R213" s="154">
        <f>Q213*H213</f>
        <v>0</v>
      </c>
      <c r="S213" s="154">
        <v>0</v>
      </c>
      <c r="T213" s="155">
        <f>S213*H213</f>
        <v>0</v>
      </c>
      <c r="U213" s="33"/>
      <c r="V213" s="33"/>
      <c r="W213" s="33"/>
      <c r="X213" s="33"/>
      <c r="Y213" s="33"/>
      <c r="Z213" s="33"/>
      <c r="AA213" s="33"/>
      <c r="AB213" s="33"/>
      <c r="AC213" s="33"/>
      <c r="AD213" s="33"/>
      <c r="AE213" s="33"/>
      <c r="AR213" s="156" t="s">
        <v>251</v>
      </c>
      <c r="AT213" s="156" t="s">
        <v>163</v>
      </c>
      <c r="AU213" s="156" t="s">
        <v>83</v>
      </c>
      <c r="AY213" s="18" t="s">
        <v>160</v>
      </c>
      <c r="BE213" s="157">
        <f>IF(N213="základní",J213,0)</f>
        <v>0</v>
      </c>
      <c r="BF213" s="157">
        <f>IF(N213="snížená",J213,0)</f>
        <v>0</v>
      </c>
      <c r="BG213" s="157">
        <f>IF(N213="zákl. přenesená",J213,0)</f>
        <v>0</v>
      </c>
      <c r="BH213" s="157">
        <f>IF(N213="sníž. přenesená",J213,0)</f>
        <v>0</v>
      </c>
      <c r="BI213" s="157">
        <f>IF(N213="nulová",J213,0)</f>
        <v>0</v>
      </c>
      <c r="BJ213" s="18" t="s">
        <v>81</v>
      </c>
      <c r="BK213" s="157">
        <f>ROUND(I213*H213,2)</f>
        <v>0</v>
      </c>
      <c r="BL213" s="18" t="s">
        <v>251</v>
      </c>
      <c r="BM213" s="156" t="s">
        <v>2286</v>
      </c>
    </row>
    <row r="214" spans="1:47" s="2" customFormat="1" ht="11.25">
      <c r="A214" s="33"/>
      <c r="B214" s="34"/>
      <c r="C214" s="33"/>
      <c r="D214" s="158" t="s">
        <v>170</v>
      </c>
      <c r="E214" s="33"/>
      <c r="F214" s="159" t="s">
        <v>2285</v>
      </c>
      <c r="G214" s="33"/>
      <c r="H214" s="33"/>
      <c r="I214" s="160"/>
      <c r="J214" s="33"/>
      <c r="K214" s="33"/>
      <c r="L214" s="34"/>
      <c r="M214" s="161"/>
      <c r="N214" s="162"/>
      <c r="O214" s="59"/>
      <c r="P214" s="59"/>
      <c r="Q214" s="59"/>
      <c r="R214" s="59"/>
      <c r="S214" s="59"/>
      <c r="T214" s="60"/>
      <c r="U214" s="33"/>
      <c r="V214" s="33"/>
      <c r="W214" s="33"/>
      <c r="X214" s="33"/>
      <c r="Y214" s="33"/>
      <c r="Z214" s="33"/>
      <c r="AA214" s="33"/>
      <c r="AB214" s="33"/>
      <c r="AC214" s="33"/>
      <c r="AD214" s="33"/>
      <c r="AE214" s="33"/>
      <c r="AT214" s="18" t="s">
        <v>170</v>
      </c>
      <c r="AU214" s="18" t="s">
        <v>83</v>
      </c>
    </row>
    <row r="215" spans="1:65" s="2" customFormat="1" ht="16.5" customHeight="1">
      <c r="A215" s="33"/>
      <c r="B215" s="144"/>
      <c r="C215" s="145" t="s">
        <v>546</v>
      </c>
      <c r="D215" s="145" t="s">
        <v>163</v>
      </c>
      <c r="E215" s="146" t="s">
        <v>2287</v>
      </c>
      <c r="F215" s="147" t="s">
        <v>2288</v>
      </c>
      <c r="G215" s="148" t="s">
        <v>2278</v>
      </c>
      <c r="H215" s="149">
        <v>1</v>
      </c>
      <c r="I215" s="150"/>
      <c r="J215" s="151">
        <f>ROUND(I215*H215,2)</f>
        <v>0</v>
      </c>
      <c r="K215" s="147" t="s">
        <v>1</v>
      </c>
      <c r="L215" s="34"/>
      <c r="M215" s="152" t="s">
        <v>1</v>
      </c>
      <c r="N215" s="153" t="s">
        <v>38</v>
      </c>
      <c r="O215" s="59"/>
      <c r="P215" s="154">
        <f>O215*H215</f>
        <v>0</v>
      </c>
      <c r="Q215" s="154">
        <v>0</v>
      </c>
      <c r="R215" s="154">
        <f>Q215*H215</f>
        <v>0</v>
      </c>
      <c r="S215" s="154">
        <v>0</v>
      </c>
      <c r="T215" s="155">
        <f>S215*H215</f>
        <v>0</v>
      </c>
      <c r="U215" s="33"/>
      <c r="V215" s="33"/>
      <c r="W215" s="33"/>
      <c r="X215" s="33"/>
      <c r="Y215" s="33"/>
      <c r="Z215" s="33"/>
      <c r="AA215" s="33"/>
      <c r="AB215" s="33"/>
      <c r="AC215" s="33"/>
      <c r="AD215" s="33"/>
      <c r="AE215" s="33"/>
      <c r="AR215" s="156" t="s">
        <v>251</v>
      </c>
      <c r="AT215" s="156" t="s">
        <v>163</v>
      </c>
      <c r="AU215" s="156" t="s">
        <v>83</v>
      </c>
      <c r="AY215" s="18" t="s">
        <v>160</v>
      </c>
      <c r="BE215" s="157">
        <f>IF(N215="základní",J215,0)</f>
        <v>0</v>
      </c>
      <c r="BF215" s="157">
        <f>IF(N215="snížená",J215,0)</f>
        <v>0</v>
      </c>
      <c r="BG215" s="157">
        <f>IF(N215="zákl. přenesená",J215,0)</f>
        <v>0</v>
      </c>
      <c r="BH215" s="157">
        <f>IF(N215="sníž. přenesená",J215,0)</f>
        <v>0</v>
      </c>
      <c r="BI215" s="157">
        <f>IF(N215="nulová",J215,0)</f>
        <v>0</v>
      </c>
      <c r="BJ215" s="18" t="s">
        <v>81</v>
      </c>
      <c r="BK215" s="157">
        <f>ROUND(I215*H215,2)</f>
        <v>0</v>
      </c>
      <c r="BL215" s="18" t="s">
        <v>251</v>
      </c>
      <c r="BM215" s="156" t="s">
        <v>2289</v>
      </c>
    </row>
    <row r="216" spans="1:47" s="2" customFormat="1" ht="11.25">
      <c r="A216" s="33"/>
      <c r="B216" s="34"/>
      <c r="C216" s="33"/>
      <c r="D216" s="158" t="s">
        <v>170</v>
      </c>
      <c r="E216" s="33"/>
      <c r="F216" s="159" t="s">
        <v>2288</v>
      </c>
      <c r="G216" s="33"/>
      <c r="H216" s="33"/>
      <c r="I216" s="160"/>
      <c r="J216" s="33"/>
      <c r="K216" s="33"/>
      <c r="L216" s="34"/>
      <c r="M216" s="211"/>
      <c r="N216" s="212"/>
      <c r="O216" s="208"/>
      <c r="P216" s="208"/>
      <c r="Q216" s="208"/>
      <c r="R216" s="208"/>
      <c r="S216" s="208"/>
      <c r="T216" s="213"/>
      <c r="U216" s="33"/>
      <c r="V216" s="33"/>
      <c r="W216" s="33"/>
      <c r="X216" s="33"/>
      <c r="Y216" s="33"/>
      <c r="Z216" s="33"/>
      <c r="AA216" s="33"/>
      <c r="AB216" s="33"/>
      <c r="AC216" s="33"/>
      <c r="AD216" s="33"/>
      <c r="AE216" s="33"/>
      <c r="AT216" s="18" t="s">
        <v>170</v>
      </c>
      <c r="AU216" s="18" t="s">
        <v>83</v>
      </c>
    </row>
    <row r="217" spans="1:31" s="2" customFormat="1" ht="6.95" customHeight="1">
      <c r="A217" s="33"/>
      <c r="B217" s="48"/>
      <c r="C217" s="49"/>
      <c r="D217" s="49"/>
      <c r="E217" s="49"/>
      <c r="F217" s="49"/>
      <c r="G217" s="49"/>
      <c r="H217" s="49"/>
      <c r="I217" s="49"/>
      <c r="J217" s="49"/>
      <c r="K217" s="49"/>
      <c r="L217" s="34"/>
      <c r="M217" s="33"/>
      <c r="O217" s="33"/>
      <c r="P217" s="33"/>
      <c r="Q217" s="33"/>
      <c r="R217" s="33"/>
      <c r="S217" s="33"/>
      <c r="T217" s="33"/>
      <c r="U217" s="33"/>
      <c r="V217" s="33"/>
      <c r="W217" s="33"/>
      <c r="X217" s="33"/>
      <c r="Y217" s="33"/>
      <c r="Z217" s="33"/>
      <c r="AA217" s="33"/>
      <c r="AB217" s="33"/>
      <c r="AC217" s="33"/>
      <c r="AD217" s="33"/>
      <c r="AE217" s="33"/>
    </row>
  </sheetData>
  <autoFilter ref="C123:K216"/>
  <mergeCells count="9">
    <mergeCell ref="E87:H87"/>
    <mergeCell ref="E114:H114"/>
    <mergeCell ref="E116:H116"/>
    <mergeCell ref="L2:V2"/>
    <mergeCell ref="E7:H7"/>
    <mergeCell ref="E9:H9"/>
    <mergeCell ref="E18:H18"/>
    <mergeCell ref="E27:H27"/>
    <mergeCell ref="E85:H85"/>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2:BM253"/>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252" t="s">
        <v>5</v>
      </c>
      <c r="M2" s="237"/>
      <c r="N2" s="237"/>
      <c r="O2" s="237"/>
      <c r="P2" s="237"/>
      <c r="Q2" s="237"/>
      <c r="R2" s="237"/>
      <c r="S2" s="237"/>
      <c r="T2" s="237"/>
      <c r="U2" s="237"/>
      <c r="V2" s="237"/>
      <c r="AT2" s="18" t="s">
        <v>92</v>
      </c>
    </row>
    <row r="3" spans="2:46" s="1" customFormat="1" ht="6.95" customHeight="1" hidden="1">
      <c r="B3" s="19"/>
      <c r="C3" s="20"/>
      <c r="D3" s="20"/>
      <c r="E3" s="20"/>
      <c r="F3" s="20"/>
      <c r="G3" s="20"/>
      <c r="H3" s="20"/>
      <c r="I3" s="20"/>
      <c r="J3" s="20"/>
      <c r="K3" s="20"/>
      <c r="L3" s="21"/>
      <c r="AT3" s="18" t="s">
        <v>83</v>
      </c>
    </row>
    <row r="4" spans="2:46" s="1" customFormat="1" ht="24.95" customHeight="1" hidden="1">
      <c r="B4" s="21"/>
      <c r="D4" s="22" t="s">
        <v>105</v>
      </c>
      <c r="L4" s="21"/>
      <c r="M4" s="94" t="s">
        <v>10</v>
      </c>
      <c r="AT4" s="18" t="s">
        <v>3</v>
      </c>
    </row>
    <row r="5" spans="2:12" s="1" customFormat="1" ht="6.95" customHeight="1" hidden="1">
      <c r="B5" s="21"/>
      <c r="L5" s="21"/>
    </row>
    <row r="6" spans="2:12" s="1" customFormat="1" ht="12" customHeight="1" hidden="1">
      <c r="B6" s="21"/>
      <c r="D6" s="28" t="s">
        <v>16</v>
      </c>
      <c r="L6" s="21"/>
    </row>
    <row r="7" spans="2:12" s="1" customFormat="1" ht="16.5" customHeight="1" hidden="1">
      <c r="B7" s="21"/>
      <c r="E7" s="253" t="str">
        <f>'Rekapitulace stavby'!K6</f>
        <v>Nástavba provozně technického objektu - ON Trutnov 1</v>
      </c>
      <c r="F7" s="254"/>
      <c r="G7" s="254"/>
      <c r="H7" s="254"/>
      <c r="L7" s="21"/>
    </row>
    <row r="8" spans="1:31" s="2" customFormat="1" ht="12" customHeight="1" hidden="1">
      <c r="A8" s="33"/>
      <c r="B8" s="34"/>
      <c r="C8" s="33"/>
      <c r="D8" s="28" t="s">
        <v>106</v>
      </c>
      <c r="E8" s="33"/>
      <c r="F8" s="33"/>
      <c r="G8" s="33"/>
      <c r="H8" s="33"/>
      <c r="I8" s="33"/>
      <c r="J8" s="33"/>
      <c r="K8" s="33"/>
      <c r="L8" s="43"/>
      <c r="S8" s="33"/>
      <c r="T8" s="33"/>
      <c r="U8" s="33"/>
      <c r="V8" s="33"/>
      <c r="W8" s="33"/>
      <c r="X8" s="33"/>
      <c r="Y8" s="33"/>
      <c r="Z8" s="33"/>
      <c r="AA8" s="33"/>
      <c r="AB8" s="33"/>
      <c r="AC8" s="33"/>
      <c r="AD8" s="33"/>
      <c r="AE8" s="33"/>
    </row>
    <row r="9" spans="1:31" s="2" customFormat="1" ht="16.5" customHeight="1" hidden="1">
      <c r="A9" s="33"/>
      <c r="B9" s="34"/>
      <c r="C9" s="33"/>
      <c r="D9" s="33"/>
      <c r="E9" s="214" t="s">
        <v>2290</v>
      </c>
      <c r="F9" s="255"/>
      <c r="G9" s="255"/>
      <c r="H9" s="255"/>
      <c r="I9" s="33"/>
      <c r="J9" s="33"/>
      <c r="K9" s="33"/>
      <c r="L9" s="43"/>
      <c r="S9" s="33"/>
      <c r="T9" s="33"/>
      <c r="U9" s="33"/>
      <c r="V9" s="33"/>
      <c r="W9" s="33"/>
      <c r="X9" s="33"/>
      <c r="Y9" s="33"/>
      <c r="Z9" s="33"/>
      <c r="AA9" s="33"/>
      <c r="AB9" s="33"/>
      <c r="AC9" s="33"/>
      <c r="AD9" s="33"/>
      <c r="AE9" s="33"/>
    </row>
    <row r="10" spans="1:31" s="2" customFormat="1" ht="11.25" hidden="1">
      <c r="A10" s="33"/>
      <c r="B10" s="34"/>
      <c r="C10" s="33"/>
      <c r="D10" s="33"/>
      <c r="E10" s="33"/>
      <c r="F10" s="33"/>
      <c r="G10" s="33"/>
      <c r="H10" s="33"/>
      <c r="I10" s="33"/>
      <c r="J10" s="33"/>
      <c r="K10" s="33"/>
      <c r="L10" s="43"/>
      <c r="S10" s="33"/>
      <c r="T10" s="33"/>
      <c r="U10" s="33"/>
      <c r="V10" s="33"/>
      <c r="W10" s="33"/>
      <c r="X10" s="33"/>
      <c r="Y10" s="33"/>
      <c r="Z10" s="33"/>
      <c r="AA10" s="33"/>
      <c r="AB10" s="33"/>
      <c r="AC10" s="33"/>
      <c r="AD10" s="33"/>
      <c r="AE10" s="33"/>
    </row>
    <row r="11" spans="1:31" s="2" customFormat="1" ht="12" customHeight="1" hidden="1">
      <c r="A11" s="33"/>
      <c r="B11" s="34"/>
      <c r="C11" s="33"/>
      <c r="D11" s="28" t="s">
        <v>18</v>
      </c>
      <c r="E11" s="33"/>
      <c r="F11" s="26" t="s">
        <v>1</v>
      </c>
      <c r="G11" s="33"/>
      <c r="H11" s="33"/>
      <c r="I11" s="28" t="s">
        <v>19</v>
      </c>
      <c r="J11" s="26" t="s">
        <v>1</v>
      </c>
      <c r="K11" s="33"/>
      <c r="L11" s="43"/>
      <c r="S11" s="33"/>
      <c r="T11" s="33"/>
      <c r="U11" s="33"/>
      <c r="V11" s="33"/>
      <c r="W11" s="33"/>
      <c r="X11" s="33"/>
      <c r="Y11" s="33"/>
      <c r="Z11" s="33"/>
      <c r="AA11" s="33"/>
      <c r="AB11" s="33"/>
      <c r="AC11" s="33"/>
      <c r="AD11" s="33"/>
      <c r="AE11" s="33"/>
    </row>
    <row r="12" spans="1:31" s="2" customFormat="1" ht="12" customHeight="1" hidden="1">
      <c r="A12" s="33"/>
      <c r="B12" s="34"/>
      <c r="C12" s="33"/>
      <c r="D12" s="28" t="s">
        <v>20</v>
      </c>
      <c r="E12" s="33"/>
      <c r="F12" s="26" t="s">
        <v>21</v>
      </c>
      <c r="G12" s="33"/>
      <c r="H12" s="33"/>
      <c r="I12" s="28" t="s">
        <v>22</v>
      </c>
      <c r="J12" s="56" t="str">
        <f>'Rekapitulace stavby'!AN8</f>
        <v>27. 1. 2023</v>
      </c>
      <c r="K12" s="33"/>
      <c r="L12" s="43"/>
      <c r="S12" s="33"/>
      <c r="T12" s="33"/>
      <c r="U12" s="33"/>
      <c r="V12" s="33"/>
      <c r="W12" s="33"/>
      <c r="X12" s="33"/>
      <c r="Y12" s="33"/>
      <c r="Z12" s="33"/>
      <c r="AA12" s="33"/>
      <c r="AB12" s="33"/>
      <c r="AC12" s="33"/>
      <c r="AD12" s="33"/>
      <c r="AE12" s="33"/>
    </row>
    <row r="13" spans="1:31" s="2" customFormat="1" ht="10.9" customHeight="1" hidden="1">
      <c r="A13" s="33"/>
      <c r="B13" s="34"/>
      <c r="C13" s="33"/>
      <c r="D13" s="33"/>
      <c r="E13" s="33"/>
      <c r="F13" s="33"/>
      <c r="G13" s="33"/>
      <c r="H13" s="33"/>
      <c r="I13" s="33"/>
      <c r="J13" s="33"/>
      <c r="K13" s="33"/>
      <c r="L13" s="43"/>
      <c r="S13" s="33"/>
      <c r="T13" s="33"/>
      <c r="U13" s="33"/>
      <c r="V13" s="33"/>
      <c r="W13" s="33"/>
      <c r="X13" s="33"/>
      <c r="Y13" s="33"/>
      <c r="Z13" s="33"/>
      <c r="AA13" s="33"/>
      <c r="AB13" s="33"/>
      <c r="AC13" s="33"/>
      <c r="AD13" s="33"/>
      <c r="AE13" s="33"/>
    </row>
    <row r="14" spans="1:31" s="2" customFormat="1" ht="12" customHeight="1" hidden="1">
      <c r="A14" s="33"/>
      <c r="B14" s="34"/>
      <c r="C14" s="33"/>
      <c r="D14" s="28" t="s">
        <v>24</v>
      </c>
      <c r="E14" s="33"/>
      <c r="F14" s="33"/>
      <c r="G14" s="33"/>
      <c r="H14" s="33"/>
      <c r="I14" s="28" t="s">
        <v>25</v>
      </c>
      <c r="J14" s="26" t="str">
        <f>IF('Rekapitulace stavby'!AN10="","",'Rekapitulace stavby'!AN10)</f>
        <v/>
      </c>
      <c r="K14" s="33"/>
      <c r="L14" s="43"/>
      <c r="S14" s="33"/>
      <c r="T14" s="33"/>
      <c r="U14" s="33"/>
      <c r="V14" s="33"/>
      <c r="W14" s="33"/>
      <c r="X14" s="33"/>
      <c r="Y14" s="33"/>
      <c r="Z14" s="33"/>
      <c r="AA14" s="33"/>
      <c r="AB14" s="33"/>
      <c r="AC14" s="33"/>
      <c r="AD14" s="33"/>
      <c r="AE14" s="33"/>
    </row>
    <row r="15" spans="1:31" s="2" customFormat="1" ht="18" customHeight="1" hidden="1">
      <c r="A15" s="33"/>
      <c r="B15" s="34"/>
      <c r="C15" s="33"/>
      <c r="D15" s="33"/>
      <c r="E15" s="26" t="str">
        <f>IF('Rekapitulace stavby'!E11="","",'Rekapitulace stavby'!E11)</f>
        <v xml:space="preserve"> </v>
      </c>
      <c r="F15" s="33"/>
      <c r="G15" s="33"/>
      <c r="H15" s="33"/>
      <c r="I15" s="28" t="s">
        <v>26</v>
      </c>
      <c r="J15" s="26" t="str">
        <f>IF('Rekapitulace stavby'!AN11="","",'Rekapitulace stavby'!AN11)</f>
        <v/>
      </c>
      <c r="K15" s="33"/>
      <c r="L15" s="43"/>
      <c r="S15" s="33"/>
      <c r="T15" s="33"/>
      <c r="U15" s="33"/>
      <c r="V15" s="33"/>
      <c r="W15" s="33"/>
      <c r="X15" s="33"/>
      <c r="Y15" s="33"/>
      <c r="Z15" s="33"/>
      <c r="AA15" s="33"/>
      <c r="AB15" s="33"/>
      <c r="AC15" s="33"/>
      <c r="AD15" s="33"/>
      <c r="AE15" s="33"/>
    </row>
    <row r="16" spans="1:31" s="2" customFormat="1" ht="6.95" customHeight="1" hidden="1">
      <c r="A16" s="33"/>
      <c r="B16" s="34"/>
      <c r="C16" s="33"/>
      <c r="D16" s="33"/>
      <c r="E16" s="33"/>
      <c r="F16" s="33"/>
      <c r="G16" s="33"/>
      <c r="H16" s="33"/>
      <c r="I16" s="33"/>
      <c r="J16" s="33"/>
      <c r="K16" s="33"/>
      <c r="L16" s="43"/>
      <c r="S16" s="33"/>
      <c r="T16" s="33"/>
      <c r="U16" s="33"/>
      <c r="V16" s="33"/>
      <c r="W16" s="33"/>
      <c r="X16" s="33"/>
      <c r="Y16" s="33"/>
      <c r="Z16" s="33"/>
      <c r="AA16" s="33"/>
      <c r="AB16" s="33"/>
      <c r="AC16" s="33"/>
      <c r="AD16" s="33"/>
      <c r="AE16" s="33"/>
    </row>
    <row r="17" spans="1:31" s="2" customFormat="1" ht="12" customHeight="1" hidden="1">
      <c r="A17" s="33"/>
      <c r="B17" s="34"/>
      <c r="C17" s="33"/>
      <c r="D17" s="28" t="s">
        <v>27</v>
      </c>
      <c r="E17" s="33"/>
      <c r="F17" s="33"/>
      <c r="G17" s="33"/>
      <c r="H17" s="33"/>
      <c r="I17" s="28" t="s">
        <v>25</v>
      </c>
      <c r="J17" s="29" t="str">
        <f>'Rekapitulace stavby'!AN13</f>
        <v>Vyplň údaj</v>
      </c>
      <c r="K17" s="33"/>
      <c r="L17" s="43"/>
      <c r="S17" s="33"/>
      <c r="T17" s="33"/>
      <c r="U17" s="33"/>
      <c r="V17" s="33"/>
      <c r="W17" s="33"/>
      <c r="X17" s="33"/>
      <c r="Y17" s="33"/>
      <c r="Z17" s="33"/>
      <c r="AA17" s="33"/>
      <c r="AB17" s="33"/>
      <c r="AC17" s="33"/>
      <c r="AD17" s="33"/>
      <c r="AE17" s="33"/>
    </row>
    <row r="18" spans="1:31" s="2" customFormat="1" ht="18" customHeight="1" hidden="1">
      <c r="A18" s="33"/>
      <c r="B18" s="34"/>
      <c r="C18" s="33"/>
      <c r="D18" s="33"/>
      <c r="E18" s="256" t="str">
        <f>'Rekapitulace stavby'!E14</f>
        <v>Vyplň údaj</v>
      </c>
      <c r="F18" s="236"/>
      <c r="G18" s="236"/>
      <c r="H18" s="236"/>
      <c r="I18" s="28" t="s">
        <v>26</v>
      </c>
      <c r="J18" s="29" t="str">
        <f>'Rekapitulace stavby'!AN14</f>
        <v>Vyplň údaj</v>
      </c>
      <c r="K18" s="33"/>
      <c r="L18" s="43"/>
      <c r="S18" s="33"/>
      <c r="T18" s="33"/>
      <c r="U18" s="33"/>
      <c r="V18" s="33"/>
      <c r="W18" s="33"/>
      <c r="X18" s="33"/>
      <c r="Y18" s="33"/>
      <c r="Z18" s="33"/>
      <c r="AA18" s="33"/>
      <c r="AB18" s="33"/>
      <c r="AC18" s="33"/>
      <c r="AD18" s="33"/>
      <c r="AE18" s="33"/>
    </row>
    <row r="19" spans="1:31" s="2" customFormat="1" ht="6.95" customHeight="1" hidden="1">
      <c r="A19" s="33"/>
      <c r="B19" s="34"/>
      <c r="C19" s="33"/>
      <c r="D19" s="33"/>
      <c r="E19" s="33"/>
      <c r="F19" s="33"/>
      <c r="G19" s="33"/>
      <c r="H19" s="33"/>
      <c r="I19" s="33"/>
      <c r="J19" s="33"/>
      <c r="K19" s="33"/>
      <c r="L19" s="43"/>
      <c r="S19" s="33"/>
      <c r="T19" s="33"/>
      <c r="U19" s="33"/>
      <c r="V19" s="33"/>
      <c r="W19" s="33"/>
      <c r="X19" s="33"/>
      <c r="Y19" s="33"/>
      <c r="Z19" s="33"/>
      <c r="AA19" s="33"/>
      <c r="AB19" s="33"/>
      <c r="AC19" s="33"/>
      <c r="AD19" s="33"/>
      <c r="AE19" s="33"/>
    </row>
    <row r="20" spans="1:31" s="2" customFormat="1" ht="12" customHeight="1" hidden="1">
      <c r="A20" s="33"/>
      <c r="B20" s="34"/>
      <c r="C20" s="33"/>
      <c r="D20" s="28" t="s">
        <v>29</v>
      </c>
      <c r="E20" s="33"/>
      <c r="F20" s="33"/>
      <c r="G20" s="33"/>
      <c r="H20" s="33"/>
      <c r="I20" s="28" t="s">
        <v>25</v>
      </c>
      <c r="J20" s="26" t="str">
        <f>IF('Rekapitulace stavby'!AN16="","",'Rekapitulace stavby'!AN16)</f>
        <v/>
      </c>
      <c r="K20" s="33"/>
      <c r="L20" s="43"/>
      <c r="S20" s="33"/>
      <c r="T20" s="33"/>
      <c r="U20" s="33"/>
      <c r="V20" s="33"/>
      <c r="W20" s="33"/>
      <c r="X20" s="33"/>
      <c r="Y20" s="33"/>
      <c r="Z20" s="33"/>
      <c r="AA20" s="33"/>
      <c r="AB20" s="33"/>
      <c r="AC20" s="33"/>
      <c r="AD20" s="33"/>
      <c r="AE20" s="33"/>
    </row>
    <row r="21" spans="1:31" s="2" customFormat="1" ht="18" customHeight="1" hidden="1">
      <c r="A21" s="33"/>
      <c r="B21" s="34"/>
      <c r="C21" s="33"/>
      <c r="D21" s="33"/>
      <c r="E21" s="26" t="str">
        <f>IF('Rekapitulace stavby'!E17="","",'Rekapitulace stavby'!E17)</f>
        <v xml:space="preserve"> </v>
      </c>
      <c r="F21" s="33"/>
      <c r="G21" s="33"/>
      <c r="H21" s="33"/>
      <c r="I21" s="28" t="s">
        <v>26</v>
      </c>
      <c r="J21" s="26" t="str">
        <f>IF('Rekapitulace stavby'!AN17="","",'Rekapitulace stavby'!AN17)</f>
        <v/>
      </c>
      <c r="K21" s="33"/>
      <c r="L21" s="43"/>
      <c r="S21" s="33"/>
      <c r="T21" s="33"/>
      <c r="U21" s="33"/>
      <c r="V21" s="33"/>
      <c r="W21" s="33"/>
      <c r="X21" s="33"/>
      <c r="Y21" s="33"/>
      <c r="Z21" s="33"/>
      <c r="AA21" s="33"/>
      <c r="AB21" s="33"/>
      <c r="AC21" s="33"/>
      <c r="AD21" s="33"/>
      <c r="AE21" s="33"/>
    </row>
    <row r="22" spans="1:31" s="2" customFormat="1" ht="6.95" customHeight="1" hidden="1">
      <c r="A22" s="33"/>
      <c r="B22" s="34"/>
      <c r="C22" s="33"/>
      <c r="D22" s="33"/>
      <c r="E22" s="33"/>
      <c r="F22" s="33"/>
      <c r="G22" s="33"/>
      <c r="H22" s="33"/>
      <c r="I22" s="33"/>
      <c r="J22" s="33"/>
      <c r="K22" s="33"/>
      <c r="L22" s="43"/>
      <c r="S22" s="33"/>
      <c r="T22" s="33"/>
      <c r="U22" s="33"/>
      <c r="V22" s="33"/>
      <c r="W22" s="33"/>
      <c r="X22" s="33"/>
      <c r="Y22" s="33"/>
      <c r="Z22" s="33"/>
      <c r="AA22" s="33"/>
      <c r="AB22" s="33"/>
      <c r="AC22" s="33"/>
      <c r="AD22" s="33"/>
      <c r="AE22" s="33"/>
    </row>
    <row r="23" spans="1:31" s="2" customFormat="1" ht="12" customHeight="1" hidden="1">
      <c r="A23" s="33"/>
      <c r="B23" s="34"/>
      <c r="C23" s="33"/>
      <c r="D23" s="28" t="s">
        <v>31</v>
      </c>
      <c r="E23" s="33"/>
      <c r="F23" s="33"/>
      <c r="G23" s="33"/>
      <c r="H23" s="33"/>
      <c r="I23" s="28" t="s">
        <v>25</v>
      </c>
      <c r="J23" s="26" t="str">
        <f>IF('Rekapitulace stavby'!AN19="","",'Rekapitulace stavby'!AN19)</f>
        <v/>
      </c>
      <c r="K23" s="33"/>
      <c r="L23" s="43"/>
      <c r="S23" s="33"/>
      <c r="T23" s="33"/>
      <c r="U23" s="33"/>
      <c r="V23" s="33"/>
      <c r="W23" s="33"/>
      <c r="X23" s="33"/>
      <c r="Y23" s="33"/>
      <c r="Z23" s="33"/>
      <c r="AA23" s="33"/>
      <c r="AB23" s="33"/>
      <c r="AC23" s="33"/>
      <c r="AD23" s="33"/>
      <c r="AE23" s="33"/>
    </row>
    <row r="24" spans="1:31" s="2" customFormat="1" ht="18" customHeight="1" hidden="1">
      <c r="A24" s="33"/>
      <c r="B24" s="34"/>
      <c r="C24" s="33"/>
      <c r="D24" s="33"/>
      <c r="E24" s="26" t="str">
        <f>IF('Rekapitulace stavby'!E20="","",'Rekapitulace stavby'!E20)</f>
        <v xml:space="preserve"> </v>
      </c>
      <c r="F24" s="33"/>
      <c r="G24" s="33"/>
      <c r="H24" s="33"/>
      <c r="I24" s="28" t="s">
        <v>26</v>
      </c>
      <c r="J24" s="26" t="str">
        <f>IF('Rekapitulace stavby'!AN20="","",'Rekapitulace stavby'!AN20)</f>
        <v/>
      </c>
      <c r="K24" s="33"/>
      <c r="L24" s="43"/>
      <c r="S24" s="33"/>
      <c r="T24" s="33"/>
      <c r="U24" s="33"/>
      <c r="V24" s="33"/>
      <c r="W24" s="33"/>
      <c r="X24" s="33"/>
      <c r="Y24" s="33"/>
      <c r="Z24" s="33"/>
      <c r="AA24" s="33"/>
      <c r="AB24" s="33"/>
      <c r="AC24" s="33"/>
      <c r="AD24" s="33"/>
      <c r="AE24" s="33"/>
    </row>
    <row r="25" spans="1:31" s="2" customFormat="1" ht="6.95" customHeight="1" hidden="1">
      <c r="A25" s="33"/>
      <c r="B25" s="34"/>
      <c r="C25" s="33"/>
      <c r="D25" s="33"/>
      <c r="E25" s="33"/>
      <c r="F25" s="33"/>
      <c r="G25" s="33"/>
      <c r="H25" s="33"/>
      <c r="I25" s="33"/>
      <c r="J25" s="33"/>
      <c r="K25" s="33"/>
      <c r="L25" s="43"/>
      <c r="S25" s="33"/>
      <c r="T25" s="33"/>
      <c r="U25" s="33"/>
      <c r="V25" s="33"/>
      <c r="W25" s="33"/>
      <c r="X25" s="33"/>
      <c r="Y25" s="33"/>
      <c r="Z25" s="33"/>
      <c r="AA25" s="33"/>
      <c r="AB25" s="33"/>
      <c r="AC25" s="33"/>
      <c r="AD25" s="33"/>
      <c r="AE25" s="33"/>
    </row>
    <row r="26" spans="1:31" s="2" customFormat="1" ht="12" customHeight="1" hidden="1">
      <c r="A26" s="33"/>
      <c r="B26" s="34"/>
      <c r="C26" s="33"/>
      <c r="D26" s="28" t="s">
        <v>32</v>
      </c>
      <c r="E26" s="33"/>
      <c r="F26" s="33"/>
      <c r="G26" s="33"/>
      <c r="H26" s="33"/>
      <c r="I26" s="33"/>
      <c r="J26" s="33"/>
      <c r="K26" s="33"/>
      <c r="L26" s="43"/>
      <c r="S26" s="33"/>
      <c r="T26" s="33"/>
      <c r="U26" s="33"/>
      <c r="V26" s="33"/>
      <c r="W26" s="33"/>
      <c r="X26" s="33"/>
      <c r="Y26" s="33"/>
      <c r="Z26" s="33"/>
      <c r="AA26" s="33"/>
      <c r="AB26" s="33"/>
      <c r="AC26" s="33"/>
      <c r="AD26" s="33"/>
      <c r="AE26" s="33"/>
    </row>
    <row r="27" spans="1:31" s="8" customFormat="1" ht="16.5" customHeight="1" hidden="1">
      <c r="A27" s="95"/>
      <c r="B27" s="96"/>
      <c r="C27" s="95"/>
      <c r="D27" s="95"/>
      <c r="E27" s="241" t="s">
        <v>1</v>
      </c>
      <c r="F27" s="241"/>
      <c r="G27" s="241"/>
      <c r="H27" s="241"/>
      <c r="I27" s="95"/>
      <c r="J27" s="95"/>
      <c r="K27" s="95"/>
      <c r="L27" s="97"/>
      <c r="S27" s="95"/>
      <c r="T27" s="95"/>
      <c r="U27" s="95"/>
      <c r="V27" s="95"/>
      <c r="W27" s="95"/>
      <c r="X27" s="95"/>
      <c r="Y27" s="95"/>
      <c r="Z27" s="95"/>
      <c r="AA27" s="95"/>
      <c r="AB27" s="95"/>
      <c r="AC27" s="95"/>
      <c r="AD27" s="95"/>
      <c r="AE27" s="95"/>
    </row>
    <row r="28" spans="1:31" s="2" customFormat="1" ht="6.95" customHeight="1" hidden="1">
      <c r="A28" s="33"/>
      <c r="B28" s="34"/>
      <c r="C28" s="33"/>
      <c r="D28" s="33"/>
      <c r="E28" s="33"/>
      <c r="F28" s="33"/>
      <c r="G28" s="33"/>
      <c r="H28" s="33"/>
      <c r="I28" s="33"/>
      <c r="J28" s="33"/>
      <c r="K28" s="33"/>
      <c r="L28" s="43"/>
      <c r="S28" s="33"/>
      <c r="T28" s="33"/>
      <c r="U28" s="33"/>
      <c r="V28" s="33"/>
      <c r="W28" s="33"/>
      <c r="X28" s="33"/>
      <c r="Y28" s="33"/>
      <c r="Z28" s="33"/>
      <c r="AA28" s="33"/>
      <c r="AB28" s="33"/>
      <c r="AC28" s="33"/>
      <c r="AD28" s="33"/>
      <c r="AE28" s="33"/>
    </row>
    <row r="29" spans="1:31" s="2" customFormat="1" ht="6.95" customHeight="1" hidden="1">
      <c r="A29" s="33"/>
      <c r="B29" s="34"/>
      <c r="C29" s="33"/>
      <c r="D29" s="67"/>
      <c r="E29" s="67"/>
      <c r="F29" s="67"/>
      <c r="G29" s="67"/>
      <c r="H29" s="67"/>
      <c r="I29" s="67"/>
      <c r="J29" s="67"/>
      <c r="K29" s="67"/>
      <c r="L29" s="43"/>
      <c r="S29" s="33"/>
      <c r="T29" s="33"/>
      <c r="U29" s="33"/>
      <c r="V29" s="33"/>
      <c r="W29" s="33"/>
      <c r="X29" s="33"/>
      <c r="Y29" s="33"/>
      <c r="Z29" s="33"/>
      <c r="AA29" s="33"/>
      <c r="AB29" s="33"/>
      <c r="AC29" s="33"/>
      <c r="AD29" s="33"/>
      <c r="AE29" s="33"/>
    </row>
    <row r="30" spans="1:31" s="2" customFormat="1" ht="25.35" customHeight="1" hidden="1">
      <c r="A30" s="33"/>
      <c r="B30" s="34"/>
      <c r="C30" s="33"/>
      <c r="D30" s="98" t="s">
        <v>33</v>
      </c>
      <c r="E30" s="33"/>
      <c r="F30" s="33"/>
      <c r="G30" s="33"/>
      <c r="H30" s="33"/>
      <c r="I30" s="33"/>
      <c r="J30" s="72">
        <f>ROUND(J120,2)</f>
        <v>0</v>
      </c>
      <c r="K30" s="33"/>
      <c r="L30" s="43"/>
      <c r="S30" s="33"/>
      <c r="T30" s="33"/>
      <c r="U30" s="33"/>
      <c r="V30" s="33"/>
      <c r="W30" s="33"/>
      <c r="X30" s="33"/>
      <c r="Y30" s="33"/>
      <c r="Z30" s="33"/>
      <c r="AA30" s="33"/>
      <c r="AB30" s="33"/>
      <c r="AC30" s="33"/>
      <c r="AD30" s="33"/>
      <c r="AE30" s="33"/>
    </row>
    <row r="31" spans="1:31" s="2" customFormat="1" ht="6.95" customHeight="1" hidden="1">
      <c r="A31" s="33"/>
      <c r="B31" s="34"/>
      <c r="C31" s="33"/>
      <c r="D31" s="67"/>
      <c r="E31" s="67"/>
      <c r="F31" s="67"/>
      <c r="G31" s="67"/>
      <c r="H31" s="67"/>
      <c r="I31" s="67"/>
      <c r="J31" s="67"/>
      <c r="K31" s="67"/>
      <c r="L31" s="43"/>
      <c r="S31" s="33"/>
      <c r="T31" s="33"/>
      <c r="U31" s="33"/>
      <c r="V31" s="33"/>
      <c r="W31" s="33"/>
      <c r="X31" s="33"/>
      <c r="Y31" s="33"/>
      <c r="Z31" s="33"/>
      <c r="AA31" s="33"/>
      <c r="AB31" s="33"/>
      <c r="AC31" s="33"/>
      <c r="AD31" s="33"/>
      <c r="AE31" s="33"/>
    </row>
    <row r="32" spans="1:31" s="2" customFormat="1" ht="14.45" customHeight="1" hidden="1">
      <c r="A32" s="33"/>
      <c r="B32" s="34"/>
      <c r="C32" s="33"/>
      <c r="D32" s="33"/>
      <c r="E32" s="33"/>
      <c r="F32" s="37" t="s">
        <v>35</v>
      </c>
      <c r="G32" s="33"/>
      <c r="H32" s="33"/>
      <c r="I32" s="37" t="s">
        <v>34</v>
      </c>
      <c r="J32" s="37" t="s">
        <v>36</v>
      </c>
      <c r="K32" s="33"/>
      <c r="L32" s="43"/>
      <c r="S32" s="33"/>
      <c r="T32" s="33"/>
      <c r="U32" s="33"/>
      <c r="V32" s="33"/>
      <c r="W32" s="33"/>
      <c r="X32" s="33"/>
      <c r="Y32" s="33"/>
      <c r="Z32" s="33"/>
      <c r="AA32" s="33"/>
      <c r="AB32" s="33"/>
      <c r="AC32" s="33"/>
      <c r="AD32" s="33"/>
      <c r="AE32" s="33"/>
    </row>
    <row r="33" spans="1:31" s="2" customFormat="1" ht="14.45" customHeight="1" hidden="1">
      <c r="A33" s="33"/>
      <c r="B33" s="34"/>
      <c r="C33" s="33"/>
      <c r="D33" s="99" t="s">
        <v>37</v>
      </c>
      <c r="E33" s="28" t="s">
        <v>38</v>
      </c>
      <c r="F33" s="100">
        <f>ROUND((SUM(BE120:BE252)),2)</f>
        <v>0</v>
      </c>
      <c r="G33" s="33"/>
      <c r="H33" s="33"/>
      <c r="I33" s="101">
        <v>0.21</v>
      </c>
      <c r="J33" s="100">
        <f>ROUND(((SUM(BE120:BE252))*I33),2)</f>
        <v>0</v>
      </c>
      <c r="K33" s="33"/>
      <c r="L33" s="43"/>
      <c r="S33" s="33"/>
      <c r="T33" s="33"/>
      <c r="U33" s="33"/>
      <c r="V33" s="33"/>
      <c r="W33" s="33"/>
      <c r="X33" s="33"/>
      <c r="Y33" s="33"/>
      <c r="Z33" s="33"/>
      <c r="AA33" s="33"/>
      <c r="AB33" s="33"/>
      <c r="AC33" s="33"/>
      <c r="AD33" s="33"/>
      <c r="AE33" s="33"/>
    </row>
    <row r="34" spans="1:31" s="2" customFormat="1" ht="14.45" customHeight="1" hidden="1">
      <c r="A34" s="33"/>
      <c r="B34" s="34"/>
      <c r="C34" s="33"/>
      <c r="D34" s="33"/>
      <c r="E34" s="28" t="s">
        <v>39</v>
      </c>
      <c r="F34" s="100">
        <f>ROUND((SUM(BF120:BF252)),2)</f>
        <v>0</v>
      </c>
      <c r="G34" s="33"/>
      <c r="H34" s="33"/>
      <c r="I34" s="101">
        <v>0.15</v>
      </c>
      <c r="J34" s="100">
        <f>ROUND(((SUM(BF120:BF252))*I34),2)</f>
        <v>0</v>
      </c>
      <c r="K34" s="33"/>
      <c r="L34" s="43"/>
      <c r="S34" s="33"/>
      <c r="T34" s="33"/>
      <c r="U34" s="33"/>
      <c r="V34" s="33"/>
      <c r="W34" s="33"/>
      <c r="X34" s="33"/>
      <c r="Y34" s="33"/>
      <c r="Z34" s="33"/>
      <c r="AA34" s="33"/>
      <c r="AB34" s="33"/>
      <c r="AC34" s="33"/>
      <c r="AD34" s="33"/>
      <c r="AE34" s="33"/>
    </row>
    <row r="35" spans="1:31" s="2" customFormat="1" ht="14.45" customHeight="1" hidden="1">
      <c r="A35" s="33"/>
      <c r="B35" s="34"/>
      <c r="C35" s="33"/>
      <c r="D35" s="33"/>
      <c r="E35" s="28" t="s">
        <v>40</v>
      </c>
      <c r="F35" s="100">
        <f>ROUND((SUM(BG120:BG252)),2)</f>
        <v>0</v>
      </c>
      <c r="G35" s="33"/>
      <c r="H35" s="33"/>
      <c r="I35" s="101">
        <v>0.21</v>
      </c>
      <c r="J35" s="100">
        <f>0</f>
        <v>0</v>
      </c>
      <c r="K35" s="33"/>
      <c r="L35" s="43"/>
      <c r="S35" s="33"/>
      <c r="T35" s="33"/>
      <c r="U35" s="33"/>
      <c r="V35" s="33"/>
      <c r="W35" s="33"/>
      <c r="X35" s="33"/>
      <c r="Y35" s="33"/>
      <c r="Z35" s="33"/>
      <c r="AA35" s="33"/>
      <c r="AB35" s="33"/>
      <c r="AC35" s="33"/>
      <c r="AD35" s="33"/>
      <c r="AE35" s="33"/>
    </row>
    <row r="36" spans="1:31" s="2" customFormat="1" ht="14.45" customHeight="1" hidden="1">
      <c r="A36" s="33"/>
      <c r="B36" s="34"/>
      <c r="C36" s="33"/>
      <c r="D36" s="33"/>
      <c r="E36" s="28" t="s">
        <v>41</v>
      </c>
      <c r="F36" s="100">
        <f>ROUND((SUM(BH120:BH252)),2)</f>
        <v>0</v>
      </c>
      <c r="G36" s="33"/>
      <c r="H36" s="33"/>
      <c r="I36" s="101">
        <v>0.15</v>
      </c>
      <c r="J36" s="100">
        <f>0</f>
        <v>0</v>
      </c>
      <c r="K36" s="33"/>
      <c r="L36" s="43"/>
      <c r="S36" s="33"/>
      <c r="T36" s="33"/>
      <c r="U36" s="33"/>
      <c r="V36" s="33"/>
      <c r="W36" s="33"/>
      <c r="X36" s="33"/>
      <c r="Y36" s="33"/>
      <c r="Z36" s="33"/>
      <c r="AA36" s="33"/>
      <c r="AB36" s="33"/>
      <c r="AC36" s="33"/>
      <c r="AD36" s="33"/>
      <c r="AE36" s="33"/>
    </row>
    <row r="37" spans="1:31" s="2" customFormat="1" ht="14.45" customHeight="1" hidden="1">
      <c r="A37" s="33"/>
      <c r="B37" s="34"/>
      <c r="C37" s="33"/>
      <c r="D37" s="33"/>
      <c r="E37" s="28" t="s">
        <v>42</v>
      </c>
      <c r="F37" s="100">
        <f>ROUND((SUM(BI120:BI252)),2)</f>
        <v>0</v>
      </c>
      <c r="G37" s="33"/>
      <c r="H37" s="33"/>
      <c r="I37" s="101">
        <v>0</v>
      </c>
      <c r="J37" s="100">
        <f>0</f>
        <v>0</v>
      </c>
      <c r="K37" s="33"/>
      <c r="L37" s="43"/>
      <c r="S37" s="33"/>
      <c r="T37" s="33"/>
      <c r="U37" s="33"/>
      <c r="V37" s="33"/>
      <c r="W37" s="33"/>
      <c r="X37" s="33"/>
      <c r="Y37" s="33"/>
      <c r="Z37" s="33"/>
      <c r="AA37" s="33"/>
      <c r="AB37" s="33"/>
      <c r="AC37" s="33"/>
      <c r="AD37" s="33"/>
      <c r="AE37" s="33"/>
    </row>
    <row r="38" spans="1:31" s="2" customFormat="1" ht="6.95" customHeight="1" hidden="1">
      <c r="A38" s="33"/>
      <c r="B38" s="34"/>
      <c r="C38" s="33"/>
      <c r="D38" s="33"/>
      <c r="E38" s="33"/>
      <c r="F38" s="33"/>
      <c r="G38" s="33"/>
      <c r="H38" s="33"/>
      <c r="I38" s="33"/>
      <c r="J38" s="33"/>
      <c r="K38" s="33"/>
      <c r="L38" s="43"/>
      <c r="S38" s="33"/>
      <c r="T38" s="33"/>
      <c r="U38" s="33"/>
      <c r="V38" s="33"/>
      <c r="W38" s="33"/>
      <c r="X38" s="33"/>
      <c r="Y38" s="33"/>
      <c r="Z38" s="33"/>
      <c r="AA38" s="33"/>
      <c r="AB38" s="33"/>
      <c r="AC38" s="33"/>
      <c r="AD38" s="33"/>
      <c r="AE38" s="33"/>
    </row>
    <row r="39" spans="1:31" s="2" customFormat="1" ht="25.35" customHeight="1" hidden="1">
      <c r="A39" s="33"/>
      <c r="B39" s="34"/>
      <c r="C39" s="102"/>
      <c r="D39" s="103" t="s">
        <v>43</v>
      </c>
      <c r="E39" s="61"/>
      <c r="F39" s="61"/>
      <c r="G39" s="104" t="s">
        <v>44</v>
      </c>
      <c r="H39" s="105" t="s">
        <v>45</v>
      </c>
      <c r="I39" s="61"/>
      <c r="J39" s="106">
        <f>SUM(J30:J37)</f>
        <v>0</v>
      </c>
      <c r="K39" s="107"/>
      <c r="L39" s="43"/>
      <c r="S39" s="33"/>
      <c r="T39" s="33"/>
      <c r="U39" s="33"/>
      <c r="V39" s="33"/>
      <c r="W39" s="33"/>
      <c r="X39" s="33"/>
      <c r="Y39" s="33"/>
      <c r="Z39" s="33"/>
      <c r="AA39" s="33"/>
      <c r="AB39" s="33"/>
      <c r="AC39" s="33"/>
      <c r="AD39" s="33"/>
      <c r="AE39" s="33"/>
    </row>
    <row r="40" spans="1:31" s="2" customFormat="1" ht="14.45" customHeight="1" hidden="1">
      <c r="A40" s="33"/>
      <c r="B40" s="34"/>
      <c r="C40" s="33"/>
      <c r="D40" s="33"/>
      <c r="E40" s="33"/>
      <c r="F40" s="33"/>
      <c r="G40" s="33"/>
      <c r="H40" s="33"/>
      <c r="I40" s="33"/>
      <c r="J40" s="33"/>
      <c r="K40" s="33"/>
      <c r="L40" s="43"/>
      <c r="S40" s="33"/>
      <c r="T40" s="33"/>
      <c r="U40" s="33"/>
      <c r="V40" s="33"/>
      <c r="W40" s="33"/>
      <c r="X40" s="33"/>
      <c r="Y40" s="33"/>
      <c r="Z40" s="33"/>
      <c r="AA40" s="33"/>
      <c r="AB40" s="33"/>
      <c r="AC40" s="33"/>
      <c r="AD40" s="33"/>
      <c r="AE40" s="33"/>
    </row>
    <row r="41" spans="2:12" s="1" customFormat="1" ht="14.45" customHeight="1" hidden="1">
      <c r="B41" s="21"/>
      <c r="L41" s="21"/>
    </row>
    <row r="42" spans="2:12" s="1" customFormat="1" ht="14.45" customHeight="1" hidden="1">
      <c r="B42" s="21"/>
      <c r="L42" s="21"/>
    </row>
    <row r="43" spans="2:12" s="1" customFormat="1" ht="14.45" customHeight="1" hidden="1">
      <c r="B43" s="21"/>
      <c r="L43" s="21"/>
    </row>
    <row r="44" spans="2:12" s="1" customFormat="1" ht="14.45" customHeight="1" hidden="1">
      <c r="B44" s="21"/>
      <c r="L44" s="21"/>
    </row>
    <row r="45" spans="2:12" s="1" customFormat="1" ht="14.45" customHeight="1" hidden="1">
      <c r="B45" s="21"/>
      <c r="L45" s="21"/>
    </row>
    <row r="46" spans="2:12" s="1" customFormat="1" ht="14.45" customHeight="1" hidden="1">
      <c r="B46" s="21"/>
      <c r="L46" s="21"/>
    </row>
    <row r="47" spans="2:12" s="1" customFormat="1" ht="14.45" customHeight="1" hidden="1">
      <c r="B47" s="21"/>
      <c r="L47" s="21"/>
    </row>
    <row r="48" spans="2:12" s="1" customFormat="1" ht="14.45" customHeight="1" hidden="1">
      <c r="B48" s="21"/>
      <c r="L48" s="21"/>
    </row>
    <row r="49" spans="2:12" s="1" customFormat="1" ht="14.45" customHeight="1" hidden="1">
      <c r="B49" s="21"/>
      <c r="L49" s="21"/>
    </row>
    <row r="50" spans="2:12" s="2" customFormat="1" ht="14.45" customHeight="1" hidden="1">
      <c r="B50" s="43"/>
      <c r="D50" s="44" t="s">
        <v>46</v>
      </c>
      <c r="E50" s="45"/>
      <c r="F50" s="45"/>
      <c r="G50" s="44" t="s">
        <v>47</v>
      </c>
      <c r="H50" s="45"/>
      <c r="I50" s="45"/>
      <c r="J50" s="45"/>
      <c r="K50" s="45"/>
      <c r="L50" s="43"/>
    </row>
    <row r="51" spans="2:12" ht="11.25" hidden="1">
      <c r="B51" s="21"/>
      <c r="L51" s="21"/>
    </row>
    <row r="52" spans="2:12" ht="11.25" hidden="1">
      <c r="B52" s="21"/>
      <c r="L52" s="21"/>
    </row>
    <row r="53" spans="2:12" ht="11.25" hidden="1">
      <c r="B53" s="21"/>
      <c r="L53" s="21"/>
    </row>
    <row r="54" spans="2:12" ht="11.25" hidden="1">
      <c r="B54" s="21"/>
      <c r="L54" s="21"/>
    </row>
    <row r="55" spans="2:12" ht="11.25" hidden="1">
      <c r="B55" s="21"/>
      <c r="L55" s="21"/>
    </row>
    <row r="56" spans="2:12" ht="11.25" hidden="1">
      <c r="B56" s="21"/>
      <c r="L56" s="21"/>
    </row>
    <row r="57" spans="2:12" ht="11.25" hidden="1">
      <c r="B57" s="21"/>
      <c r="L57" s="21"/>
    </row>
    <row r="58" spans="2:12" ht="11.25" hidden="1">
      <c r="B58" s="21"/>
      <c r="L58" s="21"/>
    </row>
    <row r="59" spans="2:12" ht="11.25" hidden="1">
      <c r="B59" s="21"/>
      <c r="L59" s="21"/>
    </row>
    <row r="60" spans="2:12" ht="11.25" hidden="1">
      <c r="B60" s="21"/>
      <c r="L60" s="21"/>
    </row>
    <row r="61" spans="1:31" s="2" customFormat="1" ht="12.75" hidden="1">
      <c r="A61" s="33"/>
      <c r="B61" s="34"/>
      <c r="C61" s="33"/>
      <c r="D61" s="46" t="s">
        <v>48</v>
      </c>
      <c r="E61" s="36"/>
      <c r="F61" s="108" t="s">
        <v>49</v>
      </c>
      <c r="G61" s="46" t="s">
        <v>48</v>
      </c>
      <c r="H61" s="36"/>
      <c r="I61" s="36"/>
      <c r="J61" s="109" t="s">
        <v>49</v>
      </c>
      <c r="K61" s="36"/>
      <c r="L61" s="43"/>
      <c r="S61" s="33"/>
      <c r="T61" s="33"/>
      <c r="U61" s="33"/>
      <c r="V61" s="33"/>
      <c r="W61" s="33"/>
      <c r="X61" s="33"/>
      <c r="Y61" s="33"/>
      <c r="Z61" s="33"/>
      <c r="AA61" s="33"/>
      <c r="AB61" s="33"/>
      <c r="AC61" s="33"/>
      <c r="AD61" s="33"/>
      <c r="AE61" s="33"/>
    </row>
    <row r="62" spans="2:12" ht="11.25" hidden="1">
      <c r="B62" s="21"/>
      <c r="L62" s="21"/>
    </row>
    <row r="63" spans="2:12" ht="11.25" hidden="1">
      <c r="B63" s="21"/>
      <c r="L63" s="21"/>
    </row>
    <row r="64" spans="2:12" ht="11.25" hidden="1">
      <c r="B64" s="21"/>
      <c r="L64" s="21"/>
    </row>
    <row r="65" spans="1:31" s="2" customFormat="1" ht="12.75" hidden="1">
      <c r="A65" s="33"/>
      <c r="B65" s="34"/>
      <c r="C65" s="33"/>
      <c r="D65" s="44" t="s">
        <v>50</v>
      </c>
      <c r="E65" s="47"/>
      <c r="F65" s="47"/>
      <c r="G65" s="44" t="s">
        <v>51</v>
      </c>
      <c r="H65" s="47"/>
      <c r="I65" s="47"/>
      <c r="J65" s="47"/>
      <c r="K65" s="47"/>
      <c r="L65" s="43"/>
      <c r="S65" s="33"/>
      <c r="T65" s="33"/>
      <c r="U65" s="33"/>
      <c r="V65" s="33"/>
      <c r="W65" s="33"/>
      <c r="X65" s="33"/>
      <c r="Y65" s="33"/>
      <c r="Z65" s="33"/>
      <c r="AA65" s="33"/>
      <c r="AB65" s="33"/>
      <c r="AC65" s="33"/>
      <c r="AD65" s="33"/>
      <c r="AE65" s="33"/>
    </row>
    <row r="66" spans="2:12" ht="11.25" hidden="1">
      <c r="B66" s="21"/>
      <c r="L66" s="21"/>
    </row>
    <row r="67" spans="2:12" ht="11.25" hidden="1">
      <c r="B67" s="21"/>
      <c r="L67" s="21"/>
    </row>
    <row r="68" spans="2:12" ht="11.25" hidden="1">
      <c r="B68" s="21"/>
      <c r="L68" s="21"/>
    </row>
    <row r="69" spans="2:12" ht="11.25" hidden="1">
      <c r="B69" s="21"/>
      <c r="L69" s="21"/>
    </row>
    <row r="70" spans="2:12" ht="11.25" hidden="1">
      <c r="B70" s="21"/>
      <c r="L70" s="21"/>
    </row>
    <row r="71" spans="2:12" ht="11.25" hidden="1">
      <c r="B71" s="21"/>
      <c r="L71" s="21"/>
    </row>
    <row r="72" spans="2:12" ht="11.25" hidden="1">
      <c r="B72" s="21"/>
      <c r="L72" s="21"/>
    </row>
    <row r="73" spans="2:12" ht="11.25" hidden="1">
      <c r="B73" s="21"/>
      <c r="L73" s="21"/>
    </row>
    <row r="74" spans="2:12" ht="11.25" hidden="1">
      <c r="B74" s="21"/>
      <c r="L74" s="21"/>
    </row>
    <row r="75" spans="2:12" ht="11.25" hidden="1">
      <c r="B75" s="21"/>
      <c r="L75" s="21"/>
    </row>
    <row r="76" spans="1:31" s="2" customFormat="1" ht="12.75" hidden="1">
      <c r="A76" s="33"/>
      <c r="B76" s="34"/>
      <c r="C76" s="33"/>
      <c r="D76" s="46" t="s">
        <v>48</v>
      </c>
      <c r="E76" s="36"/>
      <c r="F76" s="108" t="s">
        <v>49</v>
      </c>
      <c r="G76" s="46" t="s">
        <v>48</v>
      </c>
      <c r="H76" s="36"/>
      <c r="I76" s="36"/>
      <c r="J76" s="109" t="s">
        <v>49</v>
      </c>
      <c r="K76" s="36"/>
      <c r="L76" s="43"/>
      <c r="S76" s="33"/>
      <c r="T76" s="33"/>
      <c r="U76" s="33"/>
      <c r="V76" s="33"/>
      <c r="W76" s="33"/>
      <c r="X76" s="33"/>
      <c r="Y76" s="33"/>
      <c r="Z76" s="33"/>
      <c r="AA76" s="33"/>
      <c r="AB76" s="33"/>
      <c r="AC76" s="33"/>
      <c r="AD76" s="33"/>
      <c r="AE76" s="33"/>
    </row>
    <row r="77" spans="1:31" s="2" customFormat="1" ht="14.45" customHeight="1" hidden="1">
      <c r="A77" s="33"/>
      <c r="B77" s="48"/>
      <c r="C77" s="49"/>
      <c r="D77" s="49"/>
      <c r="E77" s="49"/>
      <c r="F77" s="49"/>
      <c r="G77" s="49"/>
      <c r="H77" s="49"/>
      <c r="I77" s="49"/>
      <c r="J77" s="49"/>
      <c r="K77" s="49"/>
      <c r="L77" s="43"/>
      <c r="S77" s="33"/>
      <c r="T77" s="33"/>
      <c r="U77" s="33"/>
      <c r="V77" s="33"/>
      <c r="W77" s="33"/>
      <c r="X77" s="33"/>
      <c r="Y77" s="33"/>
      <c r="Z77" s="33"/>
      <c r="AA77" s="33"/>
      <c r="AB77" s="33"/>
      <c r="AC77" s="33"/>
      <c r="AD77" s="33"/>
      <c r="AE77" s="33"/>
    </row>
    <row r="78" ht="11.25" hidden="1"/>
    <row r="79" ht="11.25" hidden="1"/>
    <row r="80" ht="11.25" hidden="1"/>
    <row r="81" spans="1:31" s="2" customFormat="1" ht="6.95" customHeight="1">
      <c r="A81" s="33"/>
      <c r="B81" s="50"/>
      <c r="C81" s="51"/>
      <c r="D81" s="51"/>
      <c r="E81" s="51"/>
      <c r="F81" s="51"/>
      <c r="G81" s="51"/>
      <c r="H81" s="51"/>
      <c r="I81" s="51"/>
      <c r="J81" s="51"/>
      <c r="K81" s="51"/>
      <c r="L81" s="43"/>
      <c r="S81" s="33"/>
      <c r="T81" s="33"/>
      <c r="U81" s="33"/>
      <c r="V81" s="33"/>
      <c r="W81" s="33"/>
      <c r="X81" s="33"/>
      <c r="Y81" s="33"/>
      <c r="Z81" s="33"/>
      <c r="AA81" s="33"/>
      <c r="AB81" s="33"/>
      <c r="AC81" s="33"/>
      <c r="AD81" s="33"/>
      <c r="AE81" s="33"/>
    </row>
    <row r="82" spans="1:31" s="2" customFormat="1" ht="24.95" customHeight="1">
      <c r="A82" s="33"/>
      <c r="B82" s="34"/>
      <c r="C82" s="22" t="s">
        <v>108</v>
      </c>
      <c r="D82" s="33"/>
      <c r="E82" s="33"/>
      <c r="F82" s="33"/>
      <c r="G82" s="33"/>
      <c r="H82" s="33"/>
      <c r="I82" s="33"/>
      <c r="J82" s="33"/>
      <c r="K82" s="33"/>
      <c r="L82" s="43"/>
      <c r="S82" s="33"/>
      <c r="T82" s="33"/>
      <c r="U82" s="33"/>
      <c r="V82" s="33"/>
      <c r="W82" s="33"/>
      <c r="X82" s="33"/>
      <c r="Y82" s="33"/>
      <c r="Z82" s="33"/>
      <c r="AA82" s="33"/>
      <c r="AB82" s="33"/>
      <c r="AC82" s="33"/>
      <c r="AD82" s="33"/>
      <c r="AE82" s="33"/>
    </row>
    <row r="83" spans="1:31" s="2" customFormat="1" ht="6.95" customHeight="1">
      <c r="A83" s="33"/>
      <c r="B83" s="34"/>
      <c r="C83" s="33"/>
      <c r="D83" s="33"/>
      <c r="E83" s="33"/>
      <c r="F83" s="33"/>
      <c r="G83" s="33"/>
      <c r="H83" s="33"/>
      <c r="I83" s="33"/>
      <c r="J83" s="33"/>
      <c r="K83" s="33"/>
      <c r="L83" s="43"/>
      <c r="S83" s="33"/>
      <c r="T83" s="33"/>
      <c r="U83" s="33"/>
      <c r="V83" s="33"/>
      <c r="W83" s="33"/>
      <c r="X83" s="33"/>
      <c r="Y83" s="33"/>
      <c r="Z83" s="33"/>
      <c r="AA83" s="33"/>
      <c r="AB83" s="33"/>
      <c r="AC83" s="33"/>
      <c r="AD83" s="33"/>
      <c r="AE83" s="33"/>
    </row>
    <row r="84" spans="1:31" s="2" customFormat="1" ht="12" customHeight="1">
      <c r="A84" s="33"/>
      <c r="B84" s="34"/>
      <c r="C84" s="28" t="s">
        <v>16</v>
      </c>
      <c r="D84" s="33"/>
      <c r="E84" s="33"/>
      <c r="F84" s="33"/>
      <c r="G84" s="33"/>
      <c r="H84" s="33"/>
      <c r="I84" s="33"/>
      <c r="J84" s="33"/>
      <c r="K84" s="33"/>
      <c r="L84" s="43"/>
      <c r="S84" s="33"/>
      <c r="T84" s="33"/>
      <c r="U84" s="33"/>
      <c r="V84" s="33"/>
      <c r="W84" s="33"/>
      <c r="X84" s="33"/>
      <c r="Y84" s="33"/>
      <c r="Z84" s="33"/>
      <c r="AA84" s="33"/>
      <c r="AB84" s="33"/>
      <c r="AC84" s="33"/>
      <c r="AD84" s="33"/>
      <c r="AE84" s="33"/>
    </row>
    <row r="85" spans="1:31" s="2" customFormat="1" ht="16.5" customHeight="1">
      <c r="A85" s="33"/>
      <c r="B85" s="34"/>
      <c r="C85" s="33"/>
      <c r="D85" s="33"/>
      <c r="E85" s="253" t="str">
        <f>E7</f>
        <v>Nástavba provozně technického objektu - ON Trutnov 1</v>
      </c>
      <c r="F85" s="254"/>
      <c r="G85" s="254"/>
      <c r="H85" s="254"/>
      <c r="I85" s="33"/>
      <c r="J85" s="33"/>
      <c r="K85" s="33"/>
      <c r="L85" s="43"/>
      <c r="S85" s="33"/>
      <c r="T85" s="33"/>
      <c r="U85" s="33"/>
      <c r="V85" s="33"/>
      <c r="W85" s="33"/>
      <c r="X85" s="33"/>
      <c r="Y85" s="33"/>
      <c r="Z85" s="33"/>
      <c r="AA85" s="33"/>
      <c r="AB85" s="33"/>
      <c r="AC85" s="33"/>
      <c r="AD85" s="33"/>
      <c r="AE85" s="33"/>
    </row>
    <row r="86" spans="1:31" s="2" customFormat="1" ht="12" customHeight="1">
      <c r="A86" s="33"/>
      <c r="B86" s="34"/>
      <c r="C86" s="28" t="s">
        <v>106</v>
      </c>
      <c r="D86" s="33"/>
      <c r="E86" s="33"/>
      <c r="F86" s="33"/>
      <c r="G86" s="33"/>
      <c r="H86" s="33"/>
      <c r="I86" s="33"/>
      <c r="J86" s="33"/>
      <c r="K86" s="33"/>
      <c r="L86" s="43"/>
      <c r="S86" s="33"/>
      <c r="T86" s="33"/>
      <c r="U86" s="33"/>
      <c r="V86" s="33"/>
      <c r="W86" s="33"/>
      <c r="X86" s="33"/>
      <c r="Y86" s="33"/>
      <c r="Z86" s="33"/>
      <c r="AA86" s="33"/>
      <c r="AB86" s="33"/>
      <c r="AC86" s="33"/>
      <c r="AD86" s="33"/>
      <c r="AE86" s="33"/>
    </row>
    <row r="87" spans="1:31" s="2" customFormat="1" ht="16.5" customHeight="1">
      <c r="A87" s="33"/>
      <c r="B87" s="34"/>
      <c r="C87" s="33"/>
      <c r="D87" s="33"/>
      <c r="E87" s="214" t="str">
        <f>E9</f>
        <v>D.1.4.B - Chlazení</v>
      </c>
      <c r="F87" s="255"/>
      <c r="G87" s="255"/>
      <c r="H87" s="255"/>
      <c r="I87" s="33"/>
      <c r="J87" s="33"/>
      <c r="K87" s="33"/>
      <c r="L87" s="43"/>
      <c r="S87" s="33"/>
      <c r="T87" s="33"/>
      <c r="U87" s="33"/>
      <c r="V87" s="33"/>
      <c r="W87" s="33"/>
      <c r="X87" s="33"/>
      <c r="Y87" s="33"/>
      <c r="Z87" s="33"/>
      <c r="AA87" s="33"/>
      <c r="AB87" s="33"/>
      <c r="AC87" s="33"/>
      <c r="AD87" s="33"/>
      <c r="AE87" s="33"/>
    </row>
    <row r="88" spans="1:31" s="2" customFormat="1" ht="6.95" customHeight="1">
      <c r="A88" s="33"/>
      <c r="B88" s="34"/>
      <c r="C88" s="33"/>
      <c r="D88" s="33"/>
      <c r="E88" s="33"/>
      <c r="F88" s="33"/>
      <c r="G88" s="33"/>
      <c r="H88" s="33"/>
      <c r="I88" s="33"/>
      <c r="J88" s="33"/>
      <c r="K88" s="33"/>
      <c r="L88" s="43"/>
      <c r="S88" s="33"/>
      <c r="T88" s="33"/>
      <c r="U88" s="33"/>
      <c r="V88" s="33"/>
      <c r="W88" s="33"/>
      <c r="X88" s="33"/>
      <c r="Y88" s="33"/>
      <c r="Z88" s="33"/>
      <c r="AA88" s="33"/>
      <c r="AB88" s="33"/>
      <c r="AC88" s="33"/>
      <c r="AD88" s="33"/>
      <c r="AE88" s="33"/>
    </row>
    <row r="89" spans="1:31" s="2" customFormat="1" ht="12" customHeight="1">
      <c r="A89" s="33"/>
      <c r="B89" s="34"/>
      <c r="C89" s="28" t="s">
        <v>20</v>
      </c>
      <c r="D89" s="33"/>
      <c r="E89" s="33"/>
      <c r="F89" s="26" t="str">
        <f>F12</f>
        <v xml:space="preserve"> </v>
      </c>
      <c r="G89" s="33"/>
      <c r="H89" s="33"/>
      <c r="I89" s="28" t="s">
        <v>22</v>
      </c>
      <c r="J89" s="56" t="str">
        <f>IF(J12="","",J12)</f>
        <v>27. 1. 2023</v>
      </c>
      <c r="K89" s="33"/>
      <c r="L89" s="43"/>
      <c r="S89" s="33"/>
      <c r="T89" s="33"/>
      <c r="U89" s="33"/>
      <c r="V89" s="33"/>
      <c r="W89" s="33"/>
      <c r="X89" s="33"/>
      <c r="Y89" s="33"/>
      <c r="Z89" s="33"/>
      <c r="AA89" s="33"/>
      <c r="AB89" s="33"/>
      <c r="AC89" s="33"/>
      <c r="AD89" s="33"/>
      <c r="AE89" s="33"/>
    </row>
    <row r="90" spans="1:31" s="2" customFormat="1" ht="6.95" customHeight="1">
      <c r="A90" s="33"/>
      <c r="B90" s="34"/>
      <c r="C90" s="33"/>
      <c r="D90" s="33"/>
      <c r="E90" s="33"/>
      <c r="F90" s="33"/>
      <c r="G90" s="33"/>
      <c r="H90" s="33"/>
      <c r="I90" s="33"/>
      <c r="J90" s="33"/>
      <c r="K90" s="33"/>
      <c r="L90" s="43"/>
      <c r="S90" s="33"/>
      <c r="T90" s="33"/>
      <c r="U90" s="33"/>
      <c r="V90" s="33"/>
      <c r="W90" s="33"/>
      <c r="X90" s="33"/>
      <c r="Y90" s="33"/>
      <c r="Z90" s="33"/>
      <c r="AA90" s="33"/>
      <c r="AB90" s="33"/>
      <c r="AC90" s="33"/>
      <c r="AD90" s="33"/>
      <c r="AE90" s="33"/>
    </row>
    <row r="91" spans="1:31" s="2" customFormat="1" ht="15.2" customHeight="1">
      <c r="A91" s="33"/>
      <c r="B91" s="34"/>
      <c r="C91" s="28" t="s">
        <v>24</v>
      </c>
      <c r="D91" s="33"/>
      <c r="E91" s="33"/>
      <c r="F91" s="26" t="str">
        <f>E15</f>
        <v xml:space="preserve"> </v>
      </c>
      <c r="G91" s="33"/>
      <c r="H91" s="33"/>
      <c r="I91" s="28" t="s">
        <v>29</v>
      </c>
      <c r="J91" s="31" t="str">
        <f>E21</f>
        <v xml:space="preserve"> </v>
      </c>
      <c r="K91" s="33"/>
      <c r="L91" s="43"/>
      <c r="S91" s="33"/>
      <c r="T91" s="33"/>
      <c r="U91" s="33"/>
      <c r="V91" s="33"/>
      <c r="W91" s="33"/>
      <c r="X91" s="33"/>
      <c r="Y91" s="33"/>
      <c r="Z91" s="33"/>
      <c r="AA91" s="33"/>
      <c r="AB91" s="33"/>
      <c r="AC91" s="33"/>
      <c r="AD91" s="33"/>
      <c r="AE91" s="33"/>
    </row>
    <row r="92" spans="1:31" s="2" customFormat="1" ht="15.2" customHeight="1">
      <c r="A92" s="33"/>
      <c r="B92" s="34"/>
      <c r="C92" s="28" t="s">
        <v>27</v>
      </c>
      <c r="D92" s="33"/>
      <c r="E92" s="33"/>
      <c r="F92" s="26" t="str">
        <f>IF(E18="","",E18)</f>
        <v>Vyplň údaj</v>
      </c>
      <c r="G92" s="33"/>
      <c r="H92" s="33"/>
      <c r="I92" s="28" t="s">
        <v>31</v>
      </c>
      <c r="J92" s="31" t="str">
        <f>E24</f>
        <v xml:space="preserve"> </v>
      </c>
      <c r="K92" s="33"/>
      <c r="L92" s="43"/>
      <c r="S92" s="33"/>
      <c r="T92" s="33"/>
      <c r="U92" s="33"/>
      <c r="V92" s="33"/>
      <c r="W92" s="33"/>
      <c r="X92" s="33"/>
      <c r="Y92" s="33"/>
      <c r="Z92" s="33"/>
      <c r="AA92" s="33"/>
      <c r="AB92" s="33"/>
      <c r="AC92" s="33"/>
      <c r="AD92" s="33"/>
      <c r="AE92" s="33"/>
    </row>
    <row r="93" spans="1:31" s="2" customFormat="1" ht="10.35" customHeight="1">
      <c r="A93" s="33"/>
      <c r="B93" s="34"/>
      <c r="C93" s="33"/>
      <c r="D93" s="33"/>
      <c r="E93" s="33"/>
      <c r="F93" s="33"/>
      <c r="G93" s="33"/>
      <c r="H93" s="33"/>
      <c r="I93" s="33"/>
      <c r="J93" s="33"/>
      <c r="K93" s="33"/>
      <c r="L93" s="43"/>
      <c r="S93" s="33"/>
      <c r="T93" s="33"/>
      <c r="U93" s="33"/>
      <c r="V93" s="33"/>
      <c r="W93" s="33"/>
      <c r="X93" s="33"/>
      <c r="Y93" s="33"/>
      <c r="Z93" s="33"/>
      <c r="AA93" s="33"/>
      <c r="AB93" s="33"/>
      <c r="AC93" s="33"/>
      <c r="AD93" s="33"/>
      <c r="AE93" s="33"/>
    </row>
    <row r="94" spans="1:31" s="2" customFormat="1" ht="29.25" customHeight="1">
      <c r="A94" s="33"/>
      <c r="B94" s="34"/>
      <c r="C94" s="110" t="s">
        <v>109</v>
      </c>
      <c r="D94" s="102"/>
      <c r="E94" s="102"/>
      <c r="F94" s="102"/>
      <c r="G94" s="102"/>
      <c r="H94" s="102"/>
      <c r="I94" s="102"/>
      <c r="J94" s="111" t="s">
        <v>110</v>
      </c>
      <c r="K94" s="102"/>
      <c r="L94" s="43"/>
      <c r="S94" s="33"/>
      <c r="T94" s="33"/>
      <c r="U94" s="33"/>
      <c r="V94" s="33"/>
      <c r="W94" s="33"/>
      <c r="X94" s="33"/>
      <c r="Y94" s="33"/>
      <c r="Z94" s="33"/>
      <c r="AA94" s="33"/>
      <c r="AB94" s="33"/>
      <c r="AC94" s="33"/>
      <c r="AD94" s="33"/>
      <c r="AE94" s="33"/>
    </row>
    <row r="95" spans="1:31" s="2" customFormat="1" ht="10.35" customHeight="1">
      <c r="A95" s="33"/>
      <c r="B95" s="34"/>
      <c r="C95" s="33"/>
      <c r="D95" s="33"/>
      <c r="E95" s="33"/>
      <c r="F95" s="33"/>
      <c r="G95" s="33"/>
      <c r="H95" s="33"/>
      <c r="I95" s="33"/>
      <c r="J95" s="33"/>
      <c r="K95" s="33"/>
      <c r="L95" s="43"/>
      <c r="S95" s="33"/>
      <c r="T95" s="33"/>
      <c r="U95" s="33"/>
      <c r="V95" s="33"/>
      <c r="W95" s="33"/>
      <c r="X95" s="33"/>
      <c r="Y95" s="33"/>
      <c r="Z95" s="33"/>
      <c r="AA95" s="33"/>
      <c r="AB95" s="33"/>
      <c r="AC95" s="33"/>
      <c r="AD95" s="33"/>
      <c r="AE95" s="33"/>
    </row>
    <row r="96" spans="1:47" s="2" customFormat="1" ht="22.9" customHeight="1">
      <c r="A96" s="33"/>
      <c r="B96" s="34"/>
      <c r="C96" s="112" t="s">
        <v>111</v>
      </c>
      <c r="D96" s="33"/>
      <c r="E96" s="33"/>
      <c r="F96" s="33"/>
      <c r="G96" s="33"/>
      <c r="H96" s="33"/>
      <c r="I96" s="33"/>
      <c r="J96" s="72">
        <f>J120</f>
        <v>0</v>
      </c>
      <c r="K96" s="33"/>
      <c r="L96" s="43"/>
      <c r="S96" s="33"/>
      <c r="T96" s="33"/>
      <c r="U96" s="33"/>
      <c r="V96" s="33"/>
      <c r="W96" s="33"/>
      <c r="X96" s="33"/>
      <c r="Y96" s="33"/>
      <c r="Z96" s="33"/>
      <c r="AA96" s="33"/>
      <c r="AB96" s="33"/>
      <c r="AC96" s="33"/>
      <c r="AD96" s="33"/>
      <c r="AE96" s="33"/>
      <c r="AU96" s="18" t="s">
        <v>112</v>
      </c>
    </row>
    <row r="97" spans="2:12" s="9" customFormat="1" ht="24.95" customHeight="1">
      <c r="B97" s="113"/>
      <c r="D97" s="114" t="s">
        <v>2291</v>
      </c>
      <c r="E97" s="115"/>
      <c r="F97" s="115"/>
      <c r="G97" s="115"/>
      <c r="H97" s="115"/>
      <c r="I97" s="115"/>
      <c r="J97" s="116">
        <f>J121</f>
        <v>0</v>
      </c>
      <c r="L97" s="113"/>
    </row>
    <row r="98" spans="2:12" s="10" customFormat="1" ht="19.9" customHeight="1">
      <c r="B98" s="117"/>
      <c r="D98" s="118" t="s">
        <v>2292</v>
      </c>
      <c r="E98" s="119"/>
      <c r="F98" s="119"/>
      <c r="G98" s="119"/>
      <c r="H98" s="119"/>
      <c r="I98" s="119"/>
      <c r="J98" s="120">
        <f>J122</f>
        <v>0</v>
      </c>
      <c r="L98" s="117"/>
    </row>
    <row r="99" spans="2:12" s="10" customFormat="1" ht="19.9" customHeight="1">
      <c r="B99" s="117"/>
      <c r="D99" s="118" t="s">
        <v>2293</v>
      </c>
      <c r="E99" s="119"/>
      <c r="F99" s="119"/>
      <c r="G99" s="119"/>
      <c r="H99" s="119"/>
      <c r="I99" s="119"/>
      <c r="J99" s="120">
        <f>J180</f>
        <v>0</v>
      </c>
      <c r="L99" s="117"/>
    </row>
    <row r="100" spans="2:12" s="9" customFormat="1" ht="24.95" customHeight="1">
      <c r="B100" s="113"/>
      <c r="D100" s="114" t="s">
        <v>2294</v>
      </c>
      <c r="E100" s="115"/>
      <c r="F100" s="115"/>
      <c r="G100" s="115"/>
      <c r="H100" s="115"/>
      <c r="I100" s="115"/>
      <c r="J100" s="116">
        <f>J239</f>
        <v>0</v>
      </c>
      <c r="L100" s="113"/>
    </row>
    <row r="101" spans="1:31" s="2" customFormat="1" ht="21.75" customHeight="1">
      <c r="A101" s="33"/>
      <c r="B101" s="34"/>
      <c r="C101" s="33"/>
      <c r="D101" s="33"/>
      <c r="E101" s="33"/>
      <c r="F101" s="33"/>
      <c r="G101" s="33"/>
      <c r="H101" s="33"/>
      <c r="I101" s="33"/>
      <c r="J101" s="33"/>
      <c r="K101" s="33"/>
      <c r="L101" s="43"/>
      <c r="S101" s="33"/>
      <c r="T101" s="33"/>
      <c r="U101" s="33"/>
      <c r="V101" s="33"/>
      <c r="W101" s="33"/>
      <c r="X101" s="33"/>
      <c r="Y101" s="33"/>
      <c r="Z101" s="33"/>
      <c r="AA101" s="33"/>
      <c r="AB101" s="33"/>
      <c r="AC101" s="33"/>
      <c r="AD101" s="33"/>
      <c r="AE101" s="33"/>
    </row>
    <row r="102" spans="1:31" s="2" customFormat="1" ht="6.95" customHeight="1">
      <c r="A102" s="33"/>
      <c r="B102" s="48"/>
      <c r="C102" s="49"/>
      <c r="D102" s="49"/>
      <c r="E102" s="49"/>
      <c r="F102" s="49"/>
      <c r="G102" s="49"/>
      <c r="H102" s="49"/>
      <c r="I102" s="49"/>
      <c r="J102" s="49"/>
      <c r="K102" s="49"/>
      <c r="L102" s="43"/>
      <c r="S102" s="33"/>
      <c r="T102" s="33"/>
      <c r="U102" s="33"/>
      <c r="V102" s="33"/>
      <c r="W102" s="33"/>
      <c r="X102" s="33"/>
      <c r="Y102" s="33"/>
      <c r="Z102" s="33"/>
      <c r="AA102" s="33"/>
      <c r="AB102" s="33"/>
      <c r="AC102" s="33"/>
      <c r="AD102" s="33"/>
      <c r="AE102" s="33"/>
    </row>
    <row r="106" spans="1:31" s="2" customFormat="1" ht="6.95" customHeight="1">
      <c r="A106" s="33"/>
      <c r="B106" s="50"/>
      <c r="C106" s="51"/>
      <c r="D106" s="51"/>
      <c r="E106" s="51"/>
      <c r="F106" s="51"/>
      <c r="G106" s="51"/>
      <c r="H106" s="51"/>
      <c r="I106" s="51"/>
      <c r="J106" s="51"/>
      <c r="K106" s="51"/>
      <c r="L106" s="43"/>
      <c r="S106" s="33"/>
      <c r="T106" s="33"/>
      <c r="U106" s="33"/>
      <c r="V106" s="33"/>
      <c r="W106" s="33"/>
      <c r="X106" s="33"/>
      <c r="Y106" s="33"/>
      <c r="Z106" s="33"/>
      <c r="AA106" s="33"/>
      <c r="AB106" s="33"/>
      <c r="AC106" s="33"/>
      <c r="AD106" s="33"/>
      <c r="AE106" s="33"/>
    </row>
    <row r="107" spans="1:31" s="2" customFormat="1" ht="24.95" customHeight="1">
      <c r="A107" s="33"/>
      <c r="B107" s="34"/>
      <c r="C107" s="22" t="s">
        <v>145</v>
      </c>
      <c r="D107" s="33"/>
      <c r="E107" s="33"/>
      <c r="F107" s="33"/>
      <c r="G107" s="33"/>
      <c r="H107" s="33"/>
      <c r="I107" s="33"/>
      <c r="J107" s="33"/>
      <c r="K107" s="33"/>
      <c r="L107" s="43"/>
      <c r="S107" s="33"/>
      <c r="T107" s="33"/>
      <c r="U107" s="33"/>
      <c r="V107" s="33"/>
      <c r="W107" s="33"/>
      <c r="X107" s="33"/>
      <c r="Y107" s="33"/>
      <c r="Z107" s="33"/>
      <c r="AA107" s="33"/>
      <c r="AB107" s="33"/>
      <c r="AC107" s="33"/>
      <c r="AD107" s="33"/>
      <c r="AE107" s="33"/>
    </row>
    <row r="108" spans="1:31" s="2" customFormat="1" ht="6.95" customHeight="1">
      <c r="A108" s="33"/>
      <c r="B108" s="34"/>
      <c r="C108" s="33"/>
      <c r="D108" s="33"/>
      <c r="E108" s="33"/>
      <c r="F108" s="33"/>
      <c r="G108" s="33"/>
      <c r="H108" s="33"/>
      <c r="I108" s="33"/>
      <c r="J108" s="33"/>
      <c r="K108" s="33"/>
      <c r="L108" s="43"/>
      <c r="S108" s="33"/>
      <c r="T108" s="33"/>
      <c r="U108" s="33"/>
      <c r="V108" s="33"/>
      <c r="W108" s="33"/>
      <c r="X108" s="33"/>
      <c r="Y108" s="33"/>
      <c r="Z108" s="33"/>
      <c r="AA108" s="33"/>
      <c r="AB108" s="33"/>
      <c r="AC108" s="33"/>
      <c r="AD108" s="33"/>
      <c r="AE108" s="33"/>
    </row>
    <row r="109" spans="1:31" s="2" customFormat="1" ht="12" customHeight="1">
      <c r="A109" s="33"/>
      <c r="B109" s="34"/>
      <c r="C109" s="28" t="s">
        <v>16</v>
      </c>
      <c r="D109" s="33"/>
      <c r="E109" s="33"/>
      <c r="F109" s="33"/>
      <c r="G109" s="33"/>
      <c r="H109" s="33"/>
      <c r="I109" s="33"/>
      <c r="J109" s="33"/>
      <c r="K109" s="33"/>
      <c r="L109" s="43"/>
      <c r="S109" s="33"/>
      <c r="T109" s="33"/>
      <c r="U109" s="33"/>
      <c r="V109" s="33"/>
      <c r="W109" s="33"/>
      <c r="X109" s="33"/>
      <c r="Y109" s="33"/>
      <c r="Z109" s="33"/>
      <c r="AA109" s="33"/>
      <c r="AB109" s="33"/>
      <c r="AC109" s="33"/>
      <c r="AD109" s="33"/>
      <c r="AE109" s="33"/>
    </row>
    <row r="110" spans="1:31" s="2" customFormat="1" ht="16.5" customHeight="1">
      <c r="A110" s="33"/>
      <c r="B110" s="34"/>
      <c r="C110" s="33"/>
      <c r="D110" s="33"/>
      <c r="E110" s="253" t="str">
        <f>E7</f>
        <v>Nástavba provozně technického objektu - ON Trutnov 1</v>
      </c>
      <c r="F110" s="254"/>
      <c r="G110" s="254"/>
      <c r="H110" s="254"/>
      <c r="I110" s="33"/>
      <c r="J110" s="33"/>
      <c r="K110" s="33"/>
      <c r="L110" s="43"/>
      <c r="S110" s="33"/>
      <c r="T110" s="33"/>
      <c r="U110" s="33"/>
      <c r="V110" s="33"/>
      <c r="W110" s="33"/>
      <c r="X110" s="33"/>
      <c r="Y110" s="33"/>
      <c r="Z110" s="33"/>
      <c r="AA110" s="33"/>
      <c r="AB110" s="33"/>
      <c r="AC110" s="33"/>
      <c r="AD110" s="33"/>
      <c r="AE110" s="33"/>
    </row>
    <row r="111" spans="1:31" s="2" customFormat="1" ht="12" customHeight="1">
      <c r="A111" s="33"/>
      <c r="B111" s="34"/>
      <c r="C111" s="28" t="s">
        <v>106</v>
      </c>
      <c r="D111" s="33"/>
      <c r="E111" s="33"/>
      <c r="F111" s="33"/>
      <c r="G111" s="33"/>
      <c r="H111" s="33"/>
      <c r="I111" s="33"/>
      <c r="J111" s="33"/>
      <c r="K111" s="33"/>
      <c r="L111" s="43"/>
      <c r="S111" s="33"/>
      <c r="T111" s="33"/>
      <c r="U111" s="33"/>
      <c r="V111" s="33"/>
      <c r="W111" s="33"/>
      <c r="X111" s="33"/>
      <c r="Y111" s="33"/>
      <c r="Z111" s="33"/>
      <c r="AA111" s="33"/>
      <c r="AB111" s="33"/>
      <c r="AC111" s="33"/>
      <c r="AD111" s="33"/>
      <c r="AE111" s="33"/>
    </row>
    <row r="112" spans="1:31" s="2" customFormat="1" ht="16.5" customHeight="1">
      <c r="A112" s="33"/>
      <c r="B112" s="34"/>
      <c r="C112" s="33"/>
      <c r="D112" s="33"/>
      <c r="E112" s="214" t="str">
        <f>E9</f>
        <v>D.1.4.B - Chlazení</v>
      </c>
      <c r="F112" s="255"/>
      <c r="G112" s="255"/>
      <c r="H112" s="255"/>
      <c r="I112" s="33"/>
      <c r="J112" s="33"/>
      <c r="K112" s="33"/>
      <c r="L112" s="43"/>
      <c r="S112" s="33"/>
      <c r="T112" s="33"/>
      <c r="U112" s="33"/>
      <c r="V112" s="33"/>
      <c r="W112" s="33"/>
      <c r="X112" s="33"/>
      <c r="Y112" s="33"/>
      <c r="Z112" s="33"/>
      <c r="AA112" s="33"/>
      <c r="AB112" s="33"/>
      <c r="AC112" s="33"/>
      <c r="AD112" s="33"/>
      <c r="AE112" s="33"/>
    </row>
    <row r="113" spans="1:31" s="2" customFormat="1" ht="6.95" customHeight="1">
      <c r="A113" s="33"/>
      <c r="B113" s="34"/>
      <c r="C113" s="33"/>
      <c r="D113" s="33"/>
      <c r="E113" s="33"/>
      <c r="F113" s="33"/>
      <c r="G113" s="33"/>
      <c r="H113" s="33"/>
      <c r="I113" s="33"/>
      <c r="J113" s="33"/>
      <c r="K113" s="33"/>
      <c r="L113" s="43"/>
      <c r="S113" s="33"/>
      <c r="T113" s="33"/>
      <c r="U113" s="33"/>
      <c r="V113" s="33"/>
      <c r="W113" s="33"/>
      <c r="X113" s="33"/>
      <c r="Y113" s="33"/>
      <c r="Z113" s="33"/>
      <c r="AA113" s="33"/>
      <c r="AB113" s="33"/>
      <c r="AC113" s="33"/>
      <c r="AD113" s="33"/>
      <c r="AE113" s="33"/>
    </row>
    <row r="114" spans="1:31" s="2" customFormat="1" ht="12" customHeight="1">
      <c r="A114" s="33"/>
      <c r="B114" s="34"/>
      <c r="C114" s="28" t="s">
        <v>20</v>
      </c>
      <c r="D114" s="33"/>
      <c r="E114" s="33"/>
      <c r="F114" s="26" t="str">
        <f>F12</f>
        <v xml:space="preserve"> </v>
      </c>
      <c r="G114" s="33"/>
      <c r="H114" s="33"/>
      <c r="I114" s="28" t="s">
        <v>22</v>
      </c>
      <c r="J114" s="56" t="str">
        <f>IF(J12="","",J12)</f>
        <v>27. 1. 2023</v>
      </c>
      <c r="K114" s="33"/>
      <c r="L114" s="43"/>
      <c r="S114" s="33"/>
      <c r="T114" s="33"/>
      <c r="U114" s="33"/>
      <c r="V114" s="33"/>
      <c r="W114" s="33"/>
      <c r="X114" s="33"/>
      <c r="Y114" s="33"/>
      <c r="Z114" s="33"/>
      <c r="AA114" s="33"/>
      <c r="AB114" s="33"/>
      <c r="AC114" s="33"/>
      <c r="AD114" s="33"/>
      <c r="AE114" s="33"/>
    </row>
    <row r="115" spans="1:31" s="2" customFormat="1" ht="6.95" customHeight="1">
      <c r="A115" s="33"/>
      <c r="B115" s="34"/>
      <c r="C115" s="33"/>
      <c r="D115" s="33"/>
      <c r="E115" s="33"/>
      <c r="F115" s="33"/>
      <c r="G115" s="33"/>
      <c r="H115" s="33"/>
      <c r="I115" s="33"/>
      <c r="J115" s="33"/>
      <c r="K115" s="33"/>
      <c r="L115" s="43"/>
      <c r="S115" s="33"/>
      <c r="T115" s="33"/>
      <c r="U115" s="33"/>
      <c r="V115" s="33"/>
      <c r="W115" s="33"/>
      <c r="X115" s="33"/>
      <c r="Y115" s="33"/>
      <c r="Z115" s="33"/>
      <c r="AA115" s="33"/>
      <c r="AB115" s="33"/>
      <c r="AC115" s="33"/>
      <c r="AD115" s="33"/>
      <c r="AE115" s="33"/>
    </row>
    <row r="116" spans="1:31" s="2" customFormat="1" ht="15.2" customHeight="1">
      <c r="A116" s="33"/>
      <c r="B116" s="34"/>
      <c r="C116" s="28" t="s">
        <v>24</v>
      </c>
      <c r="D116" s="33"/>
      <c r="E116" s="33"/>
      <c r="F116" s="26" t="str">
        <f>E15</f>
        <v xml:space="preserve"> </v>
      </c>
      <c r="G116" s="33"/>
      <c r="H116" s="33"/>
      <c r="I116" s="28" t="s">
        <v>29</v>
      </c>
      <c r="J116" s="31" t="str">
        <f>E21</f>
        <v xml:space="preserve"> </v>
      </c>
      <c r="K116" s="33"/>
      <c r="L116" s="43"/>
      <c r="S116" s="33"/>
      <c r="T116" s="33"/>
      <c r="U116" s="33"/>
      <c r="V116" s="33"/>
      <c r="W116" s="33"/>
      <c r="X116" s="33"/>
      <c r="Y116" s="33"/>
      <c r="Z116" s="33"/>
      <c r="AA116" s="33"/>
      <c r="AB116" s="33"/>
      <c r="AC116" s="33"/>
      <c r="AD116" s="33"/>
      <c r="AE116" s="33"/>
    </row>
    <row r="117" spans="1:31" s="2" customFormat="1" ht="15.2" customHeight="1">
      <c r="A117" s="33"/>
      <c r="B117" s="34"/>
      <c r="C117" s="28" t="s">
        <v>27</v>
      </c>
      <c r="D117" s="33"/>
      <c r="E117" s="33"/>
      <c r="F117" s="26" t="str">
        <f>IF(E18="","",E18)</f>
        <v>Vyplň údaj</v>
      </c>
      <c r="G117" s="33"/>
      <c r="H117" s="33"/>
      <c r="I117" s="28" t="s">
        <v>31</v>
      </c>
      <c r="J117" s="31" t="str">
        <f>E24</f>
        <v xml:space="preserve"> </v>
      </c>
      <c r="K117" s="33"/>
      <c r="L117" s="43"/>
      <c r="S117" s="33"/>
      <c r="T117" s="33"/>
      <c r="U117" s="33"/>
      <c r="V117" s="33"/>
      <c r="W117" s="33"/>
      <c r="X117" s="33"/>
      <c r="Y117" s="33"/>
      <c r="Z117" s="33"/>
      <c r="AA117" s="33"/>
      <c r="AB117" s="33"/>
      <c r="AC117" s="33"/>
      <c r="AD117" s="33"/>
      <c r="AE117" s="33"/>
    </row>
    <row r="118" spans="1:31" s="2" customFormat="1" ht="10.35" customHeight="1">
      <c r="A118" s="33"/>
      <c r="B118" s="34"/>
      <c r="C118" s="33"/>
      <c r="D118" s="33"/>
      <c r="E118" s="33"/>
      <c r="F118" s="33"/>
      <c r="G118" s="33"/>
      <c r="H118" s="33"/>
      <c r="I118" s="33"/>
      <c r="J118" s="33"/>
      <c r="K118" s="33"/>
      <c r="L118" s="43"/>
      <c r="S118" s="33"/>
      <c r="T118" s="33"/>
      <c r="U118" s="33"/>
      <c r="V118" s="33"/>
      <c r="W118" s="33"/>
      <c r="X118" s="33"/>
      <c r="Y118" s="33"/>
      <c r="Z118" s="33"/>
      <c r="AA118" s="33"/>
      <c r="AB118" s="33"/>
      <c r="AC118" s="33"/>
      <c r="AD118" s="33"/>
      <c r="AE118" s="33"/>
    </row>
    <row r="119" spans="1:31" s="11" customFormat="1" ht="29.25" customHeight="1">
      <c r="A119" s="121"/>
      <c r="B119" s="122"/>
      <c r="C119" s="123" t="s">
        <v>146</v>
      </c>
      <c r="D119" s="124" t="s">
        <v>58</v>
      </c>
      <c r="E119" s="124" t="s">
        <v>54</v>
      </c>
      <c r="F119" s="124" t="s">
        <v>55</v>
      </c>
      <c r="G119" s="124" t="s">
        <v>147</v>
      </c>
      <c r="H119" s="124" t="s">
        <v>148</v>
      </c>
      <c r="I119" s="124" t="s">
        <v>149</v>
      </c>
      <c r="J119" s="124" t="s">
        <v>110</v>
      </c>
      <c r="K119" s="125" t="s">
        <v>150</v>
      </c>
      <c r="L119" s="126"/>
      <c r="M119" s="63" t="s">
        <v>1</v>
      </c>
      <c r="N119" s="64" t="s">
        <v>37</v>
      </c>
      <c r="O119" s="64" t="s">
        <v>151</v>
      </c>
      <c r="P119" s="64" t="s">
        <v>152</v>
      </c>
      <c r="Q119" s="64" t="s">
        <v>153</v>
      </c>
      <c r="R119" s="64" t="s">
        <v>154</v>
      </c>
      <c r="S119" s="64" t="s">
        <v>155</v>
      </c>
      <c r="T119" s="65" t="s">
        <v>156</v>
      </c>
      <c r="U119" s="121"/>
      <c r="V119" s="121"/>
      <c r="W119" s="121"/>
      <c r="X119" s="121"/>
      <c r="Y119" s="121"/>
      <c r="Z119" s="121"/>
      <c r="AA119" s="121"/>
      <c r="AB119" s="121"/>
      <c r="AC119" s="121"/>
      <c r="AD119" s="121"/>
      <c r="AE119" s="121"/>
    </row>
    <row r="120" spans="1:63" s="2" customFormat="1" ht="22.9" customHeight="1">
      <c r="A120" s="33"/>
      <c r="B120" s="34"/>
      <c r="C120" s="70" t="s">
        <v>157</v>
      </c>
      <c r="D120" s="33"/>
      <c r="E120" s="33"/>
      <c r="F120" s="33"/>
      <c r="G120" s="33"/>
      <c r="H120" s="33"/>
      <c r="I120" s="33"/>
      <c r="J120" s="127">
        <f>BK120</f>
        <v>0</v>
      </c>
      <c r="K120" s="33"/>
      <c r="L120" s="34"/>
      <c r="M120" s="66"/>
      <c r="N120" s="57"/>
      <c r="O120" s="67"/>
      <c r="P120" s="128">
        <f>P121+P239</f>
        <v>0</v>
      </c>
      <c r="Q120" s="67"/>
      <c r="R120" s="128">
        <f>R121+R239</f>
        <v>1.5117000000000003</v>
      </c>
      <c r="S120" s="67"/>
      <c r="T120" s="129">
        <f>T121+T239</f>
        <v>0</v>
      </c>
      <c r="U120" s="33"/>
      <c r="V120" s="33"/>
      <c r="W120" s="33"/>
      <c r="X120" s="33"/>
      <c r="Y120" s="33"/>
      <c r="Z120" s="33"/>
      <c r="AA120" s="33"/>
      <c r="AB120" s="33"/>
      <c r="AC120" s="33"/>
      <c r="AD120" s="33"/>
      <c r="AE120" s="33"/>
      <c r="AT120" s="18" t="s">
        <v>72</v>
      </c>
      <c r="AU120" s="18" t="s">
        <v>112</v>
      </c>
      <c r="BK120" s="130">
        <f>BK121+BK239</f>
        <v>0</v>
      </c>
    </row>
    <row r="121" spans="2:63" s="12" customFormat="1" ht="25.9" customHeight="1">
      <c r="B121" s="131"/>
      <c r="D121" s="132" t="s">
        <v>72</v>
      </c>
      <c r="E121" s="133" t="s">
        <v>2295</v>
      </c>
      <c r="F121" s="133" t="s">
        <v>91</v>
      </c>
      <c r="I121" s="134"/>
      <c r="J121" s="135">
        <f>BK121</f>
        <v>0</v>
      </c>
      <c r="L121" s="131"/>
      <c r="M121" s="136"/>
      <c r="N121" s="137"/>
      <c r="O121" s="137"/>
      <c r="P121" s="138">
        <f>P122+P180</f>
        <v>0</v>
      </c>
      <c r="Q121" s="137"/>
      <c r="R121" s="138">
        <f>R122+R180</f>
        <v>1.5117000000000003</v>
      </c>
      <c r="S121" s="137"/>
      <c r="T121" s="139">
        <f>T122+T180</f>
        <v>0</v>
      </c>
      <c r="AR121" s="132" t="s">
        <v>83</v>
      </c>
      <c r="AT121" s="140" t="s">
        <v>72</v>
      </c>
      <c r="AU121" s="140" t="s">
        <v>73</v>
      </c>
      <c r="AY121" s="132" t="s">
        <v>160</v>
      </c>
      <c r="BK121" s="141">
        <f>BK122+BK180</f>
        <v>0</v>
      </c>
    </row>
    <row r="122" spans="2:63" s="12" customFormat="1" ht="22.9" customHeight="1">
      <c r="B122" s="131"/>
      <c r="D122" s="132" t="s">
        <v>72</v>
      </c>
      <c r="E122" s="142" t="s">
        <v>2296</v>
      </c>
      <c r="F122" s="142" t="s">
        <v>2297</v>
      </c>
      <c r="I122" s="134"/>
      <c r="J122" s="143">
        <f>BK122</f>
        <v>0</v>
      </c>
      <c r="L122" s="131"/>
      <c r="M122" s="136"/>
      <c r="N122" s="137"/>
      <c r="O122" s="137"/>
      <c r="P122" s="138">
        <f>SUM(P123:P179)</f>
        <v>0</v>
      </c>
      <c r="Q122" s="137"/>
      <c r="R122" s="138">
        <f>SUM(R123:R179)</f>
        <v>0.7057000000000001</v>
      </c>
      <c r="S122" s="137"/>
      <c r="T122" s="139">
        <f>SUM(T123:T179)</f>
        <v>0</v>
      </c>
      <c r="AR122" s="132" t="s">
        <v>83</v>
      </c>
      <c r="AT122" s="140" t="s">
        <v>72</v>
      </c>
      <c r="AU122" s="140" t="s">
        <v>81</v>
      </c>
      <c r="AY122" s="132" t="s">
        <v>160</v>
      </c>
      <c r="BK122" s="141">
        <f>SUM(BK123:BK179)</f>
        <v>0</v>
      </c>
    </row>
    <row r="123" spans="1:65" s="2" customFormat="1" ht="24.2" customHeight="1">
      <c r="A123" s="33"/>
      <c r="B123" s="144"/>
      <c r="C123" s="145" t="s">
        <v>81</v>
      </c>
      <c r="D123" s="145" t="s">
        <v>163</v>
      </c>
      <c r="E123" s="146" t="s">
        <v>2298</v>
      </c>
      <c r="F123" s="147" t="s">
        <v>2299</v>
      </c>
      <c r="G123" s="148" t="s">
        <v>185</v>
      </c>
      <c r="H123" s="149">
        <v>1</v>
      </c>
      <c r="I123" s="150"/>
      <c r="J123" s="151">
        <f>ROUND(I123*H123,2)</f>
        <v>0</v>
      </c>
      <c r="K123" s="147" t="s">
        <v>1</v>
      </c>
      <c r="L123" s="34"/>
      <c r="M123" s="152" t="s">
        <v>1</v>
      </c>
      <c r="N123" s="153" t="s">
        <v>38</v>
      </c>
      <c r="O123" s="59"/>
      <c r="P123" s="154">
        <f>O123*H123</f>
        <v>0</v>
      </c>
      <c r="Q123" s="154">
        <v>0</v>
      </c>
      <c r="R123" s="154">
        <f>Q123*H123</f>
        <v>0</v>
      </c>
      <c r="S123" s="154">
        <v>0</v>
      </c>
      <c r="T123" s="155">
        <f>S123*H123</f>
        <v>0</v>
      </c>
      <c r="U123" s="33"/>
      <c r="V123" s="33"/>
      <c r="W123" s="33"/>
      <c r="X123" s="33"/>
      <c r="Y123" s="33"/>
      <c r="Z123" s="33"/>
      <c r="AA123" s="33"/>
      <c r="AB123" s="33"/>
      <c r="AC123" s="33"/>
      <c r="AD123" s="33"/>
      <c r="AE123" s="33"/>
      <c r="AR123" s="156" t="s">
        <v>251</v>
      </c>
      <c r="AT123" s="156" t="s">
        <v>163</v>
      </c>
      <c r="AU123" s="156" t="s">
        <v>83</v>
      </c>
      <c r="AY123" s="18" t="s">
        <v>160</v>
      </c>
      <c r="BE123" s="157">
        <f>IF(N123="základní",J123,0)</f>
        <v>0</v>
      </c>
      <c r="BF123" s="157">
        <f>IF(N123="snížená",J123,0)</f>
        <v>0</v>
      </c>
      <c r="BG123" s="157">
        <f>IF(N123="zákl. přenesená",J123,0)</f>
        <v>0</v>
      </c>
      <c r="BH123" s="157">
        <f>IF(N123="sníž. přenesená",J123,0)</f>
        <v>0</v>
      </c>
      <c r="BI123" s="157">
        <f>IF(N123="nulová",J123,0)</f>
        <v>0</v>
      </c>
      <c r="BJ123" s="18" t="s">
        <v>81</v>
      </c>
      <c r="BK123" s="157">
        <f>ROUND(I123*H123,2)</f>
        <v>0</v>
      </c>
      <c r="BL123" s="18" t="s">
        <v>251</v>
      </c>
      <c r="BM123" s="156" t="s">
        <v>2300</v>
      </c>
    </row>
    <row r="124" spans="1:47" s="2" customFormat="1" ht="11.25">
      <c r="A124" s="33"/>
      <c r="B124" s="34"/>
      <c r="C124" s="33"/>
      <c r="D124" s="158" t="s">
        <v>170</v>
      </c>
      <c r="E124" s="33"/>
      <c r="F124" s="159" t="s">
        <v>2301</v>
      </c>
      <c r="G124" s="33"/>
      <c r="H124" s="33"/>
      <c r="I124" s="160"/>
      <c r="J124" s="33"/>
      <c r="K124" s="33"/>
      <c r="L124" s="34"/>
      <c r="M124" s="161"/>
      <c r="N124" s="162"/>
      <c r="O124" s="59"/>
      <c r="P124" s="59"/>
      <c r="Q124" s="59"/>
      <c r="R124" s="59"/>
      <c r="S124" s="59"/>
      <c r="T124" s="60"/>
      <c r="U124" s="33"/>
      <c r="V124" s="33"/>
      <c r="W124" s="33"/>
      <c r="X124" s="33"/>
      <c r="Y124" s="33"/>
      <c r="Z124" s="33"/>
      <c r="AA124" s="33"/>
      <c r="AB124" s="33"/>
      <c r="AC124" s="33"/>
      <c r="AD124" s="33"/>
      <c r="AE124" s="33"/>
      <c r="AT124" s="18" t="s">
        <v>170</v>
      </c>
      <c r="AU124" s="18" t="s">
        <v>83</v>
      </c>
    </row>
    <row r="125" spans="1:65" s="2" customFormat="1" ht="24.2" customHeight="1">
      <c r="A125" s="33"/>
      <c r="B125" s="144"/>
      <c r="C125" s="195" t="s">
        <v>83</v>
      </c>
      <c r="D125" s="195" t="s">
        <v>834</v>
      </c>
      <c r="E125" s="196" t="s">
        <v>2302</v>
      </c>
      <c r="F125" s="197" t="s">
        <v>2303</v>
      </c>
      <c r="G125" s="198" t="s">
        <v>185</v>
      </c>
      <c r="H125" s="199">
        <v>1</v>
      </c>
      <c r="I125" s="200"/>
      <c r="J125" s="201">
        <f>ROUND(I125*H125,2)</f>
        <v>0</v>
      </c>
      <c r="K125" s="197" t="s">
        <v>1</v>
      </c>
      <c r="L125" s="202"/>
      <c r="M125" s="203" t="s">
        <v>1</v>
      </c>
      <c r="N125" s="204" t="s">
        <v>38</v>
      </c>
      <c r="O125" s="59"/>
      <c r="P125" s="154">
        <f>O125*H125</f>
        <v>0</v>
      </c>
      <c r="Q125" s="154">
        <v>0.125</v>
      </c>
      <c r="R125" s="154">
        <f>Q125*H125</f>
        <v>0.125</v>
      </c>
      <c r="S125" s="154">
        <v>0</v>
      </c>
      <c r="T125" s="155">
        <f>S125*H125</f>
        <v>0</v>
      </c>
      <c r="U125" s="33"/>
      <c r="V125" s="33"/>
      <c r="W125" s="33"/>
      <c r="X125" s="33"/>
      <c r="Y125" s="33"/>
      <c r="Z125" s="33"/>
      <c r="AA125" s="33"/>
      <c r="AB125" s="33"/>
      <c r="AC125" s="33"/>
      <c r="AD125" s="33"/>
      <c r="AE125" s="33"/>
      <c r="AR125" s="156" t="s">
        <v>399</v>
      </c>
      <c r="AT125" s="156" t="s">
        <v>834</v>
      </c>
      <c r="AU125" s="156" t="s">
        <v>83</v>
      </c>
      <c r="AY125" s="18" t="s">
        <v>160</v>
      </c>
      <c r="BE125" s="157">
        <f>IF(N125="základní",J125,0)</f>
        <v>0</v>
      </c>
      <c r="BF125" s="157">
        <f>IF(N125="snížená",J125,0)</f>
        <v>0</v>
      </c>
      <c r="BG125" s="157">
        <f>IF(N125="zákl. přenesená",J125,0)</f>
        <v>0</v>
      </c>
      <c r="BH125" s="157">
        <f>IF(N125="sníž. přenesená",J125,0)</f>
        <v>0</v>
      </c>
      <c r="BI125" s="157">
        <f>IF(N125="nulová",J125,0)</f>
        <v>0</v>
      </c>
      <c r="BJ125" s="18" t="s">
        <v>81</v>
      </c>
      <c r="BK125" s="157">
        <f>ROUND(I125*H125,2)</f>
        <v>0</v>
      </c>
      <c r="BL125" s="18" t="s">
        <v>251</v>
      </c>
      <c r="BM125" s="156" t="s">
        <v>2304</v>
      </c>
    </row>
    <row r="126" spans="1:47" s="2" customFormat="1" ht="19.5">
      <c r="A126" s="33"/>
      <c r="B126" s="34"/>
      <c r="C126" s="33"/>
      <c r="D126" s="158" t="s">
        <v>170</v>
      </c>
      <c r="E126" s="33"/>
      <c r="F126" s="159" t="s">
        <v>2303</v>
      </c>
      <c r="G126" s="33"/>
      <c r="H126" s="33"/>
      <c r="I126" s="160"/>
      <c r="J126" s="33"/>
      <c r="K126" s="33"/>
      <c r="L126" s="34"/>
      <c r="M126" s="161"/>
      <c r="N126" s="162"/>
      <c r="O126" s="59"/>
      <c r="P126" s="59"/>
      <c r="Q126" s="59"/>
      <c r="R126" s="59"/>
      <c r="S126" s="59"/>
      <c r="T126" s="60"/>
      <c r="U126" s="33"/>
      <c r="V126" s="33"/>
      <c r="W126" s="33"/>
      <c r="X126" s="33"/>
      <c r="Y126" s="33"/>
      <c r="Z126" s="33"/>
      <c r="AA126" s="33"/>
      <c r="AB126" s="33"/>
      <c r="AC126" s="33"/>
      <c r="AD126" s="33"/>
      <c r="AE126" s="33"/>
      <c r="AT126" s="18" t="s">
        <v>170</v>
      </c>
      <c r="AU126" s="18" t="s">
        <v>83</v>
      </c>
    </row>
    <row r="127" spans="1:47" s="2" customFormat="1" ht="48.75">
      <c r="A127" s="33"/>
      <c r="B127" s="34"/>
      <c r="C127" s="33"/>
      <c r="D127" s="158" t="s">
        <v>292</v>
      </c>
      <c r="E127" s="33"/>
      <c r="F127" s="194" t="s">
        <v>2305</v>
      </c>
      <c r="G127" s="33"/>
      <c r="H127" s="33"/>
      <c r="I127" s="160"/>
      <c r="J127" s="33"/>
      <c r="K127" s="33"/>
      <c r="L127" s="34"/>
      <c r="M127" s="161"/>
      <c r="N127" s="162"/>
      <c r="O127" s="59"/>
      <c r="P127" s="59"/>
      <c r="Q127" s="59"/>
      <c r="R127" s="59"/>
      <c r="S127" s="59"/>
      <c r="T127" s="60"/>
      <c r="U127" s="33"/>
      <c r="V127" s="33"/>
      <c r="W127" s="33"/>
      <c r="X127" s="33"/>
      <c r="Y127" s="33"/>
      <c r="Z127" s="33"/>
      <c r="AA127" s="33"/>
      <c r="AB127" s="33"/>
      <c r="AC127" s="33"/>
      <c r="AD127" s="33"/>
      <c r="AE127" s="33"/>
      <c r="AT127" s="18" t="s">
        <v>292</v>
      </c>
      <c r="AU127" s="18" t="s">
        <v>83</v>
      </c>
    </row>
    <row r="128" spans="1:65" s="2" customFormat="1" ht="24.2" customHeight="1">
      <c r="A128" s="33"/>
      <c r="B128" s="144"/>
      <c r="C128" s="145" t="s">
        <v>161</v>
      </c>
      <c r="D128" s="145" t="s">
        <v>163</v>
      </c>
      <c r="E128" s="146" t="s">
        <v>2306</v>
      </c>
      <c r="F128" s="147" t="s">
        <v>2307</v>
      </c>
      <c r="G128" s="148" t="s">
        <v>185</v>
      </c>
      <c r="H128" s="149">
        <v>9</v>
      </c>
      <c r="I128" s="150"/>
      <c r="J128" s="151">
        <f>ROUND(I128*H128,2)</f>
        <v>0</v>
      </c>
      <c r="K128" s="147" t="s">
        <v>167</v>
      </c>
      <c r="L128" s="34"/>
      <c r="M128" s="152" t="s">
        <v>1</v>
      </c>
      <c r="N128" s="153" t="s">
        <v>38</v>
      </c>
      <c r="O128" s="59"/>
      <c r="P128" s="154">
        <f>O128*H128</f>
        <v>0</v>
      </c>
      <c r="Q128" s="154">
        <v>0</v>
      </c>
      <c r="R128" s="154">
        <f>Q128*H128</f>
        <v>0</v>
      </c>
      <c r="S128" s="154">
        <v>0</v>
      </c>
      <c r="T128" s="155">
        <f>S128*H128</f>
        <v>0</v>
      </c>
      <c r="U128" s="33"/>
      <c r="V128" s="33"/>
      <c r="W128" s="33"/>
      <c r="X128" s="33"/>
      <c r="Y128" s="33"/>
      <c r="Z128" s="33"/>
      <c r="AA128" s="33"/>
      <c r="AB128" s="33"/>
      <c r="AC128" s="33"/>
      <c r="AD128" s="33"/>
      <c r="AE128" s="33"/>
      <c r="AR128" s="156" t="s">
        <v>251</v>
      </c>
      <c r="AT128" s="156" t="s">
        <v>163</v>
      </c>
      <c r="AU128" s="156" t="s">
        <v>83</v>
      </c>
      <c r="AY128" s="18" t="s">
        <v>160</v>
      </c>
      <c r="BE128" s="157">
        <f>IF(N128="základní",J128,0)</f>
        <v>0</v>
      </c>
      <c r="BF128" s="157">
        <f>IF(N128="snížená",J128,0)</f>
        <v>0</v>
      </c>
      <c r="BG128" s="157">
        <f>IF(N128="zákl. přenesená",J128,0)</f>
        <v>0</v>
      </c>
      <c r="BH128" s="157">
        <f>IF(N128="sníž. přenesená",J128,0)</f>
        <v>0</v>
      </c>
      <c r="BI128" s="157">
        <f>IF(N128="nulová",J128,0)</f>
        <v>0</v>
      </c>
      <c r="BJ128" s="18" t="s">
        <v>81</v>
      </c>
      <c r="BK128" s="157">
        <f>ROUND(I128*H128,2)</f>
        <v>0</v>
      </c>
      <c r="BL128" s="18" t="s">
        <v>251</v>
      </c>
      <c r="BM128" s="156" t="s">
        <v>2308</v>
      </c>
    </row>
    <row r="129" spans="1:47" s="2" customFormat="1" ht="19.5">
      <c r="A129" s="33"/>
      <c r="B129" s="34"/>
      <c r="C129" s="33"/>
      <c r="D129" s="158" t="s">
        <v>170</v>
      </c>
      <c r="E129" s="33"/>
      <c r="F129" s="159" t="s">
        <v>2309</v>
      </c>
      <c r="G129" s="33"/>
      <c r="H129" s="33"/>
      <c r="I129" s="160"/>
      <c r="J129" s="33"/>
      <c r="K129" s="33"/>
      <c r="L129" s="34"/>
      <c r="M129" s="161"/>
      <c r="N129" s="162"/>
      <c r="O129" s="59"/>
      <c r="P129" s="59"/>
      <c r="Q129" s="59"/>
      <c r="R129" s="59"/>
      <c r="S129" s="59"/>
      <c r="T129" s="60"/>
      <c r="U129" s="33"/>
      <c r="V129" s="33"/>
      <c r="W129" s="33"/>
      <c r="X129" s="33"/>
      <c r="Y129" s="33"/>
      <c r="Z129" s="33"/>
      <c r="AA129" s="33"/>
      <c r="AB129" s="33"/>
      <c r="AC129" s="33"/>
      <c r="AD129" s="33"/>
      <c r="AE129" s="33"/>
      <c r="AT129" s="18" t="s">
        <v>170</v>
      </c>
      <c r="AU129" s="18" t="s">
        <v>83</v>
      </c>
    </row>
    <row r="130" spans="1:65" s="2" customFormat="1" ht="24.2" customHeight="1">
      <c r="A130" s="33"/>
      <c r="B130" s="144"/>
      <c r="C130" s="195" t="s">
        <v>168</v>
      </c>
      <c r="D130" s="195" t="s">
        <v>834</v>
      </c>
      <c r="E130" s="196" t="s">
        <v>2310</v>
      </c>
      <c r="F130" s="197" t="s">
        <v>2311</v>
      </c>
      <c r="G130" s="198" t="s">
        <v>185</v>
      </c>
      <c r="H130" s="199">
        <v>4</v>
      </c>
      <c r="I130" s="200"/>
      <c r="J130" s="201">
        <f>ROUND(I130*H130,2)</f>
        <v>0</v>
      </c>
      <c r="K130" s="197" t="s">
        <v>1</v>
      </c>
      <c r="L130" s="202"/>
      <c r="M130" s="203" t="s">
        <v>1</v>
      </c>
      <c r="N130" s="204" t="s">
        <v>38</v>
      </c>
      <c r="O130" s="59"/>
      <c r="P130" s="154">
        <f>O130*H130</f>
        <v>0</v>
      </c>
      <c r="Q130" s="154">
        <v>0.029</v>
      </c>
      <c r="R130" s="154">
        <f>Q130*H130</f>
        <v>0.116</v>
      </c>
      <c r="S130" s="154">
        <v>0</v>
      </c>
      <c r="T130" s="155">
        <f>S130*H130</f>
        <v>0</v>
      </c>
      <c r="U130" s="33"/>
      <c r="V130" s="33"/>
      <c r="W130" s="33"/>
      <c r="X130" s="33"/>
      <c r="Y130" s="33"/>
      <c r="Z130" s="33"/>
      <c r="AA130" s="33"/>
      <c r="AB130" s="33"/>
      <c r="AC130" s="33"/>
      <c r="AD130" s="33"/>
      <c r="AE130" s="33"/>
      <c r="AR130" s="156" t="s">
        <v>399</v>
      </c>
      <c r="AT130" s="156" t="s">
        <v>834</v>
      </c>
      <c r="AU130" s="156" t="s">
        <v>83</v>
      </c>
      <c r="AY130" s="18" t="s">
        <v>160</v>
      </c>
      <c r="BE130" s="157">
        <f>IF(N130="základní",J130,0)</f>
        <v>0</v>
      </c>
      <c r="BF130" s="157">
        <f>IF(N130="snížená",J130,0)</f>
        <v>0</v>
      </c>
      <c r="BG130" s="157">
        <f>IF(N130="zákl. přenesená",J130,0)</f>
        <v>0</v>
      </c>
      <c r="BH130" s="157">
        <f>IF(N130="sníž. přenesená",J130,0)</f>
        <v>0</v>
      </c>
      <c r="BI130" s="157">
        <f>IF(N130="nulová",J130,0)</f>
        <v>0</v>
      </c>
      <c r="BJ130" s="18" t="s">
        <v>81</v>
      </c>
      <c r="BK130" s="157">
        <f>ROUND(I130*H130,2)</f>
        <v>0</v>
      </c>
      <c r="BL130" s="18" t="s">
        <v>251</v>
      </c>
      <c r="BM130" s="156" t="s">
        <v>2312</v>
      </c>
    </row>
    <row r="131" spans="1:47" s="2" customFormat="1" ht="11.25">
      <c r="A131" s="33"/>
      <c r="B131" s="34"/>
      <c r="C131" s="33"/>
      <c r="D131" s="158" t="s">
        <v>170</v>
      </c>
      <c r="E131" s="33"/>
      <c r="F131" s="159" t="s">
        <v>2311</v>
      </c>
      <c r="G131" s="33"/>
      <c r="H131" s="33"/>
      <c r="I131" s="160"/>
      <c r="J131" s="33"/>
      <c r="K131" s="33"/>
      <c r="L131" s="34"/>
      <c r="M131" s="161"/>
      <c r="N131" s="162"/>
      <c r="O131" s="59"/>
      <c r="P131" s="59"/>
      <c r="Q131" s="59"/>
      <c r="R131" s="59"/>
      <c r="S131" s="59"/>
      <c r="T131" s="60"/>
      <c r="U131" s="33"/>
      <c r="V131" s="33"/>
      <c r="W131" s="33"/>
      <c r="X131" s="33"/>
      <c r="Y131" s="33"/>
      <c r="Z131" s="33"/>
      <c r="AA131" s="33"/>
      <c r="AB131" s="33"/>
      <c r="AC131" s="33"/>
      <c r="AD131" s="33"/>
      <c r="AE131" s="33"/>
      <c r="AT131" s="18" t="s">
        <v>170</v>
      </c>
      <c r="AU131" s="18" t="s">
        <v>83</v>
      </c>
    </row>
    <row r="132" spans="1:47" s="2" customFormat="1" ht="48.75">
      <c r="A132" s="33"/>
      <c r="B132" s="34"/>
      <c r="C132" s="33"/>
      <c r="D132" s="158" t="s">
        <v>292</v>
      </c>
      <c r="E132" s="33"/>
      <c r="F132" s="194" t="s">
        <v>2313</v>
      </c>
      <c r="G132" s="33"/>
      <c r="H132" s="33"/>
      <c r="I132" s="160"/>
      <c r="J132" s="33"/>
      <c r="K132" s="33"/>
      <c r="L132" s="34"/>
      <c r="M132" s="161"/>
      <c r="N132" s="162"/>
      <c r="O132" s="59"/>
      <c r="P132" s="59"/>
      <c r="Q132" s="59"/>
      <c r="R132" s="59"/>
      <c r="S132" s="59"/>
      <c r="T132" s="60"/>
      <c r="U132" s="33"/>
      <c r="V132" s="33"/>
      <c r="W132" s="33"/>
      <c r="X132" s="33"/>
      <c r="Y132" s="33"/>
      <c r="Z132" s="33"/>
      <c r="AA132" s="33"/>
      <c r="AB132" s="33"/>
      <c r="AC132" s="33"/>
      <c r="AD132" s="33"/>
      <c r="AE132" s="33"/>
      <c r="AT132" s="18" t="s">
        <v>292</v>
      </c>
      <c r="AU132" s="18" t="s">
        <v>83</v>
      </c>
    </row>
    <row r="133" spans="1:65" s="2" customFormat="1" ht="24.2" customHeight="1">
      <c r="A133" s="33"/>
      <c r="B133" s="144"/>
      <c r="C133" s="195" t="s">
        <v>201</v>
      </c>
      <c r="D133" s="195" t="s">
        <v>834</v>
      </c>
      <c r="E133" s="196" t="s">
        <v>2314</v>
      </c>
      <c r="F133" s="197" t="s">
        <v>2315</v>
      </c>
      <c r="G133" s="198" t="s">
        <v>185</v>
      </c>
      <c r="H133" s="199">
        <v>5</v>
      </c>
      <c r="I133" s="200"/>
      <c r="J133" s="201">
        <f>ROUND(I133*H133,2)</f>
        <v>0</v>
      </c>
      <c r="K133" s="197" t="s">
        <v>1</v>
      </c>
      <c r="L133" s="202"/>
      <c r="M133" s="203" t="s">
        <v>1</v>
      </c>
      <c r="N133" s="204" t="s">
        <v>38</v>
      </c>
      <c r="O133" s="59"/>
      <c r="P133" s="154">
        <f>O133*H133</f>
        <v>0</v>
      </c>
      <c r="Q133" s="154">
        <v>0.029</v>
      </c>
      <c r="R133" s="154">
        <f>Q133*H133</f>
        <v>0.14500000000000002</v>
      </c>
      <c r="S133" s="154">
        <v>0</v>
      </c>
      <c r="T133" s="155">
        <f>S133*H133</f>
        <v>0</v>
      </c>
      <c r="U133" s="33"/>
      <c r="V133" s="33"/>
      <c r="W133" s="33"/>
      <c r="X133" s="33"/>
      <c r="Y133" s="33"/>
      <c r="Z133" s="33"/>
      <c r="AA133" s="33"/>
      <c r="AB133" s="33"/>
      <c r="AC133" s="33"/>
      <c r="AD133" s="33"/>
      <c r="AE133" s="33"/>
      <c r="AR133" s="156" t="s">
        <v>399</v>
      </c>
      <c r="AT133" s="156" t="s">
        <v>834</v>
      </c>
      <c r="AU133" s="156" t="s">
        <v>83</v>
      </c>
      <c r="AY133" s="18" t="s">
        <v>160</v>
      </c>
      <c r="BE133" s="157">
        <f>IF(N133="základní",J133,0)</f>
        <v>0</v>
      </c>
      <c r="BF133" s="157">
        <f>IF(N133="snížená",J133,0)</f>
        <v>0</v>
      </c>
      <c r="BG133" s="157">
        <f>IF(N133="zákl. přenesená",J133,0)</f>
        <v>0</v>
      </c>
      <c r="BH133" s="157">
        <f>IF(N133="sníž. přenesená",J133,0)</f>
        <v>0</v>
      </c>
      <c r="BI133" s="157">
        <f>IF(N133="nulová",J133,0)</f>
        <v>0</v>
      </c>
      <c r="BJ133" s="18" t="s">
        <v>81</v>
      </c>
      <c r="BK133" s="157">
        <f>ROUND(I133*H133,2)</f>
        <v>0</v>
      </c>
      <c r="BL133" s="18" t="s">
        <v>251</v>
      </c>
      <c r="BM133" s="156" t="s">
        <v>2316</v>
      </c>
    </row>
    <row r="134" spans="1:47" s="2" customFormat="1" ht="11.25">
      <c r="A134" s="33"/>
      <c r="B134" s="34"/>
      <c r="C134" s="33"/>
      <c r="D134" s="158" t="s">
        <v>170</v>
      </c>
      <c r="E134" s="33"/>
      <c r="F134" s="159" t="s">
        <v>2315</v>
      </c>
      <c r="G134" s="33"/>
      <c r="H134" s="33"/>
      <c r="I134" s="160"/>
      <c r="J134" s="33"/>
      <c r="K134" s="33"/>
      <c r="L134" s="34"/>
      <c r="M134" s="161"/>
      <c r="N134" s="162"/>
      <c r="O134" s="59"/>
      <c r="P134" s="59"/>
      <c r="Q134" s="59"/>
      <c r="R134" s="59"/>
      <c r="S134" s="59"/>
      <c r="T134" s="60"/>
      <c r="U134" s="33"/>
      <c r="V134" s="33"/>
      <c r="W134" s="33"/>
      <c r="X134" s="33"/>
      <c r="Y134" s="33"/>
      <c r="Z134" s="33"/>
      <c r="AA134" s="33"/>
      <c r="AB134" s="33"/>
      <c r="AC134" s="33"/>
      <c r="AD134" s="33"/>
      <c r="AE134" s="33"/>
      <c r="AT134" s="18" t="s">
        <v>170</v>
      </c>
      <c r="AU134" s="18" t="s">
        <v>83</v>
      </c>
    </row>
    <row r="135" spans="1:47" s="2" customFormat="1" ht="48.75">
      <c r="A135" s="33"/>
      <c r="B135" s="34"/>
      <c r="C135" s="33"/>
      <c r="D135" s="158" t="s">
        <v>292</v>
      </c>
      <c r="E135" s="33"/>
      <c r="F135" s="194" t="s">
        <v>2313</v>
      </c>
      <c r="G135" s="33"/>
      <c r="H135" s="33"/>
      <c r="I135" s="160"/>
      <c r="J135" s="33"/>
      <c r="K135" s="33"/>
      <c r="L135" s="34"/>
      <c r="M135" s="161"/>
      <c r="N135" s="162"/>
      <c r="O135" s="59"/>
      <c r="P135" s="59"/>
      <c r="Q135" s="59"/>
      <c r="R135" s="59"/>
      <c r="S135" s="59"/>
      <c r="T135" s="60"/>
      <c r="U135" s="33"/>
      <c r="V135" s="33"/>
      <c r="W135" s="33"/>
      <c r="X135" s="33"/>
      <c r="Y135" s="33"/>
      <c r="Z135" s="33"/>
      <c r="AA135" s="33"/>
      <c r="AB135" s="33"/>
      <c r="AC135" s="33"/>
      <c r="AD135" s="33"/>
      <c r="AE135" s="33"/>
      <c r="AT135" s="18" t="s">
        <v>292</v>
      </c>
      <c r="AU135" s="18" t="s">
        <v>83</v>
      </c>
    </row>
    <row r="136" spans="1:65" s="2" customFormat="1" ht="24.2" customHeight="1">
      <c r="A136" s="33"/>
      <c r="B136" s="144"/>
      <c r="C136" s="145" t="s">
        <v>189</v>
      </c>
      <c r="D136" s="145" t="s">
        <v>163</v>
      </c>
      <c r="E136" s="146" t="s">
        <v>2317</v>
      </c>
      <c r="F136" s="147" t="s">
        <v>2318</v>
      </c>
      <c r="G136" s="148" t="s">
        <v>185</v>
      </c>
      <c r="H136" s="149">
        <v>4</v>
      </c>
      <c r="I136" s="150"/>
      <c r="J136" s="151">
        <f>ROUND(I136*H136,2)</f>
        <v>0</v>
      </c>
      <c r="K136" s="147" t="s">
        <v>167</v>
      </c>
      <c r="L136" s="34"/>
      <c r="M136" s="152" t="s">
        <v>1</v>
      </c>
      <c r="N136" s="153" t="s">
        <v>38</v>
      </c>
      <c r="O136" s="59"/>
      <c r="P136" s="154">
        <f>O136*H136</f>
        <v>0</v>
      </c>
      <c r="Q136" s="154">
        <v>0</v>
      </c>
      <c r="R136" s="154">
        <f>Q136*H136</f>
        <v>0</v>
      </c>
      <c r="S136" s="154">
        <v>0</v>
      </c>
      <c r="T136" s="155">
        <f>S136*H136</f>
        <v>0</v>
      </c>
      <c r="U136" s="33"/>
      <c r="V136" s="33"/>
      <c r="W136" s="33"/>
      <c r="X136" s="33"/>
      <c r="Y136" s="33"/>
      <c r="Z136" s="33"/>
      <c r="AA136" s="33"/>
      <c r="AB136" s="33"/>
      <c r="AC136" s="33"/>
      <c r="AD136" s="33"/>
      <c r="AE136" s="33"/>
      <c r="AR136" s="156" t="s">
        <v>251</v>
      </c>
      <c r="AT136" s="156" t="s">
        <v>163</v>
      </c>
      <c r="AU136" s="156" t="s">
        <v>83</v>
      </c>
      <c r="AY136" s="18" t="s">
        <v>160</v>
      </c>
      <c r="BE136" s="157">
        <f>IF(N136="základní",J136,0)</f>
        <v>0</v>
      </c>
      <c r="BF136" s="157">
        <f>IF(N136="snížená",J136,0)</f>
        <v>0</v>
      </c>
      <c r="BG136" s="157">
        <f>IF(N136="zákl. přenesená",J136,0)</f>
        <v>0</v>
      </c>
      <c r="BH136" s="157">
        <f>IF(N136="sníž. přenesená",J136,0)</f>
        <v>0</v>
      </c>
      <c r="BI136" s="157">
        <f>IF(N136="nulová",J136,0)</f>
        <v>0</v>
      </c>
      <c r="BJ136" s="18" t="s">
        <v>81</v>
      </c>
      <c r="BK136" s="157">
        <f>ROUND(I136*H136,2)</f>
        <v>0</v>
      </c>
      <c r="BL136" s="18" t="s">
        <v>251</v>
      </c>
      <c r="BM136" s="156" t="s">
        <v>2319</v>
      </c>
    </row>
    <row r="137" spans="1:47" s="2" customFormat="1" ht="19.5">
      <c r="A137" s="33"/>
      <c r="B137" s="34"/>
      <c r="C137" s="33"/>
      <c r="D137" s="158" t="s">
        <v>170</v>
      </c>
      <c r="E137" s="33"/>
      <c r="F137" s="159" t="s">
        <v>2320</v>
      </c>
      <c r="G137" s="33"/>
      <c r="H137" s="33"/>
      <c r="I137" s="160"/>
      <c r="J137" s="33"/>
      <c r="K137" s="33"/>
      <c r="L137" s="34"/>
      <c r="M137" s="161"/>
      <c r="N137" s="162"/>
      <c r="O137" s="59"/>
      <c r="P137" s="59"/>
      <c r="Q137" s="59"/>
      <c r="R137" s="59"/>
      <c r="S137" s="59"/>
      <c r="T137" s="60"/>
      <c r="U137" s="33"/>
      <c r="V137" s="33"/>
      <c r="W137" s="33"/>
      <c r="X137" s="33"/>
      <c r="Y137" s="33"/>
      <c r="Z137" s="33"/>
      <c r="AA137" s="33"/>
      <c r="AB137" s="33"/>
      <c r="AC137" s="33"/>
      <c r="AD137" s="33"/>
      <c r="AE137" s="33"/>
      <c r="AT137" s="18" t="s">
        <v>170</v>
      </c>
      <c r="AU137" s="18" t="s">
        <v>83</v>
      </c>
    </row>
    <row r="138" spans="1:65" s="2" customFormat="1" ht="24.2" customHeight="1">
      <c r="A138" s="33"/>
      <c r="B138" s="144"/>
      <c r="C138" s="195" t="s">
        <v>212</v>
      </c>
      <c r="D138" s="195" t="s">
        <v>834</v>
      </c>
      <c r="E138" s="196" t="s">
        <v>2321</v>
      </c>
      <c r="F138" s="197" t="s">
        <v>2322</v>
      </c>
      <c r="G138" s="198" t="s">
        <v>185</v>
      </c>
      <c r="H138" s="199">
        <v>1</v>
      </c>
      <c r="I138" s="200"/>
      <c r="J138" s="201">
        <f>ROUND(I138*H138,2)</f>
        <v>0</v>
      </c>
      <c r="K138" s="197" t="s">
        <v>1</v>
      </c>
      <c r="L138" s="202"/>
      <c r="M138" s="203" t="s">
        <v>1</v>
      </c>
      <c r="N138" s="204" t="s">
        <v>38</v>
      </c>
      <c r="O138" s="59"/>
      <c r="P138" s="154">
        <f>O138*H138</f>
        <v>0</v>
      </c>
      <c r="Q138" s="154">
        <v>0.034</v>
      </c>
      <c r="R138" s="154">
        <f>Q138*H138</f>
        <v>0.034</v>
      </c>
      <c r="S138" s="154">
        <v>0</v>
      </c>
      <c r="T138" s="155">
        <f>S138*H138</f>
        <v>0</v>
      </c>
      <c r="U138" s="33"/>
      <c r="V138" s="33"/>
      <c r="W138" s="33"/>
      <c r="X138" s="33"/>
      <c r="Y138" s="33"/>
      <c r="Z138" s="33"/>
      <c r="AA138" s="33"/>
      <c r="AB138" s="33"/>
      <c r="AC138" s="33"/>
      <c r="AD138" s="33"/>
      <c r="AE138" s="33"/>
      <c r="AR138" s="156" t="s">
        <v>399</v>
      </c>
      <c r="AT138" s="156" t="s">
        <v>834</v>
      </c>
      <c r="AU138" s="156" t="s">
        <v>83</v>
      </c>
      <c r="AY138" s="18" t="s">
        <v>160</v>
      </c>
      <c r="BE138" s="157">
        <f>IF(N138="základní",J138,0)</f>
        <v>0</v>
      </c>
      <c r="BF138" s="157">
        <f>IF(N138="snížená",J138,0)</f>
        <v>0</v>
      </c>
      <c r="BG138" s="157">
        <f>IF(N138="zákl. přenesená",J138,0)</f>
        <v>0</v>
      </c>
      <c r="BH138" s="157">
        <f>IF(N138="sníž. přenesená",J138,0)</f>
        <v>0</v>
      </c>
      <c r="BI138" s="157">
        <f>IF(N138="nulová",J138,0)</f>
        <v>0</v>
      </c>
      <c r="BJ138" s="18" t="s">
        <v>81</v>
      </c>
      <c r="BK138" s="157">
        <f>ROUND(I138*H138,2)</f>
        <v>0</v>
      </c>
      <c r="BL138" s="18" t="s">
        <v>251</v>
      </c>
      <c r="BM138" s="156" t="s">
        <v>2323</v>
      </c>
    </row>
    <row r="139" spans="1:47" s="2" customFormat="1" ht="11.25">
      <c r="A139" s="33"/>
      <c r="B139" s="34"/>
      <c r="C139" s="33"/>
      <c r="D139" s="158" t="s">
        <v>170</v>
      </c>
      <c r="E139" s="33"/>
      <c r="F139" s="159" t="s">
        <v>2322</v>
      </c>
      <c r="G139" s="33"/>
      <c r="H139" s="33"/>
      <c r="I139" s="160"/>
      <c r="J139" s="33"/>
      <c r="K139" s="33"/>
      <c r="L139" s="34"/>
      <c r="M139" s="161"/>
      <c r="N139" s="162"/>
      <c r="O139" s="59"/>
      <c r="P139" s="59"/>
      <c r="Q139" s="59"/>
      <c r="R139" s="59"/>
      <c r="S139" s="59"/>
      <c r="T139" s="60"/>
      <c r="U139" s="33"/>
      <c r="V139" s="33"/>
      <c r="W139" s="33"/>
      <c r="X139" s="33"/>
      <c r="Y139" s="33"/>
      <c r="Z139" s="33"/>
      <c r="AA139" s="33"/>
      <c r="AB139" s="33"/>
      <c r="AC139" s="33"/>
      <c r="AD139" s="33"/>
      <c r="AE139" s="33"/>
      <c r="AT139" s="18" t="s">
        <v>170</v>
      </c>
      <c r="AU139" s="18" t="s">
        <v>83</v>
      </c>
    </row>
    <row r="140" spans="1:47" s="2" customFormat="1" ht="48.75">
      <c r="A140" s="33"/>
      <c r="B140" s="34"/>
      <c r="C140" s="33"/>
      <c r="D140" s="158" t="s">
        <v>292</v>
      </c>
      <c r="E140" s="33"/>
      <c r="F140" s="194" t="s">
        <v>2313</v>
      </c>
      <c r="G140" s="33"/>
      <c r="H140" s="33"/>
      <c r="I140" s="160"/>
      <c r="J140" s="33"/>
      <c r="K140" s="33"/>
      <c r="L140" s="34"/>
      <c r="M140" s="161"/>
      <c r="N140" s="162"/>
      <c r="O140" s="59"/>
      <c r="P140" s="59"/>
      <c r="Q140" s="59"/>
      <c r="R140" s="59"/>
      <c r="S140" s="59"/>
      <c r="T140" s="60"/>
      <c r="U140" s="33"/>
      <c r="V140" s="33"/>
      <c r="W140" s="33"/>
      <c r="X140" s="33"/>
      <c r="Y140" s="33"/>
      <c r="Z140" s="33"/>
      <c r="AA140" s="33"/>
      <c r="AB140" s="33"/>
      <c r="AC140" s="33"/>
      <c r="AD140" s="33"/>
      <c r="AE140" s="33"/>
      <c r="AT140" s="18" t="s">
        <v>292</v>
      </c>
      <c r="AU140" s="18" t="s">
        <v>83</v>
      </c>
    </row>
    <row r="141" spans="1:65" s="2" customFormat="1" ht="24.2" customHeight="1">
      <c r="A141" s="33"/>
      <c r="B141" s="144"/>
      <c r="C141" s="195" t="s">
        <v>215</v>
      </c>
      <c r="D141" s="195" t="s">
        <v>834</v>
      </c>
      <c r="E141" s="196" t="s">
        <v>2324</v>
      </c>
      <c r="F141" s="197" t="s">
        <v>2325</v>
      </c>
      <c r="G141" s="198" t="s">
        <v>185</v>
      </c>
      <c r="H141" s="199">
        <v>3</v>
      </c>
      <c r="I141" s="200"/>
      <c r="J141" s="201">
        <f>ROUND(I141*H141,2)</f>
        <v>0</v>
      </c>
      <c r="K141" s="197" t="s">
        <v>1</v>
      </c>
      <c r="L141" s="202"/>
      <c r="M141" s="203" t="s">
        <v>1</v>
      </c>
      <c r="N141" s="204" t="s">
        <v>38</v>
      </c>
      <c r="O141" s="59"/>
      <c r="P141" s="154">
        <f>O141*H141</f>
        <v>0</v>
      </c>
      <c r="Q141" s="154">
        <v>0.034</v>
      </c>
      <c r="R141" s="154">
        <f>Q141*H141</f>
        <v>0.10200000000000001</v>
      </c>
      <c r="S141" s="154">
        <v>0</v>
      </c>
      <c r="T141" s="155">
        <f>S141*H141</f>
        <v>0</v>
      </c>
      <c r="U141" s="33"/>
      <c r="V141" s="33"/>
      <c r="W141" s="33"/>
      <c r="X141" s="33"/>
      <c r="Y141" s="33"/>
      <c r="Z141" s="33"/>
      <c r="AA141" s="33"/>
      <c r="AB141" s="33"/>
      <c r="AC141" s="33"/>
      <c r="AD141" s="33"/>
      <c r="AE141" s="33"/>
      <c r="AR141" s="156" t="s">
        <v>399</v>
      </c>
      <c r="AT141" s="156" t="s">
        <v>834</v>
      </c>
      <c r="AU141" s="156" t="s">
        <v>83</v>
      </c>
      <c r="AY141" s="18" t="s">
        <v>160</v>
      </c>
      <c r="BE141" s="157">
        <f>IF(N141="základní",J141,0)</f>
        <v>0</v>
      </c>
      <c r="BF141" s="157">
        <f>IF(N141="snížená",J141,0)</f>
        <v>0</v>
      </c>
      <c r="BG141" s="157">
        <f>IF(N141="zákl. přenesená",J141,0)</f>
        <v>0</v>
      </c>
      <c r="BH141" s="157">
        <f>IF(N141="sníž. přenesená",J141,0)</f>
        <v>0</v>
      </c>
      <c r="BI141" s="157">
        <f>IF(N141="nulová",J141,0)</f>
        <v>0</v>
      </c>
      <c r="BJ141" s="18" t="s">
        <v>81</v>
      </c>
      <c r="BK141" s="157">
        <f>ROUND(I141*H141,2)</f>
        <v>0</v>
      </c>
      <c r="BL141" s="18" t="s">
        <v>251</v>
      </c>
      <c r="BM141" s="156" t="s">
        <v>2326</v>
      </c>
    </row>
    <row r="142" spans="1:47" s="2" customFormat="1" ht="11.25">
      <c r="A142" s="33"/>
      <c r="B142" s="34"/>
      <c r="C142" s="33"/>
      <c r="D142" s="158" t="s">
        <v>170</v>
      </c>
      <c r="E142" s="33"/>
      <c r="F142" s="159" t="s">
        <v>2325</v>
      </c>
      <c r="G142" s="33"/>
      <c r="H142" s="33"/>
      <c r="I142" s="160"/>
      <c r="J142" s="33"/>
      <c r="K142" s="33"/>
      <c r="L142" s="34"/>
      <c r="M142" s="161"/>
      <c r="N142" s="162"/>
      <c r="O142" s="59"/>
      <c r="P142" s="59"/>
      <c r="Q142" s="59"/>
      <c r="R142" s="59"/>
      <c r="S142" s="59"/>
      <c r="T142" s="60"/>
      <c r="U142" s="33"/>
      <c r="V142" s="33"/>
      <c r="W142" s="33"/>
      <c r="X142" s="33"/>
      <c r="Y142" s="33"/>
      <c r="Z142" s="33"/>
      <c r="AA142" s="33"/>
      <c r="AB142" s="33"/>
      <c r="AC142" s="33"/>
      <c r="AD142" s="33"/>
      <c r="AE142" s="33"/>
      <c r="AT142" s="18" t="s">
        <v>170</v>
      </c>
      <c r="AU142" s="18" t="s">
        <v>83</v>
      </c>
    </row>
    <row r="143" spans="1:47" s="2" customFormat="1" ht="48.75">
      <c r="A143" s="33"/>
      <c r="B143" s="34"/>
      <c r="C143" s="33"/>
      <c r="D143" s="158" t="s">
        <v>292</v>
      </c>
      <c r="E143" s="33"/>
      <c r="F143" s="194" t="s">
        <v>2313</v>
      </c>
      <c r="G143" s="33"/>
      <c r="H143" s="33"/>
      <c r="I143" s="160"/>
      <c r="J143" s="33"/>
      <c r="K143" s="33"/>
      <c r="L143" s="34"/>
      <c r="M143" s="161"/>
      <c r="N143" s="162"/>
      <c r="O143" s="59"/>
      <c r="P143" s="59"/>
      <c r="Q143" s="59"/>
      <c r="R143" s="59"/>
      <c r="S143" s="59"/>
      <c r="T143" s="60"/>
      <c r="U143" s="33"/>
      <c r="V143" s="33"/>
      <c r="W143" s="33"/>
      <c r="X143" s="33"/>
      <c r="Y143" s="33"/>
      <c r="Z143" s="33"/>
      <c r="AA143" s="33"/>
      <c r="AB143" s="33"/>
      <c r="AC143" s="33"/>
      <c r="AD143" s="33"/>
      <c r="AE143" s="33"/>
      <c r="AT143" s="18" t="s">
        <v>292</v>
      </c>
      <c r="AU143" s="18" t="s">
        <v>83</v>
      </c>
    </row>
    <row r="144" spans="1:65" s="2" customFormat="1" ht="16.5" customHeight="1">
      <c r="A144" s="33"/>
      <c r="B144" s="144"/>
      <c r="C144" s="145" t="s">
        <v>218</v>
      </c>
      <c r="D144" s="145" t="s">
        <v>163</v>
      </c>
      <c r="E144" s="146" t="s">
        <v>2327</v>
      </c>
      <c r="F144" s="147" t="s">
        <v>2328</v>
      </c>
      <c r="G144" s="148" t="s">
        <v>185</v>
      </c>
      <c r="H144" s="149">
        <v>12</v>
      </c>
      <c r="I144" s="150"/>
      <c r="J144" s="151">
        <f>ROUND(I144*H144,2)</f>
        <v>0</v>
      </c>
      <c r="K144" s="147" t="s">
        <v>1</v>
      </c>
      <c r="L144" s="34"/>
      <c r="M144" s="152" t="s">
        <v>1</v>
      </c>
      <c r="N144" s="153" t="s">
        <v>38</v>
      </c>
      <c r="O144" s="59"/>
      <c r="P144" s="154">
        <f>O144*H144</f>
        <v>0</v>
      </c>
      <c r="Q144" s="154">
        <v>0</v>
      </c>
      <c r="R144" s="154">
        <f>Q144*H144</f>
        <v>0</v>
      </c>
      <c r="S144" s="154">
        <v>0</v>
      </c>
      <c r="T144" s="155">
        <f>S144*H144</f>
        <v>0</v>
      </c>
      <c r="U144" s="33"/>
      <c r="V144" s="33"/>
      <c r="W144" s="33"/>
      <c r="X144" s="33"/>
      <c r="Y144" s="33"/>
      <c r="Z144" s="33"/>
      <c r="AA144" s="33"/>
      <c r="AB144" s="33"/>
      <c r="AC144" s="33"/>
      <c r="AD144" s="33"/>
      <c r="AE144" s="33"/>
      <c r="AR144" s="156" t="s">
        <v>251</v>
      </c>
      <c r="AT144" s="156" t="s">
        <v>163</v>
      </c>
      <c r="AU144" s="156" t="s">
        <v>83</v>
      </c>
      <c r="AY144" s="18" t="s">
        <v>160</v>
      </c>
      <c r="BE144" s="157">
        <f>IF(N144="základní",J144,0)</f>
        <v>0</v>
      </c>
      <c r="BF144" s="157">
        <f>IF(N144="snížená",J144,0)</f>
        <v>0</v>
      </c>
      <c r="BG144" s="157">
        <f>IF(N144="zákl. přenesená",J144,0)</f>
        <v>0</v>
      </c>
      <c r="BH144" s="157">
        <f>IF(N144="sníž. přenesená",J144,0)</f>
        <v>0</v>
      </c>
      <c r="BI144" s="157">
        <f>IF(N144="nulová",J144,0)</f>
        <v>0</v>
      </c>
      <c r="BJ144" s="18" t="s">
        <v>81</v>
      </c>
      <c r="BK144" s="157">
        <f>ROUND(I144*H144,2)</f>
        <v>0</v>
      </c>
      <c r="BL144" s="18" t="s">
        <v>251</v>
      </c>
      <c r="BM144" s="156" t="s">
        <v>2329</v>
      </c>
    </row>
    <row r="145" spans="1:47" s="2" customFormat="1" ht="19.5">
      <c r="A145" s="33"/>
      <c r="B145" s="34"/>
      <c r="C145" s="33"/>
      <c r="D145" s="158" t="s">
        <v>170</v>
      </c>
      <c r="E145" s="33"/>
      <c r="F145" s="159" t="s">
        <v>2330</v>
      </c>
      <c r="G145" s="33"/>
      <c r="H145" s="33"/>
      <c r="I145" s="160"/>
      <c r="J145" s="33"/>
      <c r="K145" s="33"/>
      <c r="L145" s="34"/>
      <c r="M145" s="161"/>
      <c r="N145" s="162"/>
      <c r="O145" s="59"/>
      <c r="P145" s="59"/>
      <c r="Q145" s="59"/>
      <c r="R145" s="59"/>
      <c r="S145" s="59"/>
      <c r="T145" s="60"/>
      <c r="U145" s="33"/>
      <c r="V145" s="33"/>
      <c r="W145" s="33"/>
      <c r="X145" s="33"/>
      <c r="Y145" s="33"/>
      <c r="Z145" s="33"/>
      <c r="AA145" s="33"/>
      <c r="AB145" s="33"/>
      <c r="AC145" s="33"/>
      <c r="AD145" s="33"/>
      <c r="AE145" s="33"/>
      <c r="AT145" s="18" t="s">
        <v>170</v>
      </c>
      <c r="AU145" s="18" t="s">
        <v>83</v>
      </c>
    </row>
    <row r="146" spans="1:65" s="2" customFormat="1" ht="24.2" customHeight="1">
      <c r="A146" s="33"/>
      <c r="B146" s="144"/>
      <c r="C146" s="145" t="s">
        <v>224</v>
      </c>
      <c r="D146" s="145" t="s">
        <v>163</v>
      </c>
      <c r="E146" s="146" t="s">
        <v>2331</v>
      </c>
      <c r="F146" s="147" t="s">
        <v>2332</v>
      </c>
      <c r="G146" s="148" t="s">
        <v>236</v>
      </c>
      <c r="H146" s="149">
        <v>56</v>
      </c>
      <c r="I146" s="150"/>
      <c r="J146" s="151">
        <f>ROUND(I146*H146,2)</f>
        <v>0</v>
      </c>
      <c r="K146" s="147" t="s">
        <v>167</v>
      </c>
      <c r="L146" s="34"/>
      <c r="M146" s="152" t="s">
        <v>1</v>
      </c>
      <c r="N146" s="153" t="s">
        <v>38</v>
      </c>
      <c r="O146" s="59"/>
      <c r="P146" s="154">
        <f>O146*H146</f>
        <v>0</v>
      </c>
      <c r="Q146" s="154">
        <v>0</v>
      </c>
      <c r="R146" s="154">
        <f>Q146*H146</f>
        <v>0</v>
      </c>
      <c r="S146" s="154">
        <v>0</v>
      </c>
      <c r="T146" s="155">
        <f>S146*H146</f>
        <v>0</v>
      </c>
      <c r="U146" s="33"/>
      <c r="V146" s="33"/>
      <c r="W146" s="33"/>
      <c r="X146" s="33"/>
      <c r="Y146" s="33"/>
      <c r="Z146" s="33"/>
      <c r="AA146" s="33"/>
      <c r="AB146" s="33"/>
      <c r="AC146" s="33"/>
      <c r="AD146" s="33"/>
      <c r="AE146" s="33"/>
      <c r="AR146" s="156" t="s">
        <v>251</v>
      </c>
      <c r="AT146" s="156" t="s">
        <v>163</v>
      </c>
      <c r="AU146" s="156" t="s">
        <v>83</v>
      </c>
      <c r="AY146" s="18" t="s">
        <v>160</v>
      </c>
      <c r="BE146" s="157">
        <f>IF(N146="základní",J146,0)</f>
        <v>0</v>
      </c>
      <c r="BF146" s="157">
        <f>IF(N146="snížená",J146,0)</f>
        <v>0</v>
      </c>
      <c r="BG146" s="157">
        <f>IF(N146="zákl. přenesená",J146,0)</f>
        <v>0</v>
      </c>
      <c r="BH146" s="157">
        <f>IF(N146="sníž. přenesená",J146,0)</f>
        <v>0</v>
      </c>
      <c r="BI146" s="157">
        <f>IF(N146="nulová",J146,0)</f>
        <v>0</v>
      </c>
      <c r="BJ146" s="18" t="s">
        <v>81</v>
      </c>
      <c r="BK146" s="157">
        <f>ROUND(I146*H146,2)</f>
        <v>0</v>
      </c>
      <c r="BL146" s="18" t="s">
        <v>251</v>
      </c>
      <c r="BM146" s="156" t="s">
        <v>2333</v>
      </c>
    </row>
    <row r="147" spans="1:47" s="2" customFormat="1" ht="19.5">
      <c r="A147" s="33"/>
      <c r="B147" s="34"/>
      <c r="C147" s="33"/>
      <c r="D147" s="158" t="s">
        <v>170</v>
      </c>
      <c r="E147" s="33"/>
      <c r="F147" s="159" t="s">
        <v>2334</v>
      </c>
      <c r="G147" s="33"/>
      <c r="H147" s="33"/>
      <c r="I147" s="160"/>
      <c r="J147" s="33"/>
      <c r="K147" s="33"/>
      <c r="L147" s="34"/>
      <c r="M147" s="161"/>
      <c r="N147" s="162"/>
      <c r="O147" s="59"/>
      <c r="P147" s="59"/>
      <c r="Q147" s="59"/>
      <c r="R147" s="59"/>
      <c r="S147" s="59"/>
      <c r="T147" s="60"/>
      <c r="U147" s="33"/>
      <c r="V147" s="33"/>
      <c r="W147" s="33"/>
      <c r="X147" s="33"/>
      <c r="Y147" s="33"/>
      <c r="Z147" s="33"/>
      <c r="AA147" s="33"/>
      <c r="AB147" s="33"/>
      <c r="AC147" s="33"/>
      <c r="AD147" s="33"/>
      <c r="AE147" s="33"/>
      <c r="AT147" s="18" t="s">
        <v>170</v>
      </c>
      <c r="AU147" s="18" t="s">
        <v>83</v>
      </c>
    </row>
    <row r="148" spans="2:51" s="14" customFormat="1" ht="11.25">
      <c r="B148" s="170"/>
      <c r="D148" s="158" t="s">
        <v>172</v>
      </c>
      <c r="F148" s="172" t="s">
        <v>2335</v>
      </c>
      <c r="H148" s="173">
        <v>56</v>
      </c>
      <c r="I148" s="174"/>
      <c r="L148" s="170"/>
      <c r="M148" s="175"/>
      <c r="N148" s="176"/>
      <c r="O148" s="176"/>
      <c r="P148" s="176"/>
      <c r="Q148" s="176"/>
      <c r="R148" s="176"/>
      <c r="S148" s="176"/>
      <c r="T148" s="177"/>
      <c r="AT148" s="171" t="s">
        <v>172</v>
      </c>
      <c r="AU148" s="171" t="s">
        <v>83</v>
      </c>
      <c r="AV148" s="14" t="s">
        <v>83</v>
      </c>
      <c r="AW148" s="14" t="s">
        <v>3</v>
      </c>
      <c r="AX148" s="14" t="s">
        <v>81</v>
      </c>
      <c r="AY148" s="171" t="s">
        <v>160</v>
      </c>
    </row>
    <row r="149" spans="1:65" s="2" customFormat="1" ht="24.2" customHeight="1">
      <c r="A149" s="33"/>
      <c r="B149" s="144"/>
      <c r="C149" s="195" t="s">
        <v>233</v>
      </c>
      <c r="D149" s="195" t="s">
        <v>834</v>
      </c>
      <c r="E149" s="196" t="s">
        <v>2336</v>
      </c>
      <c r="F149" s="197" t="s">
        <v>2337</v>
      </c>
      <c r="G149" s="198" t="s">
        <v>236</v>
      </c>
      <c r="H149" s="199">
        <v>56</v>
      </c>
      <c r="I149" s="200"/>
      <c r="J149" s="201">
        <f>ROUND(I149*H149,2)</f>
        <v>0</v>
      </c>
      <c r="K149" s="197" t="s">
        <v>167</v>
      </c>
      <c r="L149" s="202"/>
      <c r="M149" s="203" t="s">
        <v>1</v>
      </c>
      <c r="N149" s="204" t="s">
        <v>38</v>
      </c>
      <c r="O149" s="59"/>
      <c r="P149" s="154">
        <f>O149*H149</f>
        <v>0</v>
      </c>
      <c r="Q149" s="154">
        <v>0.0004</v>
      </c>
      <c r="R149" s="154">
        <f>Q149*H149</f>
        <v>0.0224</v>
      </c>
      <c r="S149" s="154">
        <v>0</v>
      </c>
      <c r="T149" s="155">
        <f>S149*H149</f>
        <v>0</v>
      </c>
      <c r="U149" s="33"/>
      <c r="V149" s="33"/>
      <c r="W149" s="33"/>
      <c r="X149" s="33"/>
      <c r="Y149" s="33"/>
      <c r="Z149" s="33"/>
      <c r="AA149" s="33"/>
      <c r="AB149" s="33"/>
      <c r="AC149" s="33"/>
      <c r="AD149" s="33"/>
      <c r="AE149" s="33"/>
      <c r="AR149" s="156" t="s">
        <v>1199</v>
      </c>
      <c r="AT149" s="156" t="s">
        <v>834</v>
      </c>
      <c r="AU149" s="156" t="s">
        <v>83</v>
      </c>
      <c r="AY149" s="18" t="s">
        <v>160</v>
      </c>
      <c r="BE149" s="157">
        <f>IF(N149="základní",J149,0)</f>
        <v>0</v>
      </c>
      <c r="BF149" s="157">
        <f>IF(N149="snížená",J149,0)</f>
        <v>0</v>
      </c>
      <c r="BG149" s="157">
        <f>IF(N149="zákl. přenesená",J149,0)</f>
        <v>0</v>
      </c>
      <c r="BH149" s="157">
        <f>IF(N149="sníž. přenesená",J149,0)</f>
        <v>0</v>
      </c>
      <c r="BI149" s="157">
        <f>IF(N149="nulová",J149,0)</f>
        <v>0</v>
      </c>
      <c r="BJ149" s="18" t="s">
        <v>81</v>
      </c>
      <c r="BK149" s="157">
        <f>ROUND(I149*H149,2)</f>
        <v>0</v>
      </c>
      <c r="BL149" s="18" t="s">
        <v>1199</v>
      </c>
      <c r="BM149" s="156" t="s">
        <v>2338</v>
      </c>
    </row>
    <row r="150" spans="1:47" s="2" customFormat="1" ht="11.25">
      <c r="A150" s="33"/>
      <c r="B150" s="34"/>
      <c r="C150" s="33"/>
      <c r="D150" s="158" t="s">
        <v>170</v>
      </c>
      <c r="E150" s="33"/>
      <c r="F150" s="159" t="s">
        <v>2337</v>
      </c>
      <c r="G150" s="33"/>
      <c r="H150" s="33"/>
      <c r="I150" s="160"/>
      <c r="J150" s="33"/>
      <c r="K150" s="33"/>
      <c r="L150" s="34"/>
      <c r="M150" s="161"/>
      <c r="N150" s="162"/>
      <c r="O150" s="59"/>
      <c r="P150" s="59"/>
      <c r="Q150" s="59"/>
      <c r="R150" s="59"/>
      <c r="S150" s="59"/>
      <c r="T150" s="60"/>
      <c r="U150" s="33"/>
      <c r="V150" s="33"/>
      <c r="W150" s="33"/>
      <c r="X150" s="33"/>
      <c r="Y150" s="33"/>
      <c r="Z150" s="33"/>
      <c r="AA150" s="33"/>
      <c r="AB150" s="33"/>
      <c r="AC150" s="33"/>
      <c r="AD150" s="33"/>
      <c r="AE150" s="33"/>
      <c r="AT150" s="18" t="s">
        <v>170</v>
      </c>
      <c r="AU150" s="18" t="s">
        <v>83</v>
      </c>
    </row>
    <row r="151" spans="1:65" s="2" customFormat="1" ht="24.2" customHeight="1">
      <c r="A151" s="33"/>
      <c r="B151" s="144"/>
      <c r="C151" s="145" t="s">
        <v>242</v>
      </c>
      <c r="D151" s="145" t="s">
        <v>163</v>
      </c>
      <c r="E151" s="146" t="s">
        <v>2339</v>
      </c>
      <c r="F151" s="147" t="s">
        <v>2340</v>
      </c>
      <c r="G151" s="148" t="s">
        <v>236</v>
      </c>
      <c r="H151" s="149">
        <v>66</v>
      </c>
      <c r="I151" s="150"/>
      <c r="J151" s="151">
        <f>ROUND(I151*H151,2)</f>
        <v>0</v>
      </c>
      <c r="K151" s="147" t="s">
        <v>167</v>
      </c>
      <c r="L151" s="34"/>
      <c r="M151" s="152" t="s">
        <v>1</v>
      </c>
      <c r="N151" s="153" t="s">
        <v>38</v>
      </c>
      <c r="O151" s="59"/>
      <c r="P151" s="154">
        <f>O151*H151</f>
        <v>0</v>
      </c>
      <c r="Q151" s="154">
        <v>0</v>
      </c>
      <c r="R151" s="154">
        <f>Q151*H151</f>
        <v>0</v>
      </c>
      <c r="S151" s="154">
        <v>0</v>
      </c>
      <c r="T151" s="155">
        <f>S151*H151</f>
        <v>0</v>
      </c>
      <c r="U151" s="33"/>
      <c r="V151" s="33"/>
      <c r="W151" s="33"/>
      <c r="X151" s="33"/>
      <c r="Y151" s="33"/>
      <c r="Z151" s="33"/>
      <c r="AA151" s="33"/>
      <c r="AB151" s="33"/>
      <c r="AC151" s="33"/>
      <c r="AD151" s="33"/>
      <c r="AE151" s="33"/>
      <c r="AR151" s="156" t="s">
        <v>251</v>
      </c>
      <c r="AT151" s="156" t="s">
        <v>163</v>
      </c>
      <c r="AU151" s="156" t="s">
        <v>83</v>
      </c>
      <c r="AY151" s="18" t="s">
        <v>160</v>
      </c>
      <c r="BE151" s="157">
        <f>IF(N151="základní",J151,0)</f>
        <v>0</v>
      </c>
      <c r="BF151" s="157">
        <f>IF(N151="snížená",J151,0)</f>
        <v>0</v>
      </c>
      <c r="BG151" s="157">
        <f>IF(N151="zákl. přenesená",J151,0)</f>
        <v>0</v>
      </c>
      <c r="BH151" s="157">
        <f>IF(N151="sníž. přenesená",J151,0)</f>
        <v>0</v>
      </c>
      <c r="BI151" s="157">
        <f>IF(N151="nulová",J151,0)</f>
        <v>0</v>
      </c>
      <c r="BJ151" s="18" t="s">
        <v>81</v>
      </c>
      <c r="BK151" s="157">
        <f>ROUND(I151*H151,2)</f>
        <v>0</v>
      </c>
      <c r="BL151" s="18" t="s">
        <v>251</v>
      </c>
      <c r="BM151" s="156" t="s">
        <v>2341</v>
      </c>
    </row>
    <row r="152" spans="1:47" s="2" customFormat="1" ht="19.5">
      <c r="A152" s="33"/>
      <c r="B152" s="34"/>
      <c r="C152" s="33"/>
      <c r="D152" s="158" t="s">
        <v>170</v>
      </c>
      <c r="E152" s="33"/>
      <c r="F152" s="159" t="s">
        <v>2342</v>
      </c>
      <c r="G152" s="33"/>
      <c r="H152" s="33"/>
      <c r="I152" s="160"/>
      <c r="J152" s="33"/>
      <c r="K152" s="33"/>
      <c r="L152" s="34"/>
      <c r="M152" s="161"/>
      <c r="N152" s="162"/>
      <c r="O152" s="59"/>
      <c r="P152" s="59"/>
      <c r="Q152" s="59"/>
      <c r="R152" s="59"/>
      <c r="S152" s="59"/>
      <c r="T152" s="60"/>
      <c r="U152" s="33"/>
      <c r="V152" s="33"/>
      <c r="W152" s="33"/>
      <c r="X152" s="33"/>
      <c r="Y152" s="33"/>
      <c r="Z152" s="33"/>
      <c r="AA152" s="33"/>
      <c r="AB152" s="33"/>
      <c r="AC152" s="33"/>
      <c r="AD152" s="33"/>
      <c r="AE152" s="33"/>
      <c r="AT152" s="18" t="s">
        <v>170</v>
      </c>
      <c r="AU152" s="18" t="s">
        <v>83</v>
      </c>
    </row>
    <row r="153" spans="2:51" s="14" customFormat="1" ht="11.25">
      <c r="B153" s="170"/>
      <c r="D153" s="158" t="s">
        <v>172</v>
      </c>
      <c r="F153" s="172" t="s">
        <v>2343</v>
      </c>
      <c r="H153" s="173">
        <v>66</v>
      </c>
      <c r="I153" s="174"/>
      <c r="L153" s="170"/>
      <c r="M153" s="175"/>
      <c r="N153" s="176"/>
      <c r="O153" s="176"/>
      <c r="P153" s="176"/>
      <c r="Q153" s="176"/>
      <c r="R153" s="176"/>
      <c r="S153" s="176"/>
      <c r="T153" s="177"/>
      <c r="AT153" s="171" t="s">
        <v>172</v>
      </c>
      <c r="AU153" s="171" t="s">
        <v>83</v>
      </c>
      <c r="AV153" s="14" t="s">
        <v>83</v>
      </c>
      <c r="AW153" s="14" t="s">
        <v>3</v>
      </c>
      <c r="AX153" s="14" t="s">
        <v>81</v>
      </c>
      <c r="AY153" s="171" t="s">
        <v>160</v>
      </c>
    </row>
    <row r="154" spans="1:65" s="2" customFormat="1" ht="24.2" customHeight="1">
      <c r="A154" s="33"/>
      <c r="B154" s="144"/>
      <c r="C154" s="195" t="s">
        <v>247</v>
      </c>
      <c r="D154" s="195" t="s">
        <v>834</v>
      </c>
      <c r="E154" s="196" t="s">
        <v>2344</v>
      </c>
      <c r="F154" s="197" t="s">
        <v>2345</v>
      </c>
      <c r="G154" s="198" t="s">
        <v>236</v>
      </c>
      <c r="H154" s="199">
        <v>66</v>
      </c>
      <c r="I154" s="200"/>
      <c r="J154" s="201">
        <f>ROUND(I154*H154,2)</f>
        <v>0</v>
      </c>
      <c r="K154" s="197" t="s">
        <v>167</v>
      </c>
      <c r="L154" s="202"/>
      <c r="M154" s="203" t="s">
        <v>1</v>
      </c>
      <c r="N154" s="204" t="s">
        <v>38</v>
      </c>
      <c r="O154" s="59"/>
      <c r="P154" s="154">
        <f>O154*H154</f>
        <v>0</v>
      </c>
      <c r="Q154" s="154">
        <v>0.001</v>
      </c>
      <c r="R154" s="154">
        <f>Q154*H154</f>
        <v>0.066</v>
      </c>
      <c r="S154" s="154">
        <v>0</v>
      </c>
      <c r="T154" s="155">
        <f>S154*H154</f>
        <v>0</v>
      </c>
      <c r="U154" s="33"/>
      <c r="V154" s="33"/>
      <c r="W154" s="33"/>
      <c r="X154" s="33"/>
      <c r="Y154" s="33"/>
      <c r="Z154" s="33"/>
      <c r="AA154" s="33"/>
      <c r="AB154" s="33"/>
      <c r="AC154" s="33"/>
      <c r="AD154" s="33"/>
      <c r="AE154" s="33"/>
      <c r="AR154" s="156" t="s">
        <v>1199</v>
      </c>
      <c r="AT154" s="156" t="s">
        <v>834</v>
      </c>
      <c r="AU154" s="156" t="s">
        <v>83</v>
      </c>
      <c r="AY154" s="18" t="s">
        <v>160</v>
      </c>
      <c r="BE154" s="157">
        <f>IF(N154="základní",J154,0)</f>
        <v>0</v>
      </c>
      <c r="BF154" s="157">
        <f>IF(N154="snížená",J154,0)</f>
        <v>0</v>
      </c>
      <c r="BG154" s="157">
        <f>IF(N154="zákl. přenesená",J154,0)</f>
        <v>0</v>
      </c>
      <c r="BH154" s="157">
        <f>IF(N154="sníž. přenesená",J154,0)</f>
        <v>0</v>
      </c>
      <c r="BI154" s="157">
        <f>IF(N154="nulová",J154,0)</f>
        <v>0</v>
      </c>
      <c r="BJ154" s="18" t="s">
        <v>81</v>
      </c>
      <c r="BK154" s="157">
        <f>ROUND(I154*H154,2)</f>
        <v>0</v>
      </c>
      <c r="BL154" s="18" t="s">
        <v>1199</v>
      </c>
      <c r="BM154" s="156" t="s">
        <v>2346</v>
      </c>
    </row>
    <row r="155" spans="1:47" s="2" customFormat="1" ht="11.25">
      <c r="A155" s="33"/>
      <c r="B155" s="34"/>
      <c r="C155" s="33"/>
      <c r="D155" s="158" t="s">
        <v>170</v>
      </c>
      <c r="E155" s="33"/>
      <c r="F155" s="159" t="s">
        <v>2345</v>
      </c>
      <c r="G155" s="33"/>
      <c r="H155" s="33"/>
      <c r="I155" s="160"/>
      <c r="J155" s="33"/>
      <c r="K155" s="33"/>
      <c r="L155" s="34"/>
      <c r="M155" s="161"/>
      <c r="N155" s="162"/>
      <c r="O155" s="59"/>
      <c r="P155" s="59"/>
      <c r="Q155" s="59"/>
      <c r="R155" s="59"/>
      <c r="S155" s="59"/>
      <c r="T155" s="60"/>
      <c r="U155" s="33"/>
      <c r="V155" s="33"/>
      <c r="W155" s="33"/>
      <c r="X155" s="33"/>
      <c r="Y155" s="33"/>
      <c r="Z155" s="33"/>
      <c r="AA155" s="33"/>
      <c r="AB155" s="33"/>
      <c r="AC155" s="33"/>
      <c r="AD155" s="33"/>
      <c r="AE155" s="33"/>
      <c r="AT155" s="18" t="s">
        <v>170</v>
      </c>
      <c r="AU155" s="18" t="s">
        <v>83</v>
      </c>
    </row>
    <row r="156" spans="1:65" s="2" customFormat="1" ht="24.2" customHeight="1">
      <c r="A156" s="33"/>
      <c r="B156" s="144"/>
      <c r="C156" s="145" t="s">
        <v>259</v>
      </c>
      <c r="D156" s="145" t="s">
        <v>163</v>
      </c>
      <c r="E156" s="146" t="s">
        <v>2347</v>
      </c>
      <c r="F156" s="147" t="s">
        <v>2348</v>
      </c>
      <c r="G156" s="148" t="s">
        <v>236</v>
      </c>
      <c r="H156" s="149">
        <v>30</v>
      </c>
      <c r="I156" s="150"/>
      <c r="J156" s="151">
        <f>ROUND(I156*H156,2)</f>
        <v>0</v>
      </c>
      <c r="K156" s="147" t="s">
        <v>167</v>
      </c>
      <c r="L156" s="34"/>
      <c r="M156" s="152" t="s">
        <v>1</v>
      </c>
      <c r="N156" s="153" t="s">
        <v>38</v>
      </c>
      <c r="O156" s="59"/>
      <c r="P156" s="154">
        <f>O156*H156</f>
        <v>0</v>
      </c>
      <c r="Q156" s="154">
        <v>0</v>
      </c>
      <c r="R156" s="154">
        <f>Q156*H156</f>
        <v>0</v>
      </c>
      <c r="S156" s="154">
        <v>0</v>
      </c>
      <c r="T156" s="155">
        <f>S156*H156</f>
        <v>0</v>
      </c>
      <c r="U156" s="33"/>
      <c r="V156" s="33"/>
      <c r="W156" s="33"/>
      <c r="X156" s="33"/>
      <c r="Y156" s="33"/>
      <c r="Z156" s="33"/>
      <c r="AA156" s="33"/>
      <c r="AB156" s="33"/>
      <c r="AC156" s="33"/>
      <c r="AD156" s="33"/>
      <c r="AE156" s="33"/>
      <c r="AR156" s="156" t="s">
        <v>251</v>
      </c>
      <c r="AT156" s="156" t="s">
        <v>163</v>
      </c>
      <c r="AU156" s="156" t="s">
        <v>83</v>
      </c>
      <c r="AY156" s="18" t="s">
        <v>160</v>
      </c>
      <c r="BE156" s="157">
        <f>IF(N156="základní",J156,0)</f>
        <v>0</v>
      </c>
      <c r="BF156" s="157">
        <f>IF(N156="snížená",J156,0)</f>
        <v>0</v>
      </c>
      <c r="BG156" s="157">
        <f>IF(N156="zákl. přenesená",J156,0)</f>
        <v>0</v>
      </c>
      <c r="BH156" s="157">
        <f>IF(N156="sníž. přenesená",J156,0)</f>
        <v>0</v>
      </c>
      <c r="BI156" s="157">
        <f>IF(N156="nulová",J156,0)</f>
        <v>0</v>
      </c>
      <c r="BJ156" s="18" t="s">
        <v>81</v>
      </c>
      <c r="BK156" s="157">
        <f>ROUND(I156*H156,2)</f>
        <v>0</v>
      </c>
      <c r="BL156" s="18" t="s">
        <v>251</v>
      </c>
      <c r="BM156" s="156" t="s">
        <v>2349</v>
      </c>
    </row>
    <row r="157" spans="1:47" s="2" customFormat="1" ht="19.5">
      <c r="A157" s="33"/>
      <c r="B157" s="34"/>
      <c r="C157" s="33"/>
      <c r="D157" s="158" t="s">
        <v>170</v>
      </c>
      <c r="E157" s="33"/>
      <c r="F157" s="159" t="s">
        <v>2350</v>
      </c>
      <c r="G157" s="33"/>
      <c r="H157" s="33"/>
      <c r="I157" s="160"/>
      <c r="J157" s="33"/>
      <c r="K157" s="33"/>
      <c r="L157" s="34"/>
      <c r="M157" s="161"/>
      <c r="N157" s="162"/>
      <c r="O157" s="59"/>
      <c r="P157" s="59"/>
      <c r="Q157" s="59"/>
      <c r="R157" s="59"/>
      <c r="S157" s="59"/>
      <c r="T157" s="60"/>
      <c r="U157" s="33"/>
      <c r="V157" s="33"/>
      <c r="W157" s="33"/>
      <c r="X157" s="33"/>
      <c r="Y157" s="33"/>
      <c r="Z157" s="33"/>
      <c r="AA157" s="33"/>
      <c r="AB157" s="33"/>
      <c r="AC157" s="33"/>
      <c r="AD157" s="33"/>
      <c r="AE157" s="33"/>
      <c r="AT157" s="18" t="s">
        <v>170</v>
      </c>
      <c r="AU157" s="18" t="s">
        <v>83</v>
      </c>
    </row>
    <row r="158" spans="2:51" s="14" customFormat="1" ht="11.25">
      <c r="B158" s="170"/>
      <c r="D158" s="158" t="s">
        <v>172</v>
      </c>
      <c r="F158" s="172" t="s">
        <v>2351</v>
      </c>
      <c r="H158" s="173">
        <v>30</v>
      </c>
      <c r="I158" s="174"/>
      <c r="L158" s="170"/>
      <c r="M158" s="175"/>
      <c r="N158" s="176"/>
      <c r="O158" s="176"/>
      <c r="P158" s="176"/>
      <c r="Q158" s="176"/>
      <c r="R158" s="176"/>
      <c r="S158" s="176"/>
      <c r="T158" s="177"/>
      <c r="AT158" s="171" t="s">
        <v>172</v>
      </c>
      <c r="AU158" s="171" t="s">
        <v>83</v>
      </c>
      <c r="AV158" s="14" t="s">
        <v>83</v>
      </c>
      <c r="AW158" s="14" t="s">
        <v>3</v>
      </c>
      <c r="AX158" s="14" t="s">
        <v>81</v>
      </c>
      <c r="AY158" s="171" t="s">
        <v>160</v>
      </c>
    </row>
    <row r="159" spans="1:65" s="2" customFormat="1" ht="24.2" customHeight="1">
      <c r="A159" s="33"/>
      <c r="B159" s="144"/>
      <c r="C159" s="195" t="s">
        <v>8</v>
      </c>
      <c r="D159" s="195" t="s">
        <v>834</v>
      </c>
      <c r="E159" s="196" t="s">
        <v>2352</v>
      </c>
      <c r="F159" s="197" t="s">
        <v>2353</v>
      </c>
      <c r="G159" s="198" t="s">
        <v>236</v>
      </c>
      <c r="H159" s="199">
        <v>30</v>
      </c>
      <c r="I159" s="200"/>
      <c r="J159" s="201">
        <f>ROUND(I159*H159,2)</f>
        <v>0</v>
      </c>
      <c r="K159" s="197" t="s">
        <v>167</v>
      </c>
      <c r="L159" s="202"/>
      <c r="M159" s="203" t="s">
        <v>1</v>
      </c>
      <c r="N159" s="204" t="s">
        <v>38</v>
      </c>
      <c r="O159" s="59"/>
      <c r="P159" s="154">
        <f>O159*H159</f>
        <v>0</v>
      </c>
      <c r="Q159" s="154">
        <v>0.0007</v>
      </c>
      <c r="R159" s="154">
        <f>Q159*H159</f>
        <v>0.021</v>
      </c>
      <c r="S159" s="154">
        <v>0</v>
      </c>
      <c r="T159" s="155">
        <f>S159*H159</f>
        <v>0</v>
      </c>
      <c r="U159" s="33"/>
      <c r="V159" s="33"/>
      <c r="W159" s="33"/>
      <c r="X159" s="33"/>
      <c r="Y159" s="33"/>
      <c r="Z159" s="33"/>
      <c r="AA159" s="33"/>
      <c r="AB159" s="33"/>
      <c r="AC159" s="33"/>
      <c r="AD159" s="33"/>
      <c r="AE159" s="33"/>
      <c r="AR159" s="156" t="s">
        <v>399</v>
      </c>
      <c r="AT159" s="156" t="s">
        <v>834</v>
      </c>
      <c r="AU159" s="156" t="s">
        <v>83</v>
      </c>
      <c r="AY159" s="18" t="s">
        <v>160</v>
      </c>
      <c r="BE159" s="157">
        <f>IF(N159="základní",J159,0)</f>
        <v>0</v>
      </c>
      <c r="BF159" s="157">
        <f>IF(N159="snížená",J159,0)</f>
        <v>0</v>
      </c>
      <c r="BG159" s="157">
        <f>IF(N159="zákl. přenesená",J159,0)</f>
        <v>0</v>
      </c>
      <c r="BH159" s="157">
        <f>IF(N159="sníž. přenesená",J159,0)</f>
        <v>0</v>
      </c>
      <c r="BI159" s="157">
        <f>IF(N159="nulová",J159,0)</f>
        <v>0</v>
      </c>
      <c r="BJ159" s="18" t="s">
        <v>81</v>
      </c>
      <c r="BK159" s="157">
        <f>ROUND(I159*H159,2)</f>
        <v>0</v>
      </c>
      <c r="BL159" s="18" t="s">
        <v>251</v>
      </c>
      <c r="BM159" s="156" t="s">
        <v>2354</v>
      </c>
    </row>
    <row r="160" spans="1:47" s="2" customFormat="1" ht="11.25">
      <c r="A160" s="33"/>
      <c r="B160" s="34"/>
      <c r="C160" s="33"/>
      <c r="D160" s="158" t="s">
        <v>170</v>
      </c>
      <c r="E160" s="33"/>
      <c r="F160" s="159" t="s">
        <v>2353</v>
      </c>
      <c r="G160" s="33"/>
      <c r="H160" s="33"/>
      <c r="I160" s="160"/>
      <c r="J160" s="33"/>
      <c r="K160" s="33"/>
      <c r="L160" s="34"/>
      <c r="M160" s="161"/>
      <c r="N160" s="162"/>
      <c r="O160" s="59"/>
      <c r="P160" s="59"/>
      <c r="Q160" s="59"/>
      <c r="R160" s="59"/>
      <c r="S160" s="59"/>
      <c r="T160" s="60"/>
      <c r="U160" s="33"/>
      <c r="V160" s="33"/>
      <c r="W160" s="33"/>
      <c r="X160" s="33"/>
      <c r="Y160" s="33"/>
      <c r="Z160" s="33"/>
      <c r="AA160" s="33"/>
      <c r="AB160" s="33"/>
      <c r="AC160" s="33"/>
      <c r="AD160" s="33"/>
      <c r="AE160" s="33"/>
      <c r="AT160" s="18" t="s">
        <v>170</v>
      </c>
      <c r="AU160" s="18" t="s">
        <v>83</v>
      </c>
    </row>
    <row r="161" spans="1:65" s="2" customFormat="1" ht="24.2" customHeight="1">
      <c r="A161" s="33"/>
      <c r="B161" s="144"/>
      <c r="C161" s="145" t="s">
        <v>251</v>
      </c>
      <c r="D161" s="145" t="s">
        <v>163</v>
      </c>
      <c r="E161" s="146" t="s">
        <v>2355</v>
      </c>
      <c r="F161" s="147" t="s">
        <v>2356</v>
      </c>
      <c r="G161" s="148" t="s">
        <v>236</v>
      </c>
      <c r="H161" s="149">
        <v>25</v>
      </c>
      <c r="I161" s="150"/>
      <c r="J161" s="151">
        <f>ROUND(I161*H161,2)</f>
        <v>0</v>
      </c>
      <c r="K161" s="147" t="s">
        <v>167</v>
      </c>
      <c r="L161" s="34"/>
      <c r="M161" s="152" t="s">
        <v>1</v>
      </c>
      <c r="N161" s="153" t="s">
        <v>38</v>
      </c>
      <c r="O161" s="59"/>
      <c r="P161" s="154">
        <f>O161*H161</f>
        <v>0</v>
      </c>
      <c r="Q161" s="154">
        <v>0</v>
      </c>
      <c r="R161" s="154">
        <f>Q161*H161</f>
        <v>0</v>
      </c>
      <c r="S161" s="154">
        <v>0</v>
      </c>
      <c r="T161" s="155">
        <f>S161*H161</f>
        <v>0</v>
      </c>
      <c r="U161" s="33"/>
      <c r="V161" s="33"/>
      <c r="W161" s="33"/>
      <c r="X161" s="33"/>
      <c r="Y161" s="33"/>
      <c r="Z161" s="33"/>
      <c r="AA161" s="33"/>
      <c r="AB161" s="33"/>
      <c r="AC161" s="33"/>
      <c r="AD161" s="33"/>
      <c r="AE161" s="33"/>
      <c r="AR161" s="156" t="s">
        <v>251</v>
      </c>
      <c r="AT161" s="156" t="s">
        <v>163</v>
      </c>
      <c r="AU161" s="156" t="s">
        <v>83</v>
      </c>
      <c r="AY161" s="18" t="s">
        <v>160</v>
      </c>
      <c r="BE161" s="157">
        <f>IF(N161="základní",J161,0)</f>
        <v>0</v>
      </c>
      <c r="BF161" s="157">
        <f>IF(N161="snížená",J161,0)</f>
        <v>0</v>
      </c>
      <c r="BG161" s="157">
        <f>IF(N161="zákl. přenesená",J161,0)</f>
        <v>0</v>
      </c>
      <c r="BH161" s="157">
        <f>IF(N161="sníž. přenesená",J161,0)</f>
        <v>0</v>
      </c>
      <c r="BI161" s="157">
        <f>IF(N161="nulová",J161,0)</f>
        <v>0</v>
      </c>
      <c r="BJ161" s="18" t="s">
        <v>81</v>
      </c>
      <c r="BK161" s="157">
        <f>ROUND(I161*H161,2)</f>
        <v>0</v>
      </c>
      <c r="BL161" s="18" t="s">
        <v>251</v>
      </c>
      <c r="BM161" s="156" t="s">
        <v>2357</v>
      </c>
    </row>
    <row r="162" spans="1:47" s="2" customFormat="1" ht="19.5">
      <c r="A162" s="33"/>
      <c r="B162" s="34"/>
      <c r="C162" s="33"/>
      <c r="D162" s="158" t="s">
        <v>170</v>
      </c>
      <c r="E162" s="33"/>
      <c r="F162" s="159" t="s">
        <v>2358</v>
      </c>
      <c r="G162" s="33"/>
      <c r="H162" s="33"/>
      <c r="I162" s="160"/>
      <c r="J162" s="33"/>
      <c r="K162" s="33"/>
      <c r="L162" s="34"/>
      <c r="M162" s="161"/>
      <c r="N162" s="162"/>
      <c r="O162" s="59"/>
      <c r="P162" s="59"/>
      <c r="Q162" s="59"/>
      <c r="R162" s="59"/>
      <c r="S162" s="59"/>
      <c r="T162" s="60"/>
      <c r="U162" s="33"/>
      <c r="V162" s="33"/>
      <c r="W162" s="33"/>
      <c r="X162" s="33"/>
      <c r="Y162" s="33"/>
      <c r="Z162" s="33"/>
      <c r="AA162" s="33"/>
      <c r="AB162" s="33"/>
      <c r="AC162" s="33"/>
      <c r="AD162" s="33"/>
      <c r="AE162" s="33"/>
      <c r="AT162" s="18" t="s">
        <v>170</v>
      </c>
      <c r="AU162" s="18" t="s">
        <v>83</v>
      </c>
    </row>
    <row r="163" spans="2:51" s="14" customFormat="1" ht="11.25">
      <c r="B163" s="170"/>
      <c r="D163" s="158" t="s">
        <v>172</v>
      </c>
      <c r="F163" s="172" t="s">
        <v>2359</v>
      </c>
      <c r="H163" s="173">
        <v>25</v>
      </c>
      <c r="I163" s="174"/>
      <c r="L163" s="170"/>
      <c r="M163" s="175"/>
      <c r="N163" s="176"/>
      <c r="O163" s="176"/>
      <c r="P163" s="176"/>
      <c r="Q163" s="176"/>
      <c r="R163" s="176"/>
      <c r="S163" s="176"/>
      <c r="T163" s="177"/>
      <c r="AT163" s="171" t="s">
        <v>172</v>
      </c>
      <c r="AU163" s="171" t="s">
        <v>83</v>
      </c>
      <c r="AV163" s="14" t="s">
        <v>83</v>
      </c>
      <c r="AW163" s="14" t="s">
        <v>3</v>
      </c>
      <c r="AX163" s="14" t="s">
        <v>81</v>
      </c>
      <c r="AY163" s="171" t="s">
        <v>160</v>
      </c>
    </row>
    <row r="164" spans="1:65" s="2" customFormat="1" ht="24.2" customHeight="1">
      <c r="A164" s="33"/>
      <c r="B164" s="144"/>
      <c r="C164" s="195" t="s">
        <v>304</v>
      </c>
      <c r="D164" s="195" t="s">
        <v>834</v>
      </c>
      <c r="E164" s="196" t="s">
        <v>2360</v>
      </c>
      <c r="F164" s="197" t="s">
        <v>2361</v>
      </c>
      <c r="G164" s="198" t="s">
        <v>236</v>
      </c>
      <c r="H164" s="199">
        <v>25</v>
      </c>
      <c r="I164" s="200"/>
      <c r="J164" s="201">
        <f>ROUND(I164*H164,2)</f>
        <v>0</v>
      </c>
      <c r="K164" s="197" t="s">
        <v>167</v>
      </c>
      <c r="L164" s="202"/>
      <c r="M164" s="203" t="s">
        <v>1</v>
      </c>
      <c r="N164" s="204" t="s">
        <v>38</v>
      </c>
      <c r="O164" s="59"/>
      <c r="P164" s="154">
        <f>O164*H164</f>
        <v>0</v>
      </c>
      <c r="Q164" s="154">
        <v>0.0014</v>
      </c>
      <c r="R164" s="154">
        <f>Q164*H164</f>
        <v>0.034999999999999996</v>
      </c>
      <c r="S164" s="154">
        <v>0</v>
      </c>
      <c r="T164" s="155">
        <f>S164*H164</f>
        <v>0</v>
      </c>
      <c r="U164" s="33"/>
      <c r="V164" s="33"/>
      <c r="W164" s="33"/>
      <c r="X164" s="33"/>
      <c r="Y164" s="33"/>
      <c r="Z164" s="33"/>
      <c r="AA164" s="33"/>
      <c r="AB164" s="33"/>
      <c r="AC164" s="33"/>
      <c r="AD164" s="33"/>
      <c r="AE164" s="33"/>
      <c r="AR164" s="156" t="s">
        <v>399</v>
      </c>
      <c r="AT164" s="156" t="s">
        <v>834</v>
      </c>
      <c r="AU164" s="156" t="s">
        <v>83</v>
      </c>
      <c r="AY164" s="18" t="s">
        <v>160</v>
      </c>
      <c r="BE164" s="157">
        <f>IF(N164="základní",J164,0)</f>
        <v>0</v>
      </c>
      <c r="BF164" s="157">
        <f>IF(N164="snížená",J164,0)</f>
        <v>0</v>
      </c>
      <c r="BG164" s="157">
        <f>IF(N164="zákl. přenesená",J164,0)</f>
        <v>0</v>
      </c>
      <c r="BH164" s="157">
        <f>IF(N164="sníž. přenesená",J164,0)</f>
        <v>0</v>
      </c>
      <c r="BI164" s="157">
        <f>IF(N164="nulová",J164,0)</f>
        <v>0</v>
      </c>
      <c r="BJ164" s="18" t="s">
        <v>81</v>
      </c>
      <c r="BK164" s="157">
        <f>ROUND(I164*H164,2)</f>
        <v>0</v>
      </c>
      <c r="BL164" s="18" t="s">
        <v>251</v>
      </c>
      <c r="BM164" s="156" t="s">
        <v>2362</v>
      </c>
    </row>
    <row r="165" spans="1:47" s="2" customFormat="1" ht="11.25">
      <c r="A165" s="33"/>
      <c r="B165" s="34"/>
      <c r="C165" s="33"/>
      <c r="D165" s="158" t="s">
        <v>170</v>
      </c>
      <c r="E165" s="33"/>
      <c r="F165" s="159" t="s">
        <v>2361</v>
      </c>
      <c r="G165" s="33"/>
      <c r="H165" s="33"/>
      <c r="I165" s="160"/>
      <c r="J165" s="33"/>
      <c r="K165" s="33"/>
      <c r="L165" s="34"/>
      <c r="M165" s="161"/>
      <c r="N165" s="162"/>
      <c r="O165" s="59"/>
      <c r="P165" s="59"/>
      <c r="Q165" s="59"/>
      <c r="R165" s="59"/>
      <c r="S165" s="59"/>
      <c r="T165" s="60"/>
      <c r="U165" s="33"/>
      <c r="V165" s="33"/>
      <c r="W165" s="33"/>
      <c r="X165" s="33"/>
      <c r="Y165" s="33"/>
      <c r="Z165" s="33"/>
      <c r="AA165" s="33"/>
      <c r="AB165" s="33"/>
      <c r="AC165" s="33"/>
      <c r="AD165" s="33"/>
      <c r="AE165" s="33"/>
      <c r="AT165" s="18" t="s">
        <v>170</v>
      </c>
      <c r="AU165" s="18" t="s">
        <v>83</v>
      </c>
    </row>
    <row r="166" spans="1:65" s="2" customFormat="1" ht="24.2" customHeight="1">
      <c r="A166" s="33"/>
      <c r="B166" s="144"/>
      <c r="C166" s="145" t="s">
        <v>309</v>
      </c>
      <c r="D166" s="145" t="s">
        <v>163</v>
      </c>
      <c r="E166" s="146" t="s">
        <v>2363</v>
      </c>
      <c r="F166" s="147" t="s">
        <v>2364</v>
      </c>
      <c r="G166" s="148" t="s">
        <v>236</v>
      </c>
      <c r="H166" s="149">
        <v>2</v>
      </c>
      <c r="I166" s="150"/>
      <c r="J166" s="151">
        <f>ROUND(I166*H166,2)</f>
        <v>0</v>
      </c>
      <c r="K166" s="147" t="s">
        <v>167</v>
      </c>
      <c r="L166" s="34"/>
      <c r="M166" s="152" t="s">
        <v>1</v>
      </c>
      <c r="N166" s="153" t="s">
        <v>38</v>
      </c>
      <c r="O166" s="59"/>
      <c r="P166" s="154">
        <f>O166*H166</f>
        <v>0</v>
      </c>
      <c r="Q166" s="154">
        <v>0</v>
      </c>
      <c r="R166" s="154">
        <f>Q166*H166</f>
        <v>0</v>
      </c>
      <c r="S166" s="154">
        <v>0</v>
      </c>
      <c r="T166" s="155">
        <f>S166*H166</f>
        <v>0</v>
      </c>
      <c r="U166" s="33"/>
      <c r="V166" s="33"/>
      <c r="W166" s="33"/>
      <c r="X166" s="33"/>
      <c r="Y166" s="33"/>
      <c r="Z166" s="33"/>
      <c r="AA166" s="33"/>
      <c r="AB166" s="33"/>
      <c r="AC166" s="33"/>
      <c r="AD166" s="33"/>
      <c r="AE166" s="33"/>
      <c r="AR166" s="156" t="s">
        <v>251</v>
      </c>
      <c r="AT166" s="156" t="s">
        <v>163</v>
      </c>
      <c r="AU166" s="156" t="s">
        <v>83</v>
      </c>
      <c r="AY166" s="18" t="s">
        <v>160</v>
      </c>
      <c r="BE166" s="157">
        <f>IF(N166="základní",J166,0)</f>
        <v>0</v>
      </c>
      <c r="BF166" s="157">
        <f>IF(N166="snížená",J166,0)</f>
        <v>0</v>
      </c>
      <c r="BG166" s="157">
        <f>IF(N166="zákl. přenesená",J166,0)</f>
        <v>0</v>
      </c>
      <c r="BH166" s="157">
        <f>IF(N166="sníž. přenesená",J166,0)</f>
        <v>0</v>
      </c>
      <c r="BI166" s="157">
        <f>IF(N166="nulová",J166,0)</f>
        <v>0</v>
      </c>
      <c r="BJ166" s="18" t="s">
        <v>81</v>
      </c>
      <c r="BK166" s="157">
        <f>ROUND(I166*H166,2)</f>
        <v>0</v>
      </c>
      <c r="BL166" s="18" t="s">
        <v>251</v>
      </c>
      <c r="BM166" s="156" t="s">
        <v>2365</v>
      </c>
    </row>
    <row r="167" spans="1:47" s="2" customFormat="1" ht="19.5">
      <c r="A167" s="33"/>
      <c r="B167" s="34"/>
      <c r="C167" s="33"/>
      <c r="D167" s="158" t="s">
        <v>170</v>
      </c>
      <c r="E167" s="33"/>
      <c r="F167" s="159" t="s">
        <v>2366</v>
      </c>
      <c r="G167" s="33"/>
      <c r="H167" s="33"/>
      <c r="I167" s="160"/>
      <c r="J167" s="33"/>
      <c r="K167" s="33"/>
      <c r="L167" s="34"/>
      <c r="M167" s="161"/>
      <c r="N167" s="162"/>
      <c r="O167" s="59"/>
      <c r="P167" s="59"/>
      <c r="Q167" s="59"/>
      <c r="R167" s="59"/>
      <c r="S167" s="59"/>
      <c r="T167" s="60"/>
      <c r="U167" s="33"/>
      <c r="V167" s="33"/>
      <c r="W167" s="33"/>
      <c r="X167" s="33"/>
      <c r="Y167" s="33"/>
      <c r="Z167" s="33"/>
      <c r="AA167" s="33"/>
      <c r="AB167" s="33"/>
      <c r="AC167" s="33"/>
      <c r="AD167" s="33"/>
      <c r="AE167" s="33"/>
      <c r="AT167" s="18" t="s">
        <v>170</v>
      </c>
      <c r="AU167" s="18" t="s">
        <v>83</v>
      </c>
    </row>
    <row r="168" spans="1:65" s="2" customFormat="1" ht="24.2" customHeight="1">
      <c r="A168" s="33"/>
      <c r="B168" s="144"/>
      <c r="C168" s="195" t="s">
        <v>317</v>
      </c>
      <c r="D168" s="195" t="s">
        <v>834</v>
      </c>
      <c r="E168" s="196" t="s">
        <v>2367</v>
      </c>
      <c r="F168" s="197" t="s">
        <v>2368</v>
      </c>
      <c r="G168" s="198" t="s">
        <v>236</v>
      </c>
      <c r="H168" s="199">
        <v>2</v>
      </c>
      <c r="I168" s="200"/>
      <c r="J168" s="201">
        <f>ROUND(I168*H168,2)</f>
        <v>0</v>
      </c>
      <c r="K168" s="197" t="s">
        <v>167</v>
      </c>
      <c r="L168" s="202"/>
      <c r="M168" s="203" t="s">
        <v>1</v>
      </c>
      <c r="N168" s="204" t="s">
        <v>38</v>
      </c>
      <c r="O168" s="59"/>
      <c r="P168" s="154">
        <f>O168*H168</f>
        <v>0</v>
      </c>
      <c r="Q168" s="154">
        <v>0.0018</v>
      </c>
      <c r="R168" s="154">
        <f>Q168*H168</f>
        <v>0.0036</v>
      </c>
      <c r="S168" s="154">
        <v>0</v>
      </c>
      <c r="T168" s="155">
        <f>S168*H168</f>
        <v>0</v>
      </c>
      <c r="U168" s="33"/>
      <c r="V168" s="33"/>
      <c r="W168" s="33"/>
      <c r="X168" s="33"/>
      <c r="Y168" s="33"/>
      <c r="Z168" s="33"/>
      <c r="AA168" s="33"/>
      <c r="AB168" s="33"/>
      <c r="AC168" s="33"/>
      <c r="AD168" s="33"/>
      <c r="AE168" s="33"/>
      <c r="AR168" s="156" t="s">
        <v>399</v>
      </c>
      <c r="AT168" s="156" t="s">
        <v>834</v>
      </c>
      <c r="AU168" s="156" t="s">
        <v>83</v>
      </c>
      <c r="AY168" s="18" t="s">
        <v>160</v>
      </c>
      <c r="BE168" s="157">
        <f>IF(N168="základní",J168,0)</f>
        <v>0</v>
      </c>
      <c r="BF168" s="157">
        <f>IF(N168="snížená",J168,0)</f>
        <v>0</v>
      </c>
      <c r="BG168" s="157">
        <f>IF(N168="zákl. přenesená",J168,0)</f>
        <v>0</v>
      </c>
      <c r="BH168" s="157">
        <f>IF(N168="sníž. přenesená",J168,0)</f>
        <v>0</v>
      </c>
      <c r="BI168" s="157">
        <f>IF(N168="nulová",J168,0)</f>
        <v>0</v>
      </c>
      <c r="BJ168" s="18" t="s">
        <v>81</v>
      </c>
      <c r="BK168" s="157">
        <f>ROUND(I168*H168,2)</f>
        <v>0</v>
      </c>
      <c r="BL168" s="18" t="s">
        <v>251</v>
      </c>
      <c r="BM168" s="156" t="s">
        <v>2369</v>
      </c>
    </row>
    <row r="169" spans="1:47" s="2" customFormat="1" ht="11.25">
      <c r="A169" s="33"/>
      <c r="B169" s="34"/>
      <c r="C169" s="33"/>
      <c r="D169" s="158" t="s">
        <v>170</v>
      </c>
      <c r="E169" s="33"/>
      <c r="F169" s="159" t="s">
        <v>2368</v>
      </c>
      <c r="G169" s="33"/>
      <c r="H169" s="33"/>
      <c r="I169" s="160"/>
      <c r="J169" s="33"/>
      <c r="K169" s="33"/>
      <c r="L169" s="34"/>
      <c r="M169" s="161"/>
      <c r="N169" s="162"/>
      <c r="O169" s="59"/>
      <c r="P169" s="59"/>
      <c r="Q169" s="59"/>
      <c r="R169" s="59"/>
      <c r="S169" s="59"/>
      <c r="T169" s="60"/>
      <c r="U169" s="33"/>
      <c r="V169" s="33"/>
      <c r="W169" s="33"/>
      <c r="X169" s="33"/>
      <c r="Y169" s="33"/>
      <c r="Z169" s="33"/>
      <c r="AA169" s="33"/>
      <c r="AB169" s="33"/>
      <c r="AC169" s="33"/>
      <c r="AD169" s="33"/>
      <c r="AE169" s="33"/>
      <c r="AT169" s="18" t="s">
        <v>170</v>
      </c>
      <c r="AU169" s="18" t="s">
        <v>83</v>
      </c>
    </row>
    <row r="170" spans="1:65" s="2" customFormat="1" ht="24.2" customHeight="1">
      <c r="A170" s="33"/>
      <c r="B170" s="144"/>
      <c r="C170" s="145" t="s">
        <v>325</v>
      </c>
      <c r="D170" s="145" t="s">
        <v>163</v>
      </c>
      <c r="E170" s="146" t="s">
        <v>2370</v>
      </c>
      <c r="F170" s="147" t="s">
        <v>2371</v>
      </c>
      <c r="G170" s="148" t="s">
        <v>236</v>
      </c>
      <c r="H170" s="149">
        <v>6</v>
      </c>
      <c r="I170" s="150"/>
      <c r="J170" s="151">
        <f>ROUND(I170*H170,2)</f>
        <v>0</v>
      </c>
      <c r="K170" s="147" t="s">
        <v>167</v>
      </c>
      <c r="L170" s="34"/>
      <c r="M170" s="152" t="s">
        <v>1</v>
      </c>
      <c r="N170" s="153" t="s">
        <v>38</v>
      </c>
      <c r="O170" s="59"/>
      <c r="P170" s="154">
        <f>O170*H170</f>
        <v>0</v>
      </c>
      <c r="Q170" s="154">
        <v>0</v>
      </c>
      <c r="R170" s="154">
        <f>Q170*H170</f>
        <v>0</v>
      </c>
      <c r="S170" s="154">
        <v>0</v>
      </c>
      <c r="T170" s="155">
        <f>S170*H170</f>
        <v>0</v>
      </c>
      <c r="U170" s="33"/>
      <c r="V170" s="33"/>
      <c r="W170" s="33"/>
      <c r="X170" s="33"/>
      <c r="Y170" s="33"/>
      <c r="Z170" s="33"/>
      <c r="AA170" s="33"/>
      <c r="AB170" s="33"/>
      <c r="AC170" s="33"/>
      <c r="AD170" s="33"/>
      <c r="AE170" s="33"/>
      <c r="AR170" s="156" t="s">
        <v>251</v>
      </c>
      <c r="AT170" s="156" t="s">
        <v>163</v>
      </c>
      <c r="AU170" s="156" t="s">
        <v>83</v>
      </c>
      <c r="AY170" s="18" t="s">
        <v>160</v>
      </c>
      <c r="BE170" s="157">
        <f>IF(N170="základní",J170,0)</f>
        <v>0</v>
      </c>
      <c r="BF170" s="157">
        <f>IF(N170="snížená",J170,0)</f>
        <v>0</v>
      </c>
      <c r="BG170" s="157">
        <f>IF(N170="zákl. přenesená",J170,0)</f>
        <v>0</v>
      </c>
      <c r="BH170" s="157">
        <f>IF(N170="sníž. přenesená",J170,0)</f>
        <v>0</v>
      </c>
      <c r="BI170" s="157">
        <f>IF(N170="nulová",J170,0)</f>
        <v>0</v>
      </c>
      <c r="BJ170" s="18" t="s">
        <v>81</v>
      </c>
      <c r="BK170" s="157">
        <f>ROUND(I170*H170,2)</f>
        <v>0</v>
      </c>
      <c r="BL170" s="18" t="s">
        <v>251</v>
      </c>
      <c r="BM170" s="156" t="s">
        <v>2372</v>
      </c>
    </row>
    <row r="171" spans="1:47" s="2" customFormat="1" ht="19.5">
      <c r="A171" s="33"/>
      <c r="B171" s="34"/>
      <c r="C171" s="33"/>
      <c r="D171" s="158" t="s">
        <v>170</v>
      </c>
      <c r="E171" s="33"/>
      <c r="F171" s="159" t="s">
        <v>2373</v>
      </c>
      <c r="G171" s="33"/>
      <c r="H171" s="33"/>
      <c r="I171" s="160"/>
      <c r="J171" s="33"/>
      <c r="K171" s="33"/>
      <c r="L171" s="34"/>
      <c r="M171" s="161"/>
      <c r="N171" s="162"/>
      <c r="O171" s="59"/>
      <c r="P171" s="59"/>
      <c r="Q171" s="59"/>
      <c r="R171" s="59"/>
      <c r="S171" s="59"/>
      <c r="T171" s="60"/>
      <c r="U171" s="33"/>
      <c r="V171" s="33"/>
      <c r="W171" s="33"/>
      <c r="X171" s="33"/>
      <c r="Y171" s="33"/>
      <c r="Z171" s="33"/>
      <c r="AA171" s="33"/>
      <c r="AB171" s="33"/>
      <c r="AC171" s="33"/>
      <c r="AD171" s="33"/>
      <c r="AE171" s="33"/>
      <c r="AT171" s="18" t="s">
        <v>170</v>
      </c>
      <c r="AU171" s="18" t="s">
        <v>83</v>
      </c>
    </row>
    <row r="172" spans="2:51" s="14" customFormat="1" ht="11.25">
      <c r="B172" s="170"/>
      <c r="D172" s="158" t="s">
        <v>172</v>
      </c>
      <c r="F172" s="172" t="s">
        <v>2374</v>
      </c>
      <c r="H172" s="173">
        <v>6</v>
      </c>
      <c r="I172" s="174"/>
      <c r="L172" s="170"/>
      <c r="M172" s="175"/>
      <c r="N172" s="176"/>
      <c r="O172" s="176"/>
      <c r="P172" s="176"/>
      <c r="Q172" s="176"/>
      <c r="R172" s="176"/>
      <c r="S172" s="176"/>
      <c r="T172" s="177"/>
      <c r="AT172" s="171" t="s">
        <v>172</v>
      </c>
      <c r="AU172" s="171" t="s">
        <v>83</v>
      </c>
      <c r="AV172" s="14" t="s">
        <v>83</v>
      </c>
      <c r="AW172" s="14" t="s">
        <v>3</v>
      </c>
      <c r="AX172" s="14" t="s">
        <v>81</v>
      </c>
      <c r="AY172" s="171" t="s">
        <v>160</v>
      </c>
    </row>
    <row r="173" spans="1:65" s="2" customFormat="1" ht="24.2" customHeight="1">
      <c r="A173" s="33"/>
      <c r="B173" s="144"/>
      <c r="C173" s="195" t="s">
        <v>7</v>
      </c>
      <c r="D173" s="195" t="s">
        <v>834</v>
      </c>
      <c r="E173" s="196" t="s">
        <v>2375</v>
      </c>
      <c r="F173" s="197" t="s">
        <v>2376</v>
      </c>
      <c r="G173" s="198" t="s">
        <v>236</v>
      </c>
      <c r="H173" s="199">
        <v>6</v>
      </c>
      <c r="I173" s="200"/>
      <c r="J173" s="201">
        <f>ROUND(I173*H173,2)</f>
        <v>0</v>
      </c>
      <c r="K173" s="197" t="s">
        <v>167</v>
      </c>
      <c r="L173" s="202"/>
      <c r="M173" s="203" t="s">
        <v>1</v>
      </c>
      <c r="N173" s="204" t="s">
        <v>38</v>
      </c>
      <c r="O173" s="59"/>
      <c r="P173" s="154">
        <f>O173*H173</f>
        <v>0</v>
      </c>
      <c r="Q173" s="154">
        <v>0.0021</v>
      </c>
      <c r="R173" s="154">
        <f>Q173*H173</f>
        <v>0.0126</v>
      </c>
      <c r="S173" s="154">
        <v>0</v>
      </c>
      <c r="T173" s="155">
        <f>S173*H173</f>
        <v>0</v>
      </c>
      <c r="U173" s="33"/>
      <c r="V173" s="33"/>
      <c r="W173" s="33"/>
      <c r="X173" s="33"/>
      <c r="Y173" s="33"/>
      <c r="Z173" s="33"/>
      <c r="AA173" s="33"/>
      <c r="AB173" s="33"/>
      <c r="AC173" s="33"/>
      <c r="AD173" s="33"/>
      <c r="AE173" s="33"/>
      <c r="AR173" s="156" t="s">
        <v>399</v>
      </c>
      <c r="AT173" s="156" t="s">
        <v>834</v>
      </c>
      <c r="AU173" s="156" t="s">
        <v>83</v>
      </c>
      <c r="AY173" s="18" t="s">
        <v>160</v>
      </c>
      <c r="BE173" s="157">
        <f>IF(N173="základní",J173,0)</f>
        <v>0</v>
      </c>
      <c r="BF173" s="157">
        <f>IF(N173="snížená",J173,0)</f>
        <v>0</v>
      </c>
      <c r="BG173" s="157">
        <f>IF(N173="zákl. přenesená",J173,0)</f>
        <v>0</v>
      </c>
      <c r="BH173" s="157">
        <f>IF(N173="sníž. přenesená",J173,0)</f>
        <v>0</v>
      </c>
      <c r="BI173" s="157">
        <f>IF(N173="nulová",J173,0)</f>
        <v>0</v>
      </c>
      <c r="BJ173" s="18" t="s">
        <v>81</v>
      </c>
      <c r="BK173" s="157">
        <f>ROUND(I173*H173,2)</f>
        <v>0</v>
      </c>
      <c r="BL173" s="18" t="s">
        <v>251</v>
      </c>
      <c r="BM173" s="156" t="s">
        <v>2377</v>
      </c>
    </row>
    <row r="174" spans="1:47" s="2" customFormat="1" ht="11.25">
      <c r="A174" s="33"/>
      <c r="B174" s="34"/>
      <c r="C174" s="33"/>
      <c r="D174" s="158" t="s">
        <v>170</v>
      </c>
      <c r="E174" s="33"/>
      <c r="F174" s="159" t="s">
        <v>2376</v>
      </c>
      <c r="G174" s="33"/>
      <c r="H174" s="33"/>
      <c r="I174" s="160"/>
      <c r="J174" s="33"/>
      <c r="K174" s="33"/>
      <c r="L174" s="34"/>
      <c r="M174" s="161"/>
      <c r="N174" s="162"/>
      <c r="O174" s="59"/>
      <c r="P174" s="59"/>
      <c r="Q174" s="59"/>
      <c r="R174" s="59"/>
      <c r="S174" s="59"/>
      <c r="T174" s="60"/>
      <c r="U174" s="33"/>
      <c r="V174" s="33"/>
      <c r="W174" s="33"/>
      <c r="X174" s="33"/>
      <c r="Y174" s="33"/>
      <c r="Z174" s="33"/>
      <c r="AA174" s="33"/>
      <c r="AB174" s="33"/>
      <c r="AC174" s="33"/>
      <c r="AD174" s="33"/>
      <c r="AE174" s="33"/>
      <c r="AT174" s="18" t="s">
        <v>170</v>
      </c>
      <c r="AU174" s="18" t="s">
        <v>83</v>
      </c>
    </row>
    <row r="175" spans="1:65" s="2" customFormat="1" ht="24.2" customHeight="1">
      <c r="A175" s="33"/>
      <c r="B175" s="144"/>
      <c r="C175" s="145" t="s">
        <v>339</v>
      </c>
      <c r="D175" s="145" t="s">
        <v>163</v>
      </c>
      <c r="E175" s="146" t="s">
        <v>2378</v>
      </c>
      <c r="F175" s="147" t="s">
        <v>2379</v>
      </c>
      <c r="G175" s="148" t="s">
        <v>236</v>
      </c>
      <c r="H175" s="149">
        <v>11</v>
      </c>
      <c r="I175" s="150"/>
      <c r="J175" s="151">
        <f>ROUND(I175*H175,2)</f>
        <v>0</v>
      </c>
      <c r="K175" s="147" t="s">
        <v>1</v>
      </c>
      <c r="L175" s="34"/>
      <c r="M175" s="152" t="s">
        <v>1</v>
      </c>
      <c r="N175" s="153" t="s">
        <v>38</v>
      </c>
      <c r="O175" s="59"/>
      <c r="P175" s="154">
        <f>O175*H175</f>
        <v>0</v>
      </c>
      <c r="Q175" s="154">
        <v>0</v>
      </c>
      <c r="R175" s="154">
        <f>Q175*H175</f>
        <v>0</v>
      </c>
      <c r="S175" s="154">
        <v>0</v>
      </c>
      <c r="T175" s="155">
        <f>S175*H175</f>
        <v>0</v>
      </c>
      <c r="U175" s="33"/>
      <c r="V175" s="33"/>
      <c r="W175" s="33"/>
      <c r="X175" s="33"/>
      <c r="Y175" s="33"/>
      <c r="Z175" s="33"/>
      <c r="AA175" s="33"/>
      <c r="AB175" s="33"/>
      <c r="AC175" s="33"/>
      <c r="AD175" s="33"/>
      <c r="AE175" s="33"/>
      <c r="AR175" s="156" t="s">
        <v>251</v>
      </c>
      <c r="AT175" s="156" t="s">
        <v>163</v>
      </c>
      <c r="AU175" s="156" t="s">
        <v>83</v>
      </c>
      <c r="AY175" s="18" t="s">
        <v>160</v>
      </c>
      <c r="BE175" s="157">
        <f>IF(N175="základní",J175,0)</f>
        <v>0</v>
      </c>
      <c r="BF175" s="157">
        <f>IF(N175="snížená",J175,0)</f>
        <v>0</v>
      </c>
      <c r="BG175" s="157">
        <f>IF(N175="zákl. přenesená",J175,0)</f>
        <v>0</v>
      </c>
      <c r="BH175" s="157">
        <f>IF(N175="sníž. přenesená",J175,0)</f>
        <v>0</v>
      </c>
      <c r="BI175" s="157">
        <f>IF(N175="nulová",J175,0)</f>
        <v>0</v>
      </c>
      <c r="BJ175" s="18" t="s">
        <v>81</v>
      </c>
      <c r="BK175" s="157">
        <f>ROUND(I175*H175,2)</f>
        <v>0</v>
      </c>
      <c r="BL175" s="18" t="s">
        <v>251</v>
      </c>
      <c r="BM175" s="156" t="s">
        <v>2380</v>
      </c>
    </row>
    <row r="176" spans="1:47" s="2" customFormat="1" ht="19.5">
      <c r="A176" s="33"/>
      <c r="B176" s="34"/>
      <c r="C176" s="33"/>
      <c r="D176" s="158" t="s">
        <v>170</v>
      </c>
      <c r="E176" s="33"/>
      <c r="F176" s="159" t="s">
        <v>2373</v>
      </c>
      <c r="G176" s="33"/>
      <c r="H176" s="33"/>
      <c r="I176" s="160"/>
      <c r="J176" s="33"/>
      <c r="K176" s="33"/>
      <c r="L176" s="34"/>
      <c r="M176" s="161"/>
      <c r="N176" s="162"/>
      <c r="O176" s="59"/>
      <c r="P176" s="59"/>
      <c r="Q176" s="59"/>
      <c r="R176" s="59"/>
      <c r="S176" s="59"/>
      <c r="T176" s="60"/>
      <c r="U176" s="33"/>
      <c r="V176" s="33"/>
      <c r="W176" s="33"/>
      <c r="X176" s="33"/>
      <c r="Y176" s="33"/>
      <c r="Z176" s="33"/>
      <c r="AA176" s="33"/>
      <c r="AB176" s="33"/>
      <c r="AC176" s="33"/>
      <c r="AD176" s="33"/>
      <c r="AE176" s="33"/>
      <c r="AT176" s="18" t="s">
        <v>170</v>
      </c>
      <c r="AU176" s="18" t="s">
        <v>83</v>
      </c>
    </row>
    <row r="177" spans="2:51" s="14" customFormat="1" ht="11.25">
      <c r="B177" s="170"/>
      <c r="D177" s="158" t="s">
        <v>172</v>
      </c>
      <c r="F177" s="172" t="s">
        <v>2381</v>
      </c>
      <c r="H177" s="173">
        <v>11</v>
      </c>
      <c r="I177" s="174"/>
      <c r="L177" s="170"/>
      <c r="M177" s="175"/>
      <c r="N177" s="176"/>
      <c r="O177" s="176"/>
      <c r="P177" s="176"/>
      <c r="Q177" s="176"/>
      <c r="R177" s="176"/>
      <c r="S177" s="176"/>
      <c r="T177" s="177"/>
      <c r="AT177" s="171" t="s">
        <v>172</v>
      </c>
      <c r="AU177" s="171" t="s">
        <v>83</v>
      </c>
      <c r="AV177" s="14" t="s">
        <v>83</v>
      </c>
      <c r="AW177" s="14" t="s">
        <v>3</v>
      </c>
      <c r="AX177" s="14" t="s">
        <v>81</v>
      </c>
      <c r="AY177" s="171" t="s">
        <v>160</v>
      </c>
    </row>
    <row r="178" spans="1:65" s="2" customFormat="1" ht="24.2" customHeight="1">
      <c r="A178" s="33"/>
      <c r="B178" s="144"/>
      <c r="C178" s="195" t="s">
        <v>345</v>
      </c>
      <c r="D178" s="195" t="s">
        <v>834</v>
      </c>
      <c r="E178" s="196" t="s">
        <v>2382</v>
      </c>
      <c r="F178" s="197" t="s">
        <v>2383</v>
      </c>
      <c r="G178" s="198" t="s">
        <v>236</v>
      </c>
      <c r="H178" s="199">
        <v>11</v>
      </c>
      <c r="I178" s="200"/>
      <c r="J178" s="201">
        <f>ROUND(I178*H178,2)</f>
        <v>0</v>
      </c>
      <c r="K178" s="197" t="s">
        <v>1</v>
      </c>
      <c r="L178" s="202"/>
      <c r="M178" s="203" t="s">
        <v>1</v>
      </c>
      <c r="N178" s="204" t="s">
        <v>38</v>
      </c>
      <c r="O178" s="59"/>
      <c r="P178" s="154">
        <f>O178*H178</f>
        <v>0</v>
      </c>
      <c r="Q178" s="154">
        <v>0.0021</v>
      </c>
      <c r="R178" s="154">
        <f>Q178*H178</f>
        <v>0.0231</v>
      </c>
      <c r="S178" s="154">
        <v>0</v>
      </c>
      <c r="T178" s="155">
        <f>S178*H178</f>
        <v>0</v>
      </c>
      <c r="U178" s="33"/>
      <c r="V178" s="33"/>
      <c r="W178" s="33"/>
      <c r="X178" s="33"/>
      <c r="Y178" s="33"/>
      <c r="Z178" s="33"/>
      <c r="AA178" s="33"/>
      <c r="AB178" s="33"/>
      <c r="AC178" s="33"/>
      <c r="AD178" s="33"/>
      <c r="AE178" s="33"/>
      <c r="AR178" s="156" t="s">
        <v>1199</v>
      </c>
      <c r="AT178" s="156" t="s">
        <v>834</v>
      </c>
      <c r="AU178" s="156" t="s">
        <v>83</v>
      </c>
      <c r="AY178" s="18" t="s">
        <v>160</v>
      </c>
      <c r="BE178" s="157">
        <f>IF(N178="základní",J178,0)</f>
        <v>0</v>
      </c>
      <c r="BF178" s="157">
        <f>IF(N178="snížená",J178,0)</f>
        <v>0</v>
      </c>
      <c r="BG178" s="157">
        <f>IF(N178="zákl. přenesená",J178,0)</f>
        <v>0</v>
      </c>
      <c r="BH178" s="157">
        <f>IF(N178="sníž. přenesená",J178,0)</f>
        <v>0</v>
      </c>
      <c r="BI178" s="157">
        <f>IF(N178="nulová",J178,0)</f>
        <v>0</v>
      </c>
      <c r="BJ178" s="18" t="s">
        <v>81</v>
      </c>
      <c r="BK178" s="157">
        <f>ROUND(I178*H178,2)</f>
        <v>0</v>
      </c>
      <c r="BL178" s="18" t="s">
        <v>1199</v>
      </c>
      <c r="BM178" s="156" t="s">
        <v>2384</v>
      </c>
    </row>
    <row r="179" spans="1:47" s="2" customFormat="1" ht="11.25">
      <c r="A179" s="33"/>
      <c r="B179" s="34"/>
      <c r="C179" s="33"/>
      <c r="D179" s="158" t="s">
        <v>170</v>
      </c>
      <c r="E179" s="33"/>
      <c r="F179" s="159" t="s">
        <v>2376</v>
      </c>
      <c r="G179" s="33"/>
      <c r="H179" s="33"/>
      <c r="I179" s="160"/>
      <c r="J179" s="33"/>
      <c r="K179" s="33"/>
      <c r="L179" s="34"/>
      <c r="M179" s="161"/>
      <c r="N179" s="162"/>
      <c r="O179" s="59"/>
      <c r="P179" s="59"/>
      <c r="Q179" s="59"/>
      <c r="R179" s="59"/>
      <c r="S179" s="59"/>
      <c r="T179" s="60"/>
      <c r="U179" s="33"/>
      <c r="V179" s="33"/>
      <c r="W179" s="33"/>
      <c r="X179" s="33"/>
      <c r="Y179" s="33"/>
      <c r="Z179" s="33"/>
      <c r="AA179" s="33"/>
      <c r="AB179" s="33"/>
      <c r="AC179" s="33"/>
      <c r="AD179" s="33"/>
      <c r="AE179" s="33"/>
      <c r="AT179" s="18" t="s">
        <v>170</v>
      </c>
      <c r="AU179" s="18" t="s">
        <v>83</v>
      </c>
    </row>
    <row r="180" spans="2:63" s="12" customFormat="1" ht="22.9" customHeight="1">
      <c r="B180" s="131"/>
      <c r="D180" s="132" t="s">
        <v>72</v>
      </c>
      <c r="E180" s="142" t="s">
        <v>2385</v>
      </c>
      <c r="F180" s="142" t="s">
        <v>2386</v>
      </c>
      <c r="I180" s="134"/>
      <c r="J180" s="143">
        <f>BK180</f>
        <v>0</v>
      </c>
      <c r="L180" s="131"/>
      <c r="M180" s="136"/>
      <c r="N180" s="137"/>
      <c r="O180" s="137"/>
      <c r="P180" s="138">
        <f>SUM(P181:P238)</f>
        <v>0</v>
      </c>
      <c r="Q180" s="137"/>
      <c r="R180" s="138">
        <f>SUM(R181:R238)</f>
        <v>0.806</v>
      </c>
      <c r="S180" s="137"/>
      <c r="T180" s="139">
        <f>SUM(T181:T238)</f>
        <v>0</v>
      </c>
      <c r="AR180" s="132" t="s">
        <v>83</v>
      </c>
      <c r="AT180" s="140" t="s">
        <v>72</v>
      </c>
      <c r="AU180" s="140" t="s">
        <v>81</v>
      </c>
      <c r="AY180" s="132" t="s">
        <v>160</v>
      </c>
      <c r="BK180" s="141">
        <f>SUM(BK181:BK238)</f>
        <v>0</v>
      </c>
    </row>
    <row r="181" spans="1:65" s="2" customFormat="1" ht="24.2" customHeight="1">
      <c r="A181" s="33"/>
      <c r="B181" s="144"/>
      <c r="C181" s="145" t="s">
        <v>350</v>
      </c>
      <c r="D181" s="145" t="s">
        <v>163</v>
      </c>
      <c r="E181" s="146" t="s">
        <v>2298</v>
      </c>
      <c r="F181" s="147" t="s">
        <v>2299</v>
      </c>
      <c r="G181" s="148" t="s">
        <v>185</v>
      </c>
      <c r="H181" s="149">
        <v>1</v>
      </c>
      <c r="I181" s="150"/>
      <c r="J181" s="151">
        <f>ROUND(I181*H181,2)</f>
        <v>0</v>
      </c>
      <c r="K181" s="147" t="s">
        <v>1</v>
      </c>
      <c r="L181" s="34"/>
      <c r="M181" s="152" t="s">
        <v>1</v>
      </c>
      <c r="N181" s="153" t="s">
        <v>38</v>
      </c>
      <c r="O181" s="59"/>
      <c r="P181" s="154">
        <f>O181*H181</f>
        <v>0</v>
      </c>
      <c r="Q181" s="154">
        <v>0</v>
      </c>
      <c r="R181" s="154">
        <f>Q181*H181</f>
        <v>0</v>
      </c>
      <c r="S181" s="154">
        <v>0</v>
      </c>
      <c r="T181" s="155">
        <f>S181*H181</f>
        <v>0</v>
      </c>
      <c r="U181" s="33"/>
      <c r="V181" s="33"/>
      <c r="W181" s="33"/>
      <c r="X181" s="33"/>
      <c r="Y181" s="33"/>
      <c r="Z181" s="33"/>
      <c r="AA181" s="33"/>
      <c r="AB181" s="33"/>
      <c r="AC181" s="33"/>
      <c r="AD181" s="33"/>
      <c r="AE181" s="33"/>
      <c r="AR181" s="156" t="s">
        <v>251</v>
      </c>
      <c r="AT181" s="156" t="s">
        <v>163</v>
      </c>
      <c r="AU181" s="156" t="s">
        <v>83</v>
      </c>
      <c r="AY181" s="18" t="s">
        <v>160</v>
      </c>
      <c r="BE181" s="157">
        <f>IF(N181="základní",J181,0)</f>
        <v>0</v>
      </c>
      <c r="BF181" s="157">
        <f>IF(N181="snížená",J181,0)</f>
        <v>0</v>
      </c>
      <c r="BG181" s="157">
        <f>IF(N181="zákl. přenesená",J181,0)</f>
        <v>0</v>
      </c>
      <c r="BH181" s="157">
        <f>IF(N181="sníž. přenesená",J181,0)</f>
        <v>0</v>
      </c>
      <c r="BI181" s="157">
        <f>IF(N181="nulová",J181,0)</f>
        <v>0</v>
      </c>
      <c r="BJ181" s="18" t="s">
        <v>81</v>
      </c>
      <c r="BK181" s="157">
        <f>ROUND(I181*H181,2)</f>
        <v>0</v>
      </c>
      <c r="BL181" s="18" t="s">
        <v>251</v>
      </c>
      <c r="BM181" s="156" t="s">
        <v>2387</v>
      </c>
    </row>
    <row r="182" spans="1:47" s="2" customFormat="1" ht="11.25">
      <c r="A182" s="33"/>
      <c r="B182" s="34"/>
      <c r="C182" s="33"/>
      <c r="D182" s="158" t="s">
        <v>170</v>
      </c>
      <c r="E182" s="33"/>
      <c r="F182" s="159" t="s">
        <v>2301</v>
      </c>
      <c r="G182" s="33"/>
      <c r="H182" s="33"/>
      <c r="I182" s="160"/>
      <c r="J182" s="33"/>
      <c r="K182" s="33"/>
      <c r="L182" s="34"/>
      <c r="M182" s="161"/>
      <c r="N182" s="162"/>
      <c r="O182" s="59"/>
      <c r="P182" s="59"/>
      <c r="Q182" s="59"/>
      <c r="R182" s="59"/>
      <c r="S182" s="59"/>
      <c r="T182" s="60"/>
      <c r="U182" s="33"/>
      <c r="V182" s="33"/>
      <c r="W182" s="33"/>
      <c r="X182" s="33"/>
      <c r="Y182" s="33"/>
      <c r="Z182" s="33"/>
      <c r="AA182" s="33"/>
      <c r="AB182" s="33"/>
      <c r="AC182" s="33"/>
      <c r="AD182" s="33"/>
      <c r="AE182" s="33"/>
      <c r="AT182" s="18" t="s">
        <v>170</v>
      </c>
      <c r="AU182" s="18" t="s">
        <v>83</v>
      </c>
    </row>
    <row r="183" spans="1:65" s="2" customFormat="1" ht="24.2" customHeight="1">
      <c r="A183" s="33"/>
      <c r="B183" s="144"/>
      <c r="C183" s="195" t="s">
        <v>355</v>
      </c>
      <c r="D183" s="195" t="s">
        <v>834</v>
      </c>
      <c r="E183" s="196" t="s">
        <v>2302</v>
      </c>
      <c r="F183" s="197" t="s">
        <v>2303</v>
      </c>
      <c r="G183" s="198" t="s">
        <v>185</v>
      </c>
      <c r="H183" s="199">
        <v>1</v>
      </c>
      <c r="I183" s="200"/>
      <c r="J183" s="201">
        <f>ROUND(I183*H183,2)</f>
        <v>0</v>
      </c>
      <c r="K183" s="197" t="s">
        <v>1</v>
      </c>
      <c r="L183" s="202"/>
      <c r="M183" s="203" t="s">
        <v>1</v>
      </c>
      <c r="N183" s="204" t="s">
        <v>38</v>
      </c>
      <c r="O183" s="59"/>
      <c r="P183" s="154">
        <f>O183*H183</f>
        <v>0</v>
      </c>
      <c r="Q183" s="154">
        <v>0.125</v>
      </c>
      <c r="R183" s="154">
        <f>Q183*H183</f>
        <v>0.125</v>
      </c>
      <c r="S183" s="154">
        <v>0</v>
      </c>
      <c r="T183" s="155">
        <f>S183*H183</f>
        <v>0</v>
      </c>
      <c r="U183" s="33"/>
      <c r="V183" s="33"/>
      <c r="W183" s="33"/>
      <c r="X183" s="33"/>
      <c r="Y183" s="33"/>
      <c r="Z183" s="33"/>
      <c r="AA183" s="33"/>
      <c r="AB183" s="33"/>
      <c r="AC183" s="33"/>
      <c r="AD183" s="33"/>
      <c r="AE183" s="33"/>
      <c r="AR183" s="156" t="s">
        <v>399</v>
      </c>
      <c r="AT183" s="156" t="s">
        <v>834</v>
      </c>
      <c r="AU183" s="156" t="s">
        <v>83</v>
      </c>
      <c r="AY183" s="18" t="s">
        <v>160</v>
      </c>
      <c r="BE183" s="157">
        <f>IF(N183="základní",J183,0)</f>
        <v>0</v>
      </c>
      <c r="BF183" s="157">
        <f>IF(N183="snížená",J183,0)</f>
        <v>0</v>
      </c>
      <c r="BG183" s="157">
        <f>IF(N183="zákl. přenesená",J183,0)</f>
        <v>0</v>
      </c>
      <c r="BH183" s="157">
        <f>IF(N183="sníž. přenesená",J183,0)</f>
        <v>0</v>
      </c>
      <c r="BI183" s="157">
        <f>IF(N183="nulová",J183,0)</f>
        <v>0</v>
      </c>
      <c r="BJ183" s="18" t="s">
        <v>81</v>
      </c>
      <c r="BK183" s="157">
        <f>ROUND(I183*H183,2)</f>
        <v>0</v>
      </c>
      <c r="BL183" s="18" t="s">
        <v>251</v>
      </c>
      <c r="BM183" s="156" t="s">
        <v>2388</v>
      </c>
    </row>
    <row r="184" spans="1:47" s="2" customFormat="1" ht="19.5">
      <c r="A184" s="33"/>
      <c r="B184" s="34"/>
      <c r="C184" s="33"/>
      <c r="D184" s="158" t="s">
        <v>170</v>
      </c>
      <c r="E184" s="33"/>
      <c r="F184" s="159" t="s">
        <v>2303</v>
      </c>
      <c r="G184" s="33"/>
      <c r="H184" s="33"/>
      <c r="I184" s="160"/>
      <c r="J184" s="33"/>
      <c r="K184" s="33"/>
      <c r="L184" s="34"/>
      <c r="M184" s="161"/>
      <c r="N184" s="162"/>
      <c r="O184" s="59"/>
      <c r="P184" s="59"/>
      <c r="Q184" s="59"/>
      <c r="R184" s="59"/>
      <c r="S184" s="59"/>
      <c r="T184" s="60"/>
      <c r="U184" s="33"/>
      <c r="V184" s="33"/>
      <c r="W184" s="33"/>
      <c r="X184" s="33"/>
      <c r="Y184" s="33"/>
      <c r="Z184" s="33"/>
      <c r="AA184" s="33"/>
      <c r="AB184" s="33"/>
      <c r="AC184" s="33"/>
      <c r="AD184" s="33"/>
      <c r="AE184" s="33"/>
      <c r="AT184" s="18" t="s">
        <v>170</v>
      </c>
      <c r="AU184" s="18" t="s">
        <v>83</v>
      </c>
    </row>
    <row r="185" spans="1:47" s="2" customFormat="1" ht="48.75">
      <c r="A185" s="33"/>
      <c r="B185" s="34"/>
      <c r="C185" s="33"/>
      <c r="D185" s="158" t="s">
        <v>292</v>
      </c>
      <c r="E185" s="33"/>
      <c r="F185" s="194" t="s">
        <v>2305</v>
      </c>
      <c r="G185" s="33"/>
      <c r="H185" s="33"/>
      <c r="I185" s="160"/>
      <c r="J185" s="33"/>
      <c r="K185" s="33"/>
      <c r="L185" s="34"/>
      <c r="M185" s="161"/>
      <c r="N185" s="162"/>
      <c r="O185" s="59"/>
      <c r="P185" s="59"/>
      <c r="Q185" s="59"/>
      <c r="R185" s="59"/>
      <c r="S185" s="59"/>
      <c r="T185" s="60"/>
      <c r="U185" s="33"/>
      <c r="V185" s="33"/>
      <c r="W185" s="33"/>
      <c r="X185" s="33"/>
      <c r="Y185" s="33"/>
      <c r="Z185" s="33"/>
      <c r="AA185" s="33"/>
      <c r="AB185" s="33"/>
      <c r="AC185" s="33"/>
      <c r="AD185" s="33"/>
      <c r="AE185" s="33"/>
      <c r="AT185" s="18" t="s">
        <v>292</v>
      </c>
      <c r="AU185" s="18" t="s">
        <v>83</v>
      </c>
    </row>
    <row r="186" spans="1:65" s="2" customFormat="1" ht="24.2" customHeight="1">
      <c r="A186" s="33"/>
      <c r="B186" s="144"/>
      <c r="C186" s="145" t="s">
        <v>360</v>
      </c>
      <c r="D186" s="145" t="s">
        <v>163</v>
      </c>
      <c r="E186" s="146" t="s">
        <v>2306</v>
      </c>
      <c r="F186" s="147" t="s">
        <v>2307</v>
      </c>
      <c r="G186" s="148" t="s">
        <v>185</v>
      </c>
      <c r="H186" s="149">
        <v>13</v>
      </c>
      <c r="I186" s="150"/>
      <c r="J186" s="151">
        <f>ROUND(I186*H186,2)</f>
        <v>0</v>
      </c>
      <c r="K186" s="147" t="s">
        <v>167</v>
      </c>
      <c r="L186" s="34"/>
      <c r="M186" s="152" t="s">
        <v>1</v>
      </c>
      <c r="N186" s="153" t="s">
        <v>38</v>
      </c>
      <c r="O186" s="59"/>
      <c r="P186" s="154">
        <f>O186*H186</f>
        <v>0</v>
      </c>
      <c r="Q186" s="154">
        <v>0</v>
      </c>
      <c r="R186" s="154">
        <f>Q186*H186</f>
        <v>0</v>
      </c>
      <c r="S186" s="154">
        <v>0</v>
      </c>
      <c r="T186" s="155">
        <f>S186*H186</f>
        <v>0</v>
      </c>
      <c r="U186" s="33"/>
      <c r="V186" s="33"/>
      <c r="W186" s="33"/>
      <c r="X186" s="33"/>
      <c r="Y186" s="33"/>
      <c r="Z186" s="33"/>
      <c r="AA186" s="33"/>
      <c r="AB186" s="33"/>
      <c r="AC186" s="33"/>
      <c r="AD186" s="33"/>
      <c r="AE186" s="33"/>
      <c r="AR186" s="156" t="s">
        <v>251</v>
      </c>
      <c r="AT186" s="156" t="s">
        <v>163</v>
      </c>
      <c r="AU186" s="156" t="s">
        <v>83</v>
      </c>
      <c r="AY186" s="18" t="s">
        <v>160</v>
      </c>
      <c r="BE186" s="157">
        <f>IF(N186="základní",J186,0)</f>
        <v>0</v>
      </c>
      <c r="BF186" s="157">
        <f>IF(N186="snížená",J186,0)</f>
        <v>0</v>
      </c>
      <c r="BG186" s="157">
        <f>IF(N186="zákl. přenesená",J186,0)</f>
        <v>0</v>
      </c>
      <c r="BH186" s="157">
        <f>IF(N186="sníž. přenesená",J186,0)</f>
        <v>0</v>
      </c>
      <c r="BI186" s="157">
        <f>IF(N186="nulová",J186,0)</f>
        <v>0</v>
      </c>
      <c r="BJ186" s="18" t="s">
        <v>81</v>
      </c>
      <c r="BK186" s="157">
        <f>ROUND(I186*H186,2)</f>
        <v>0</v>
      </c>
      <c r="BL186" s="18" t="s">
        <v>251</v>
      </c>
      <c r="BM186" s="156" t="s">
        <v>2389</v>
      </c>
    </row>
    <row r="187" spans="1:47" s="2" customFormat="1" ht="19.5">
      <c r="A187" s="33"/>
      <c r="B187" s="34"/>
      <c r="C187" s="33"/>
      <c r="D187" s="158" t="s">
        <v>170</v>
      </c>
      <c r="E187" s="33"/>
      <c r="F187" s="159" t="s">
        <v>2309</v>
      </c>
      <c r="G187" s="33"/>
      <c r="H187" s="33"/>
      <c r="I187" s="160"/>
      <c r="J187" s="33"/>
      <c r="K187" s="33"/>
      <c r="L187" s="34"/>
      <c r="M187" s="161"/>
      <c r="N187" s="162"/>
      <c r="O187" s="59"/>
      <c r="P187" s="59"/>
      <c r="Q187" s="59"/>
      <c r="R187" s="59"/>
      <c r="S187" s="59"/>
      <c r="T187" s="60"/>
      <c r="U187" s="33"/>
      <c r="V187" s="33"/>
      <c r="W187" s="33"/>
      <c r="X187" s="33"/>
      <c r="Y187" s="33"/>
      <c r="Z187" s="33"/>
      <c r="AA187" s="33"/>
      <c r="AB187" s="33"/>
      <c r="AC187" s="33"/>
      <c r="AD187" s="33"/>
      <c r="AE187" s="33"/>
      <c r="AT187" s="18" t="s">
        <v>170</v>
      </c>
      <c r="AU187" s="18" t="s">
        <v>83</v>
      </c>
    </row>
    <row r="188" spans="1:65" s="2" customFormat="1" ht="24.2" customHeight="1">
      <c r="A188" s="33"/>
      <c r="B188" s="144"/>
      <c r="C188" s="195" t="s">
        <v>363</v>
      </c>
      <c r="D188" s="195" t="s">
        <v>834</v>
      </c>
      <c r="E188" s="196" t="s">
        <v>2310</v>
      </c>
      <c r="F188" s="197" t="s">
        <v>2311</v>
      </c>
      <c r="G188" s="198" t="s">
        <v>185</v>
      </c>
      <c r="H188" s="199">
        <v>3</v>
      </c>
      <c r="I188" s="200"/>
      <c r="J188" s="201">
        <f>ROUND(I188*H188,2)</f>
        <v>0</v>
      </c>
      <c r="K188" s="197" t="s">
        <v>1</v>
      </c>
      <c r="L188" s="202"/>
      <c r="M188" s="203" t="s">
        <v>1</v>
      </c>
      <c r="N188" s="204" t="s">
        <v>38</v>
      </c>
      <c r="O188" s="59"/>
      <c r="P188" s="154">
        <f>O188*H188</f>
        <v>0</v>
      </c>
      <c r="Q188" s="154">
        <v>0.029</v>
      </c>
      <c r="R188" s="154">
        <f>Q188*H188</f>
        <v>0.08700000000000001</v>
      </c>
      <c r="S188" s="154">
        <v>0</v>
      </c>
      <c r="T188" s="155">
        <f>S188*H188</f>
        <v>0</v>
      </c>
      <c r="U188" s="33"/>
      <c r="V188" s="33"/>
      <c r="W188" s="33"/>
      <c r="X188" s="33"/>
      <c r="Y188" s="33"/>
      <c r="Z188" s="33"/>
      <c r="AA188" s="33"/>
      <c r="AB188" s="33"/>
      <c r="AC188" s="33"/>
      <c r="AD188" s="33"/>
      <c r="AE188" s="33"/>
      <c r="AR188" s="156" t="s">
        <v>399</v>
      </c>
      <c r="AT188" s="156" t="s">
        <v>834</v>
      </c>
      <c r="AU188" s="156" t="s">
        <v>83</v>
      </c>
      <c r="AY188" s="18" t="s">
        <v>160</v>
      </c>
      <c r="BE188" s="157">
        <f>IF(N188="základní",J188,0)</f>
        <v>0</v>
      </c>
      <c r="BF188" s="157">
        <f>IF(N188="snížená",J188,0)</f>
        <v>0</v>
      </c>
      <c r="BG188" s="157">
        <f>IF(N188="zákl. přenesená",J188,0)</f>
        <v>0</v>
      </c>
      <c r="BH188" s="157">
        <f>IF(N188="sníž. přenesená",J188,0)</f>
        <v>0</v>
      </c>
      <c r="BI188" s="157">
        <f>IF(N188="nulová",J188,0)</f>
        <v>0</v>
      </c>
      <c r="BJ188" s="18" t="s">
        <v>81</v>
      </c>
      <c r="BK188" s="157">
        <f>ROUND(I188*H188,2)</f>
        <v>0</v>
      </c>
      <c r="BL188" s="18" t="s">
        <v>251</v>
      </c>
      <c r="BM188" s="156" t="s">
        <v>2390</v>
      </c>
    </row>
    <row r="189" spans="1:47" s="2" customFormat="1" ht="11.25">
      <c r="A189" s="33"/>
      <c r="B189" s="34"/>
      <c r="C189" s="33"/>
      <c r="D189" s="158" t="s">
        <v>170</v>
      </c>
      <c r="E189" s="33"/>
      <c r="F189" s="159" t="s">
        <v>2311</v>
      </c>
      <c r="G189" s="33"/>
      <c r="H189" s="33"/>
      <c r="I189" s="160"/>
      <c r="J189" s="33"/>
      <c r="K189" s="33"/>
      <c r="L189" s="34"/>
      <c r="M189" s="161"/>
      <c r="N189" s="162"/>
      <c r="O189" s="59"/>
      <c r="P189" s="59"/>
      <c r="Q189" s="59"/>
      <c r="R189" s="59"/>
      <c r="S189" s="59"/>
      <c r="T189" s="60"/>
      <c r="U189" s="33"/>
      <c r="V189" s="33"/>
      <c r="W189" s="33"/>
      <c r="X189" s="33"/>
      <c r="Y189" s="33"/>
      <c r="Z189" s="33"/>
      <c r="AA189" s="33"/>
      <c r="AB189" s="33"/>
      <c r="AC189" s="33"/>
      <c r="AD189" s="33"/>
      <c r="AE189" s="33"/>
      <c r="AT189" s="18" t="s">
        <v>170</v>
      </c>
      <c r="AU189" s="18" t="s">
        <v>83</v>
      </c>
    </row>
    <row r="190" spans="1:47" s="2" customFormat="1" ht="48.75">
      <c r="A190" s="33"/>
      <c r="B190" s="34"/>
      <c r="C190" s="33"/>
      <c r="D190" s="158" t="s">
        <v>292</v>
      </c>
      <c r="E190" s="33"/>
      <c r="F190" s="194" t="s">
        <v>2313</v>
      </c>
      <c r="G190" s="33"/>
      <c r="H190" s="33"/>
      <c r="I190" s="160"/>
      <c r="J190" s="33"/>
      <c r="K190" s="33"/>
      <c r="L190" s="34"/>
      <c r="M190" s="161"/>
      <c r="N190" s="162"/>
      <c r="O190" s="59"/>
      <c r="P190" s="59"/>
      <c r="Q190" s="59"/>
      <c r="R190" s="59"/>
      <c r="S190" s="59"/>
      <c r="T190" s="60"/>
      <c r="U190" s="33"/>
      <c r="V190" s="33"/>
      <c r="W190" s="33"/>
      <c r="X190" s="33"/>
      <c r="Y190" s="33"/>
      <c r="Z190" s="33"/>
      <c r="AA190" s="33"/>
      <c r="AB190" s="33"/>
      <c r="AC190" s="33"/>
      <c r="AD190" s="33"/>
      <c r="AE190" s="33"/>
      <c r="AT190" s="18" t="s">
        <v>292</v>
      </c>
      <c r="AU190" s="18" t="s">
        <v>83</v>
      </c>
    </row>
    <row r="191" spans="1:65" s="2" customFormat="1" ht="24.2" customHeight="1">
      <c r="A191" s="33"/>
      <c r="B191" s="144"/>
      <c r="C191" s="195" t="s">
        <v>365</v>
      </c>
      <c r="D191" s="195" t="s">
        <v>834</v>
      </c>
      <c r="E191" s="196" t="s">
        <v>2314</v>
      </c>
      <c r="F191" s="197" t="s">
        <v>2315</v>
      </c>
      <c r="G191" s="198" t="s">
        <v>185</v>
      </c>
      <c r="H191" s="199">
        <v>6</v>
      </c>
      <c r="I191" s="200"/>
      <c r="J191" s="201">
        <f>ROUND(I191*H191,2)</f>
        <v>0</v>
      </c>
      <c r="K191" s="197" t="s">
        <v>1</v>
      </c>
      <c r="L191" s="202"/>
      <c r="M191" s="203" t="s">
        <v>1</v>
      </c>
      <c r="N191" s="204" t="s">
        <v>38</v>
      </c>
      <c r="O191" s="59"/>
      <c r="P191" s="154">
        <f>O191*H191</f>
        <v>0</v>
      </c>
      <c r="Q191" s="154">
        <v>0.029</v>
      </c>
      <c r="R191" s="154">
        <f>Q191*H191</f>
        <v>0.17400000000000002</v>
      </c>
      <c r="S191" s="154">
        <v>0</v>
      </c>
      <c r="T191" s="155">
        <f>S191*H191</f>
        <v>0</v>
      </c>
      <c r="U191" s="33"/>
      <c r="V191" s="33"/>
      <c r="W191" s="33"/>
      <c r="X191" s="33"/>
      <c r="Y191" s="33"/>
      <c r="Z191" s="33"/>
      <c r="AA191" s="33"/>
      <c r="AB191" s="33"/>
      <c r="AC191" s="33"/>
      <c r="AD191" s="33"/>
      <c r="AE191" s="33"/>
      <c r="AR191" s="156" t="s">
        <v>399</v>
      </c>
      <c r="AT191" s="156" t="s">
        <v>834</v>
      </c>
      <c r="AU191" s="156" t="s">
        <v>83</v>
      </c>
      <c r="AY191" s="18" t="s">
        <v>160</v>
      </c>
      <c r="BE191" s="157">
        <f>IF(N191="základní",J191,0)</f>
        <v>0</v>
      </c>
      <c r="BF191" s="157">
        <f>IF(N191="snížená",J191,0)</f>
        <v>0</v>
      </c>
      <c r="BG191" s="157">
        <f>IF(N191="zákl. přenesená",J191,0)</f>
        <v>0</v>
      </c>
      <c r="BH191" s="157">
        <f>IF(N191="sníž. přenesená",J191,0)</f>
        <v>0</v>
      </c>
      <c r="BI191" s="157">
        <f>IF(N191="nulová",J191,0)</f>
        <v>0</v>
      </c>
      <c r="BJ191" s="18" t="s">
        <v>81</v>
      </c>
      <c r="BK191" s="157">
        <f>ROUND(I191*H191,2)</f>
        <v>0</v>
      </c>
      <c r="BL191" s="18" t="s">
        <v>251</v>
      </c>
      <c r="BM191" s="156" t="s">
        <v>2391</v>
      </c>
    </row>
    <row r="192" spans="1:47" s="2" customFormat="1" ht="11.25">
      <c r="A192" s="33"/>
      <c r="B192" s="34"/>
      <c r="C192" s="33"/>
      <c r="D192" s="158" t="s">
        <v>170</v>
      </c>
      <c r="E192" s="33"/>
      <c r="F192" s="159" t="s">
        <v>2315</v>
      </c>
      <c r="G192" s="33"/>
      <c r="H192" s="33"/>
      <c r="I192" s="160"/>
      <c r="J192" s="33"/>
      <c r="K192" s="33"/>
      <c r="L192" s="34"/>
      <c r="M192" s="161"/>
      <c r="N192" s="162"/>
      <c r="O192" s="59"/>
      <c r="P192" s="59"/>
      <c r="Q192" s="59"/>
      <c r="R192" s="59"/>
      <c r="S192" s="59"/>
      <c r="T192" s="60"/>
      <c r="U192" s="33"/>
      <c r="V192" s="33"/>
      <c r="W192" s="33"/>
      <c r="X192" s="33"/>
      <c r="Y192" s="33"/>
      <c r="Z192" s="33"/>
      <c r="AA192" s="33"/>
      <c r="AB192" s="33"/>
      <c r="AC192" s="33"/>
      <c r="AD192" s="33"/>
      <c r="AE192" s="33"/>
      <c r="AT192" s="18" t="s">
        <v>170</v>
      </c>
      <c r="AU192" s="18" t="s">
        <v>83</v>
      </c>
    </row>
    <row r="193" spans="1:47" s="2" customFormat="1" ht="48.75">
      <c r="A193" s="33"/>
      <c r="B193" s="34"/>
      <c r="C193" s="33"/>
      <c r="D193" s="158" t="s">
        <v>292</v>
      </c>
      <c r="E193" s="33"/>
      <c r="F193" s="194" t="s">
        <v>2313</v>
      </c>
      <c r="G193" s="33"/>
      <c r="H193" s="33"/>
      <c r="I193" s="160"/>
      <c r="J193" s="33"/>
      <c r="K193" s="33"/>
      <c r="L193" s="34"/>
      <c r="M193" s="161"/>
      <c r="N193" s="162"/>
      <c r="O193" s="59"/>
      <c r="P193" s="59"/>
      <c r="Q193" s="59"/>
      <c r="R193" s="59"/>
      <c r="S193" s="59"/>
      <c r="T193" s="60"/>
      <c r="U193" s="33"/>
      <c r="V193" s="33"/>
      <c r="W193" s="33"/>
      <c r="X193" s="33"/>
      <c r="Y193" s="33"/>
      <c r="Z193" s="33"/>
      <c r="AA193" s="33"/>
      <c r="AB193" s="33"/>
      <c r="AC193" s="33"/>
      <c r="AD193" s="33"/>
      <c r="AE193" s="33"/>
      <c r="AT193" s="18" t="s">
        <v>292</v>
      </c>
      <c r="AU193" s="18" t="s">
        <v>83</v>
      </c>
    </row>
    <row r="194" spans="1:65" s="2" customFormat="1" ht="24.2" customHeight="1">
      <c r="A194" s="33"/>
      <c r="B194" s="144"/>
      <c r="C194" s="195" t="s">
        <v>373</v>
      </c>
      <c r="D194" s="195" t="s">
        <v>834</v>
      </c>
      <c r="E194" s="196" t="s">
        <v>2392</v>
      </c>
      <c r="F194" s="197" t="s">
        <v>2393</v>
      </c>
      <c r="G194" s="198" t="s">
        <v>185</v>
      </c>
      <c r="H194" s="199">
        <v>4</v>
      </c>
      <c r="I194" s="200"/>
      <c r="J194" s="201">
        <f>ROUND(I194*H194,2)</f>
        <v>0</v>
      </c>
      <c r="K194" s="197" t="s">
        <v>1</v>
      </c>
      <c r="L194" s="202"/>
      <c r="M194" s="203" t="s">
        <v>1</v>
      </c>
      <c r="N194" s="204" t="s">
        <v>38</v>
      </c>
      <c r="O194" s="59"/>
      <c r="P194" s="154">
        <f>O194*H194</f>
        <v>0</v>
      </c>
      <c r="Q194" s="154">
        <v>0.029</v>
      </c>
      <c r="R194" s="154">
        <f>Q194*H194</f>
        <v>0.116</v>
      </c>
      <c r="S194" s="154">
        <v>0</v>
      </c>
      <c r="T194" s="155">
        <f>S194*H194</f>
        <v>0</v>
      </c>
      <c r="U194" s="33"/>
      <c r="V194" s="33"/>
      <c r="W194" s="33"/>
      <c r="X194" s="33"/>
      <c r="Y194" s="33"/>
      <c r="Z194" s="33"/>
      <c r="AA194" s="33"/>
      <c r="AB194" s="33"/>
      <c r="AC194" s="33"/>
      <c r="AD194" s="33"/>
      <c r="AE194" s="33"/>
      <c r="AR194" s="156" t="s">
        <v>399</v>
      </c>
      <c r="AT194" s="156" t="s">
        <v>834</v>
      </c>
      <c r="AU194" s="156" t="s">
        <v>83</v>
      </c>
      <c r="AY194" s="18" t="s">
        <v>160</v>
      </c>
      <c r="BE194" s="157">
        <f>IF(N194="základní",J194,0)</f>
        <v>0</v>
      </c>
      <c r="BF194" s="157">
        <f>IF(N194="snížená",J194,0)</f>
        <v>0</v>
      </c>
      <c r="BG194" s="157">
        <f>IF(N194="zákl. přenesená",J194,0)</f>
        <v>0</v>
      </c>
      <c r="BH194" s="157">
        <f>IF(N194="sníž. přenesená",J194,0)</f>
        <v>0</v>
      </c>
      <c r="BI194" s="157">
        <f>IF(N194="nulová",J194,0)</f>
        <v>0</v>
      </c>
      <c r="BJ194" s="18" t="s">
        <v>81</v>
      </c>
      <c r="BK194" s="157">
        <f>ROUND(I194*H194,2)</f>
        <v>0</v>
      </c>
      <c r="BL194" s="18" t="s">
        <v>251</v>
      </c>
      <c r="BM194" s="156" t="s">
        <v>2394</v>
      </c>
    </row>
    <row r="195" spans="1:47" s="2" customFormat="1" ht="11.25">
      <c r="A195" s="33"/>
      <c r="B195" s="34"/>
      <c r="C195" s="33"/>
      <c r="D195" s="158" t="s">
        <v>170</v>
      </c>
      <c r="E195" s="33"/>
      <c r="F195" s="159" t="s">
        <v>2393</v>
      </c>
      <c r="G195" s="33"/>
      <c r="H195" s="33"/>
      <c r="I195" s="160"/>
      <c r="J195" s="33"/>
      <c r="K195" s="33"/>
      <c r="L195" s="34"/>
      <c r="M195" s="161"/>
      <c r="N195" s="162"/>
      <c r="O195" s="59"/>
      <c r="P195" s="59"/>
      <c r="Q195" s="59"/>
      <c r="R195" s="59"/>
      <c r="S195" s="59"/>
      <c r="T195" s="60"/>
      <c r="U195" s="33"/>
      <c r="V195" s="33"/>
      <c r="W195" s="33"/>
      <c r="X195" s="33"/>
      <c r="Y195" s="33"/>
      <c r="Z195" s="33"/>
      <c r="AA195" s="33"/>
      <c r="AB195" s="33"/>
      <c r="AC195" s="33"/>
      <c r="AD195" s="33"/>
      <c r="AE195" s="33"/>
      <c r="AT195" s="18" t="s">
        <v>170</v>
      </c>
      <c r="AU195" s="18" t="s">
        <v>83</v>
      </c>
    </row>
    <row r="196" spans="1:47" s="2" customFormat="1" ht="48.75">
      <c r="A196" s="33"/>
      <c r="B196" s="34"/>
      <c r="C196" s="33"/>
      <c r="D196" s="158" t="s">
        <v>292</v>
      </c>
      <c r="E196" s="33"/>
      <c r="F196" s="194" t="s">
        <v>2313</v>
      </c>
      <c r="G196" s="33"/>
      <c r="H196" s="33"/>
      <c r="I196" s="160"/>
      <c r="J196" s="33"/>
      <c r="K196" s="33"/>
      <c r="L196" s="34"/>
      <c r="M196" s="161"/>
      <c r="N196" s="162"/>
      <c r="O196" s="59"/>
      <c r="P196" s="59"/>
      <c r="Q196" s="59"/>
      <c r="R196" s="59"/>
      <c r="S196" s="59"/>
      <c r="T196" s="60"/>
      <c r="U196" s="33"/>
      <c r="V196" s="33"/>
      <c r="W196" s="33"/>
      <c r="X196" s="33"/>
      <c r="Y196" s="33"/>
      <c r="Z196" s="33"/>
      <c r="AA196" s="33"/>
      <c r="AB196" s="33"/>
      <c r="AC196" s="33"/>
      <c r="AD196" s="33"/>
      <c r="AE196" s="33"/>
      <c r="AT196" s="18" t="s">
        <v>292</v>
      </c>
      <c r="AU196" s="18" t="s">
        <v>83</v>
      </c>
    </row>
    <row r="197" spans="1:65" s="2" customFormat="1" ht="24.2" customHeight="1">
      <c r="A197" s="33"/>
      <c r="B197" s="144"/>
      <c r="C197" s="145" t="s">
        <v>386</v>
      </c>
      <c r="D197" s="145" t="s">
        <v>163</v>
      </c>
      <c r="E197" s="146" t="s">
        <v>2317</v>
      </c>
      <c r="F197" s="147" t="s">
        <v>2318</v>
      </c>
      <c r="G197" s="148" t="s">
        <v>185</v>
      </c>
      <c r="H197" s="149">
        <v>3</v>
      </c>
      <c r="I197" s="150"/>
      <c r="J197" s="151">
        <f>ROUND(I197*H197,2)</f>
        <v>0</v>
      </c>
      <c r="K197" s="147" t="s">
        <v>167</v>
      </c>
      <c r="L197" s="34"/>
      <c r="M197" s="152" t="s">
        <v>1</v>
      </c>
      <c r="N197" s="153" t="s">
        <v>38</v>
      </c>
      <c r="O197" s="59"/>
      <c r="P197" s="154">
        <f>O197*H197</f>
        <v>0</v>
      </c>
      <c r="Q197" s="154">
        <v>0</v>
      </c>
      <c r="R197" s="154">
        <f>Q197*H197</f>
        <v>0</v>
      </c>
      <c r="S197" s="154">
        <v>0</v>
      </c>
      <c r="T197" s="155">
        <f>S197*H197</f>
        <v>0</v>
      </c>
      <c r="U197" s="33"/>
      <c r="V197" s="33"/>
      <c r="W197" s="33"/>
      <c r="X197" s="33"/>
      <c r="Y197" s="33"/>
      <c r="Z197" s="33"/>
      <c r="AA197" s="33"/>
      <c r="AB197" s="33"/>
      <c r="AC197" s="33"/>
      <c r="AD197" s="33"/>
      <c r="AE197" s="33"/>
      <c r="AR197" s="156" t="s">
        <v>251</v>
      </c>
      <c r="AT197" s="156" t="s">
        <v>163</v>
      </c>
      <c r="AU197" s="156" t="s">
        <v>83</v>
      </c>
      <c r="AY197" s="18" t="s">
        <v>160</v>
      </c>
      <c r="BE197" s="157">
        <f>IF(N197="základní",J197,0)</f>
        <v>0</v>
      </c>
      <c r="BF197" s="157">
        <f>IF(N197="snížená",J197,0)</f>
        <v>0</v>
      </c>
      <c r="BG197" s="157">
        <f>IF(N197="zákl. přenesená",J197,0)</f>
        <v>0</v>
      </c>
      <c r="BH197" s="157">
        <f>IF(N197="sníž. přenesená",J197,0)</f>
        <v>0</v>
      </c>
      <c r="BI197" s="157">
        <f>IF(N197="nulová",J197,0)</f>
        <v>0</v>
      </c>
      <c r="BJ197" s="18" t="s">
        <v>81</v>
      </c>
      <c r="BK197" s="157">
        <f>ROUND(I197*H197,2)</f>
        <v>0</v>
      </c>
      <c r="BL197" s="18" t="s">
        <v>251</v>
      </c>
      <c r="BM197" s="156" t="s">
        <v>2395</v>
      </c>
    </row>
    <row r="198" spans="1:47" s="2" customFormat="1" ht="19.5">
      <c r="A198" s="33"/>
      <c r="B198" s="34"/>
      <c r="C198" s="33"/>
      <c r="D198" s="158" t="s">
        <v>170</v>
      </c>
      <c r="E198" s="33"/>
      <c r="F198" s="159" t="s">
        <v>2320</v>
      </c>
      <c r="G198" s="33"/>
      <c r="H198" s="33"/>
      <c r="I198" s="160"/>
      <c r="J198" s="33"/>
      <c r="K198" s="33"/>
      <c r="L198" s="34"/>
      <c r="M198" s="161"/>
      <c r="N198" s="162"/>
      <c r="O198" s="59"/>
      <c r="P198" s="59"/>
      <c r="Q198" s="59"/>
      <c r="R198" s="59"/>
      <c r="S198" s="59"/>
      <c r="T198" s="60"/>
      <c r="U198" s="33"/>
      <c r="V198" s="33"/>
      <c r="W198" s="33"/>
      <c r="X198" s="33"/>
      <c r="Y198" s="33"/>
      <c r="Z198" s="33"/>
      <c r="AA198" s="33"/>
      <c r="AB198" s="33"/>
      <c r="AC198" s="33"/>
      <c r="AD198" s="33"/>
      <c r="AE198" s="33"/>
      <c r="AT198" s="18" t="s">
        <v>170</v>
      </c>
      <c r="AU198" s="18" t="s">
        <v>83</v>
      </c>
    </row>
    <row r="199" spans="1:65" s="2" customFormat="1" ht="24.2" customHeight="1">
      <c r="A199" s="33"/>
      <c r="B199" s="144"/>
      <c r="C199" s="195" t="s">
        <v>393</v>
      </c>
      <c r="D199" s="195" t="s">
        <v>834</v>
      </c>
      <c r="E199" s="196" t="s">
        <v>2321</v>
      </c>
      <c r="F199" s="197" t="s">
        <v>2322</v>
      </c>
      <c r="G199" s="198" t="s">
        <v>185</v>
      </c>
      <c r="H199" s="199">
        <v>3</v>
      </c>
      <c r="I199" s="200"/>
      <c r="J199" s="201">
        <f>ROUND(I199*H199,2)</f>
        <v>0</v>
      </c>
      <c r="K199" s="197" t="s">
        <v>1</v>
      </c>
      <c r="L199" s="202"/>
      <c r="M199" s="203" t="s">
        <v>1</v>
      </c>
      <c r="N199" s="204" t="s">
        <v>38</v>
      </c>
      <c r="O199" s="59"/>
      <c r="P199" s="154">
        <f>O199*H199</f>
        <v>0</v>
      </c>
      <c r="Q199" s="154">
        <v>0.034</v>
      </c>
      <c r="R199" s="154">
        <f>Q199*H199</f>
        <v>0.10200000000000001</v>
      </c>
      <c r="S199" s="154">
        <v>0</v>
      </c>
      <c r="T199" s="155">
        <f>S199*H199</f>
        <v>0</v>
      </c>
      <c r="U199" s="33"/>
      <c r="V199" s="33"/>
      <c r="W199" s="33"/>
      <c r="X199" s="33"/>
      <c r="Y199" s="33"/>
      <c r="Z199" s="33"/>
      <c r="AA199" s="33"/>
      <c r="AB199" s="33"/>
      <c r="AC199" s="33"/>
      <c r="AD199" s="33"/>
      <c r="AE199" s="33"/>
      <c r="AR199" s="156" t="s">
        <v>399</v>
      </c>
      <c r="AT199" s="156" t="s">
        <v>834</v>
      </c>
      <c r="AU199" s="156" t="s">
        <v>83</v>
      </c>
      <c r="AY199" s="18" t="s">
        <v>160</v>
      </c>
      <c r="BE199" s="157">
        <f>IF(N199="základní",J199,0)</f>
        <v>0</v>
      </c>
      <c r="BF199" s="157">
        <f>IF(N199="snížená",J199,0)</f>
        <v>0</v>
      </c>
      <c r="BG199" s="157">
        <f>IF(N199="zákl. přenesená",J199,0)</f>
        <v>0</v>
      </c>
      <c r="BH199" s="157">
        <f>IF(N199="sníž. přenesená",J199,0)</f>
        <v>0</v>
      </c>
      <c r="BI199" s="157">
        <f>IF(N199="nulová",J199,0)</f>
        <v>0</v>
      </c>
      <c r="BJ199" s="18" t="s">
        <v>81</v>
      </c>
      <c r="BK199" s="157">
        <f>ROUND(I199*H199,2)</f>
        <v>0</v>
      </c>
      <c r="BL199" s="18" t="s">
        <v>251</v>
      </c>
      <c r="BM199" s="156" t="s">
        <v>2396</v>
      </c>
    </row>
    <row r="200" spans="1:47" s="2" customFormat="1" ht="11.25">
      <c r="A200" s="33"/>
      <c r="B200" s="34"/>
      <c r="C200" s="33"/>
      <c r="D200" s="158" t="s">
        <v>170</v>
      </c>
      <c r="E200" s="33"/>
      <c r="F200" s="159" t="s">
        <v>2322</v>
      </c>
      <c r="G200" s="33"/>
      <c r="H200" s="33"/>
      <c r="I200" s="160"/>
      <c r="J200" s="33"/>
      <c r="K200" s="33"/>
      <c r="L200" s="34"/>
      <c r="M200" s="161"/>
      <c r="N200" s="162"/>
      <c r="O200" s="59"/>
      <c r="P200" s="59"/>
      <c r="Q200" s="59"/>
      <c r="R200" s="59"/>
      <c r="S200" s="59"/>
      <c r="T200" s="60"/>
      <c r="U200" s="33"/>
      <c r="V200" s="33"/>
      <c r="W200" s="33"/>
      <c r="X200" s="33"/>
      <c r="Y200" s="33"/>
      <c r="Z200" s="33"/>
      <c r="AA200" s="33"/>
      <c r="AB200" s="33"/>
      <c r="AC200" s="33"/>
      <c r="AD200" s="33"/>
      <c r="AE200" s="33"/>
      <c r="AT200" s="18" t="s">
        <v>170</v>
      </c>
      <c r="AU200" s="18" t="s">
        <v>83</v>
      </c>
    </row>
    <row r="201" spans="1:47" s="2" customFormat="1" ht="48.75">
      <c r="A201" s="33"/>
      <c r="B201" s="34"/>
      <c r="C201" s="33"/>
      <c r="D201" s="158" t="s">
        <v>292</v>
      </c>
      <c r="E201" s="33"/>
      <c r="F201" s="194" t="s">
        <v>2313</v>
      </c>
      <c r="G201" s="33"/>
      <c r="H201" s="33"/>
      <c r="I201" s="160"/>
      <c r="J201" s="33"/>
      <c r="K201" s="33"/>
      <c r="L201" s="34"/>
      <c r="M201" s="161"/>
      <c r="N201" s="162"/>
      <c r="O201" s="59"/>
      <c r="P201" s="59"/>
      <c r="Q201" s="59"/>
      <c r="R201" s="59"/>
      <c r="S201" s="59"/>
      <c r="T201" s="60"/>
      <c r="U201" s="33"/>
      <c r="V201" s="33"/>
      <c r="W201" s="33"/>
      <c r="X201" s="33"/>
      <c r="Y201" s="33"/>
      <c r="Z201" s="33"/>
      <c r="AA201" s="33"/>
      <c r="AB201" s="33"/>
      <c r="AC201" s="33"/>
      <c r="AD201" s="33"/>
      <c r="AE201" s="33"/>
      <c r="AT201" s="18" t="s">
        <v>292</v>
      </c>
      <c r="AU201" s="18" t="s">
        <v>83</v>
      </c>
    </row>
    <row r="202" spans="1:65" s="2" customFormat="1" ht="16.5" customHeight="1">
      <c r="A202" s="33"/>
      <c r="B202" s="144"/>
      <c r="C202" s="145" t="s">
        <v>399</v>
      </c>
      <c r="D202" s="145" t="s">
        <v>163</v>
      </c>
      <c r="E202" s="146" t="s">
        <v>2327</v>
      </c>
      <c r="F202" s="147" t="s">
        <v>2328</v>
      </c>
      <c r="G202" s="148" t="s">
        <v>185</v>
      </c>
      <c r="H202" s="149">
        <v>15</v>
      </c>
      <c r="I202" s="150"/>
      <c r="J202" s="151">
        <f>ROUND(I202*H202,2)</f>
        <v>0</v>
      </c>
      <c r="K202" s="147" t="s">
        <v>1</v>
      </c>
      <c r="L202" s="34"/>
      <c r="M202" s="152" t="s">
        <v>1</v>
      </c>
      <c r="N202" s="153" t="s">
        <v>38</v>
      </c>
      <c r="O202" s="59"/>
      <c r="P202" s="154">
        <f>O202*H202</f>
        <v>0</v>
      </c>
      <c r="Q202" s="154">
        <v>0</v>
      </c>
      <c r="R202" s="154">
        <f>Q202*H202</f>
        <v>0</v>
      </c>
      <c r="S202" s="154">
        <v>0</v>
      </c>
      <c r="T202" s="155">
        <f>S202*H202</f>
        <v>0</v>
      </c>
      <c r="U202" s="33"/>
      <c r="V202" s="33"/>
      <c r="W202" s="33"/>
      <c r="X202" s="33"/>
      <c r="Y202" s="33"/>
      <c r="Z202" s="33"/>
      <c r="AA202" s="33"/>
      <c r="AB202" s="33"/>
      <c r="AC202" s="33"/>
      <c r="AD202" s="33"/>
      <c r="AE202" s="33"/>
      <c r="AR202" s="156" t="s">
        <v>251</v>
      </c>
      <c r="AT202" s="156" t="s">
        <v>163</v>
      </c>
      <c r="AU202" s="156" t="s">
        <v>83</v>
      </c>
      <c r="AY202" s="18" t="s">
        <v>160</v>
      </c>
      <c r="BE202" s="157">
        <f>IF(N202="základní",J202,0)</f>
        <v>0</v>
      </c>
      <c r="BF202" s="157">
        <f>IF(N202="snížená",J202,0)</f>
        <v>0</v>
      </c>
      <c r="BG202" s="157">
        <f>IF(N202="zákl. přenesená",J202,0)</f>
        <v>0</v>
      </c>
      <c r="BH202" s="157">
        <f>IF(N202="sníž. přenesená",J202,0)</f>
        <v>0</v>
      </c>
      <c r="BI202" s="157">
        <f>IF(N202="nulová",J202,0)</f>
        <v>0</v>
      </c>
      <c r="BJ202" s="18" t="s">
        <v>81</v>
      </c>
      <c r="BK202" s="157">
        <f>ROUND(I202*H202,2)</f>
        <v>0</v>
      </c>
      <c r="BL202" s="18" t="s">
        <v>251</v>
      </c>
      <c r="BM202" s="156" t="s">
        <v>2397</v>
      </c>
    </row>
    <row r="203" spans="1:47" s="2" customFormat="1" ht="19.5">
      <c r="A203" s="33"/>
      <c r="B203" s="34"/>
      <c r="C203" s="33"/>
      <c r="D203" s="158" t="s">
        <v>170</v>
      </c>
      <c r="E203" s="33"/>
      <c r="F203" s="159" t="s">
        <v>2330</v>
      </c>
      <c r="G203" s="33"/>
      <c r="H203" s="33"/>
      <c r="I203" s="160"/>
      <c r="J203" s="33"/>
      <c r="K203" s="33"/>
      <c r="L203" s="34"/>
      <c r="M203" s="161"/>
      <c r="N203" s="162"/>
      <c r="O203" s="59"/>
      <c r="P203" s="59"/>
      <c r="Q203" s="59"/>
      <c r="R203" s="59"/>
      <c r="S203" s="59"/>
      <c r="T203" s="60"/>
      <c r="U203" s="33"/>
      <c r="V203" s="33"/>
      <c r="W203" s="33"/>
      <c r="X203" s="33"/>
      <c r="Y203" s="33"/>
      <c r="Z203" s="33"/>
      <c r="AA203" s="33"/>
      <c r="AB203" s="33"/>
      <c r="AC203" s="33"/>
      <c r="AD203" s="33"/>
      <c r="AE203" s="33"/>
      <c r="AT203" s="18" t="s">
        <v>170</v>
      </c>
      <c r="AU203" s="18" t="s">
        <v>83</v>
      </c>
    </row>
    <row r="204" spans="1:65" s="2" customFormat="1" ht="24.2" customHeight="1">
      <c r="A204" s="33"/>
      <c r="B204" s="144"/>
      <c r="C204" s="145" t="s">
        <v>412</v>
      </c>
      <c r="D204" s="145" t="s">
        <v>163</v>
      </c>
      <c r="E204" s="146" t="s">
        <v>2331</v>
      </c>
      <c r="F204" s="147" t="s">
        <v>2332</v>
      </c>
      <c r="G204" s="148" t="s">
        <v>236</v>
      </c>
      <c r="H204" s="149">
        <v>52</v>
      </c>
      <c r="I204" s="150"/>
      <c r="J204" s="151">
        <f>ROUND(I204*H204,2)</f>
        <v>0</v>
      </c>
      <c r="K204" s="147" t="s">
        <v>167</v>
      </c>
      <c r="L204" s="34"/>
      <c r="M204" s="152" t="s">
        <v>1</v>
      </c>
      <c r="N204" s="153" t="s">
        <v>38</v>
      </c>
      <c r="O204" s="59"/>
      <c r="P204" s="154">
        <f>O204*H204</f>
        <v>0</v>
      </c>
      <c r="Q204" s="154">
        <v>0</v>
      </c>
      <c r="R204" s="154">
        <f>Q204*H204</f>
        <v>0</v>
      </c>
      <c r="S204" s="154">
        <v>0</v>
      </c>
      <c r="T204" s="155">
        <f>S204*H204</f>
        <v>0</v>
      </c>
      <c r="U204" s="33"/>
      <c r="V204" s="33"/>
      <c r="W204" s="33"/>
      <c r="X204" s="33"/>
      <c r="Y204" s="33"/>
      <c r="Z204" s="33"/>
      <c r="AA204" s="33"/>
      <c r="AB204" s="33"/>
      <c r="AC204" s="33"/>
      <c r="AD204" s="33"/>
      <c r="AE204" s="33"/>
      <c r="AR204" s="156" t="s">
        <v>251</v>
      </c>
      <c r="AT204" s="156" t="s">
        <v>163</v>
      </c>
      <c r="AU204" s="156" t="s">
        <v>83</v>
      </c>
      <c r="AY204" s="18" t="s">
        <v>160</v>
      </c>
      <c r="BE204" s="157">
        <f>IF(N204="základní",J204,0)</f>
        <v>0</v>
      </c>
      <c r="BF204" s="157">
        <f>IF(N204="snížená",J204,0)</f>
        <v>0</v>
      </c>
      <c r="BG204" s="157">
        <f>IF(N204="zákl. přenesená",J204,0)</f>
        <v>0</v>
      </c>
      <c r="BH204" s="157">
        <f>IF(N204="sníž. přenesená",J204,0)</f>
        <v>0</v>
      </c>
      <c r="BI204" s="157">
        <f>IF(N204="nulová",J204,0)</f>
        <v>0</v>
      </c>
      <c r="BJ204" s="18" t="s">
        <v>81</v>
      </c>
      <c r="BK204" s="157">
        <f>ROUND(I204*H204,2)</f>
        <v>0</v>
      </c>
      <c r="BL204" s="18" t="s">
        <v>251</v>
      </c>
      <c r="BM204" s="156" t="s">
        <v>2398</v>
      </c>
    </row>
    <row r="205" spans="1:47" s="2" customFormat="1" ht="19.5">
      <c r="A205" s="33"/>
      <c r="B205" s="34"/>
      <c r="C205" s="33"/>
      <c r="D205" s="158" t="s">
        <v>170</v>
      </c>
      <c r="E205" s="33"/>
      <c r="F205" s="159" t="s">
        <v>2334</v>
      </c>
      <c r="G205" s="33"/>
      <c r="H205" s="33"/>
      <c r="I205" s="160"/>
      <c r="J205" s="33"/>
      <c r="K205" s="33"/>
      <c r="L205" s="34"/>
      <c r="M205" s="161"/>
      <c r="N205" s="162"/>
      <c r="O205" s="59"/>
      <c r="P205" s="59"/>
      <c r="Q205" s="59"/>
      <c r="R205" s="59"/>
      <c r="S205" s="59"/>
      <c r="T205" s="60"/>
      <c r="U205" s="33"/>
      <c r="V205" s="33"/>
      <c r="W205" s="33"/>
      <c r="X205" s="33"/>
      <c r="Y205" s="33"/>
      <c r="Z205" s="33"/>
      <c r="AA205" s="33"/>
      <c r="AB205" s="33"/>
      <c r="AC205" s="33"/>
      <c r="AD205" s="33"/>
      <c r="AE205" s="33"/>
      <c r="AT205" s="18" t="s">
        <v>170</v>
      </c>
      <c r="AU205" s="18" t="s">
        <v>83</v>
      </c>
    </row>
    <row r="206" spans="2:51" s="14" customFormat="1" ht="11.25">
      <c r="B206" s="170"/>
      <c r="D206" s="158" t="s">
        <v>172</v>
      </c>
      <c r="F206" s="172" t="s">
        <v>2399</v>
      </c>
      <c r="H206" s="173">
        <v>52</v>
      </c>
      <c r="I206" s="174"/>
      <c r="L206" s="170"/>
      <c r="M206" s="175"/>
      <c r="N206" s="176"/>
      <c r="O206" s="176"/>
      <c r="P206" s="176"/>
      <c r="Q206" s="176"/>
      <c r="R206" s="176"/>
      <c r="S206" s="176"/>
      <c r="T206" s="177"/>
      <c r="AT206" s="171" t="s">
        <v>172</v>
      </c>
      <c r="AU206" s="171" t="s">
        <v>83</v>
      </c>
      <c r="AV206" s="14" t="s">
        <v>83</v>
      </c>
      <c r="AW206" s="14" t="s">
        <v>3</v>
      </c>
      <c r="AX206" s="14" t="s">
        <v>81</v>
      </c>
      <c r="AY206" s="171" t="s">
        <v>160</v>
      </c>
    </row>
    <row r="207" spans="1:65" s="2" customFormat="1" ht="24.2" customHeight="1">
      <c r="A207" s="33"/>
      <c r="B207" s="144"/>
      <c r="C207" s="195" t="s">
        <v>418</v>
      </c>
      <c r="D207" s="195" t="s">
        <v>834</v>
      </c>
      <c r="E207" s="196" t="s">
        <v>2336</v>
      </c>
      <c r="F207" s="197" t="s">
        <v>2337</v>
      </c>
      <c r="G207" s="198" t="s">
        <v>236</v>
      </c>
      <c r="H207" s="199">
        <v>52</v>
      </c>
      <c r="I207" s="200"/>
      <c r="J207" s="201">
        <f>ROUND(I207*H207,2)</f>
        <v>0</v>
      </c>
      <c r="K207" s="197" t="s">
        <v>167</v>
      </c>
      <c r="L207" s="202"/>
      <c r="M207" s="203" t="s">
        <v>1</v>
      </c>
      <c r="N207" s="204" t="s">
        <v>38</v>
      </c>
      <c r="O207" s="59"/>
      <c r="P207" s="154">
        <f>O207*H207</f>
        <v>0</v>
      </c>
      <c r="Q207" s="154">
        <v>0.0004</v>
      </c>
      <c r="R207" s="154">
        <f>Q207*H207</f>
        <v>0.020800000000000003</v>
      </c>
      <c r="S207" s="154">
        <v>0</v>
      </c>
      <c r="T207" s="155">
        <f>S207*H207</f>
        <v>0</v>
      </c>
      <c r="U207" s="33"/>
      <c r="V207" s="33"/>
      <c r="W207" s="33"/>
      <c r="X207" s="33"/>
      <c r="Y207" s="33"/>
      <c r="Z207" s="33"/>
      <c r="AA207" s="33"/>
      <c r="AB207" s="33"/>
      <c r="AC207" s="33"/>
      <c r="AD207" s="33"/>
      <c r="AE207" s="33"/>
      <c r="AR207" s="156" t="s">
        <v>1199</v>
      </c>
      <c r="AT207" s="156" t="s">
        <v>834</v>
      </c>
      <c r="AU207" s="156" t="s">
        <v>83</v>
      </c>
      <c r="AY207" s="18" t="s">
        <v>160</v>
      </c>
      <c r="BE207" s="157">
        <f>IF(N207="základní",J207,0)</f>
        <v>0</v>
      </c>
      <c r="BF207" s="157">
        <f>IF(N207="snížená",J207,0)</f>
        <v>0</v>
      </c>
      <c r="BG207" s="157">
        <f>IF(N207="zákl. přenesená",J207,0)</f>
        <v>0</v>
      </c>
      <c r="BH207" s="157">
        <f>IF(N207="sníž. přenesená",J207,0)</f>
        <v>0</v>
      </c>
      <c r="BI207" s="157">
        <f>IF(N207="nulová",J207,0)</f>
        <v>0</v>
      </c>
      <c r="BJ207" s="18" t="s">
        <v>81</v>
      </c>
      <c r="BK207" s="157">
        <f>ROUND(I207*H207,2)</f>
        <v>0</v>
      </c>
      <c r="BL207" s="18" t="s">
        <v>1199</v>
      </c>
      <c r="BM207" s="156" t="s">
        <v>2400</v>
      </c>
    </row>
    <row r="208" spans="1:47" s="2" customFormat="1" ht="11.25">
      <c r="A208" s="33"/>
      <c r="B208" s="34"/>
      <c r="C208" s="33"/>
      <c r="D208" s="158" t="s">
        <v>170</v>
      </c>
      <c r="E208" s="33"/>
      <c r="F208" s="159" t="s">
        <v>2337</v>
      </c>
      <c r="G208" s="33"/>
      <c r="H208" s="33"/>
      <c r="I208" s="160"/>
      <c r="J208" s="33"/>
      <c r="K208" s="33"/>
      <c r="L208" s="34"/>
      <c r="M208" s="161"/>
      <c r="N208" s="162"/>
      <c r="O208" s="59"/>
      <c r="P208" s="59"/>
      <c r="Q208" s="59"/>
      <c r="R208" s="59"/>
      <c r="S208" s="59"/>
      <c r="T208" s="60"/>
      <c r="U208" s="33"/>
      <c r="V208" s="33"/>
      <c r="W208" s="33"/>
      <c r="X208" s="33"/>
      <c r="Y208" s="33"/>
      <c r="Z208" s="33"/>
      <c r="AA208" s="33"/>
      <c r="AB208" s="33"/>
      <c r="AC208" s="33"/>
      <c r="AD208" s="33"/>
      <c r="AE208" s="33"/>
      <c r="AT208" s="18" t="s">
        <v>170</v>
      </c>
      <c r="AU208" s="18" t="s">
        <v>83</v>
      </c>
    </row>
    <row r="209" spans="1:65" s="2" customFormat="1" ht="24.2" customHeight="1">
      <c r="A209" s="33"/>
      <c r="B209" s="144"/>
      <c r="C209" s="145" t="s">
        <v>423</v>
      </c>
      <c r="D209" s="145" t="s">
        <v>163</v>
      </c>
      <c r="E209" s="146" t="s">
        <v>2339</v>
      </c>
      <c r="F209" s="147" t="s">
        <v>2340</v>
      </c>
      <c r="G209" s="148" t="s">
        <v>236</v>
      </c>
      <c r="H209" s="149">
        <v>64</v>
      </c>
      <c r="I209" s="150"/>
      <c r="J209" s="151">
        <f>ROUND(I209*H209,2)</f>
        <v>0</v>
      </c>
      <c r="K209" s="147" t="s">
        <v>167</v>
      </c>
      <c r="L209" s="34"/>
      <c r="M209" s="152" t="s">
        <v>1</v>
      </c>
      <c r="N209" s="153" t="s">
        <v>38</v>
      </c>
      <c r="O209" s="59"/>
      <c r="P209" s="154">
        <f>O209*H209</f>
        <v>0</v>
      </c>
      <c r="Q209" s="154">
        <v>0</v>
      </c>
      <c r="R209" s="154">
        <f>Q209*H209</f>
        <v>0</v>
      </c>
      <c r="S209" s="154">
        <v>0</v>
      </c>
      <c r="T209" s="155">
        <f>S209*H209</f>
        <v>0</v>
      </c>
      <c r="U209" s="33"/>
      <c r="V209" s="33"/>
      <c r="W209" s="33"/>
      <c r="X209" s="33"/>
      <c r="Y209" s="33"/>
      <c r="Z209" s="33"/>
      <c r="AA209" s="33"/>
      <c r="AB209" s="33"/>
      <c r="AC209" s="33"/>
      <c r="AD209" s="33"/>
      <c r="AE209" s="33"/>
      <c r="AR209" s="156" t="s">
        <v>251</v>
      </c>
      <c r="AT209" s="156" t="s">
        <v>163</v>
      </c>
      <c r="AU209" s="156" t="s">
        <v>83</v>
      </c>
      <c r="AY209" s="18" t="s">
        <v>160</v>
      </c>
      <c r="BE209" s="157">
        <f>IF(N209="základní",J209,0)</f>
        <v>0</v>
      </c>
      <c r="BF209" s="157">
        <f>IF(N209="snížená",J209,0)</f>
        <v>0</v>
      </c>
      <c r="BG209" s="157">
        <f>IF(N209="zákl. přenesená",J209,0)</f>
        <v>0</v>
      </c>
      <c r="BH209" s="157">
        <f>IF(N209="sníž. přenesená",J209,0)</f>
        <v>0</v>
      </c>
      <c r="BI209" s="157">
        <f>IF(N209="nulová",J209,0)</f>
        <v>0</v>
      </c>
      <c r="BJ209" s="18" t="s">
        <v>81</v>
      </c>
      <c r="BK209" s="157">
        <f>ROUND(I209*H209,2)</f>
        <v>0</v>
      </c>
      <c r="BL209" s="18" t="s">
        <v>251</v>
      </c>
      <c r="BM209" s="156" t="s">
        <v>2401</v>
      </c>
    </row>
    <row r="210" spans="1:47" s="2" customFormat="1" ht="19.5">
      <c r="A210" s="33"/>
      <c r="B210" s="34"/>
      <c r="C210" s="33"/>
      <c r="D210" s="158" t="s">
        <v>170</v>
      </c>
      <c r="E210" s="33"/>
      <c r="F210" s="159" t="s">
        <v>2342</v>
      </c>
      <c r="G210" s="33"/>
      <c r="H210" s="33"/>
      <c r="I210" s="160"/>
      <c r="J210" s="33"/>
      <c r="K210" s="33"/>
      <c r="L210" s="34"/>
      <c r="M210" s="161"/>
      <c r="N210" s="162"/>
      <c r="O210" s="59"/>
      <c r="P210" s="59"/>
      <c r="Q210" s="59"/>
      <c r="R210" s="59"/>
      <c r="S210" s="59"/>
      <c r="T210" s="60"/>
      <c r="U210" s="33"/>
      <c r="V210" s="33"/>
      <c r="W210" s="33"/>
      <c r="X210" s="33"/>
      <c r="Y210" s="33"/>
      <c r="Z210" s="33"/>
      <c r="AA210" s="33"/>
      <c r="AB210" s="33"/>
      <c r="AC210" s="33"/>
      <c r="AD210" s="33"/>
      <c r="AE210" s="33"/>
      <c r="AT210" s="18" t="s">
        <v>170</v>
      </c>
      <c r="AU210" s="18" t="s">
        <v>83</v>
      </c>
    </row>
    <row r="211" spans="2:51" s="14" customFormat="1" ht="11.25">
      <c r="B211" s="170"/>
      <c r="D211" s="158" t="s">
        <v>172</v>
      </c>
      <c r="F211" s="172" t="s">
        <v>2402</v>
      </c>
      <c r="H211" s="173">
        <v>64</v>
      </c>
      <c r="I211" s="174"/>
      <c r="L211" s="170"/>
      <c r="M211" s="175"/>
      <c r="N211" s="176"/>
      <c r="O211" s="176"/>
      <c r="P211" s="176"/>
      <c r="Q211" s="176"/>
      <c r="R211" s="176"/>
      <c r="S211" s="176"/>
      <c r="T211" s="177"/>
      <c r="AT211" s="171" t="s">
        <v>172</v>
      </c>
      <c r="AU211" s="171" t="s">
        <v>83</v>
      </c>
      <c r="AV211" s="14" t="s">
        <v>83</v>
      </c>
      <c r="AW211" s="14" t="s">
        <v>3</v>
      </c>
      <c r="AX211" s="14" t="s">
        <v>81</v>
      </c>
      <c r="AY211" s="171" t="s">
        <v>160</v>
      </c>
    </row>
    <row r="212" spans="1:65" s="2" customFormat="1" ht="24.2" customHeight="1">
      <c r="A212" s="33"/>
      <c r="B212" s="144"/>
      <c r="C212" s="195" t="s">
        <v>494</v>
      </c>
      <c r="D212" s="195" t="s">
        <v>834</v>
      </c>
      <c r="E212" s="196" t="s">
        <v>2344</v>
      </c>
      <c r="F212" s="197" t="s">
        <v>2345</v>
      </c>
      <c r="G212" s="198" t="s">
        <v>236</v>
      </c>
      <c r="H212" s="199">
        <v>64</v>
      </c>
      <c r="I212" s="200"/>
      <c r="J212" s="201">
        <f>ROUND(I212*H212,2)</f>
        <v>0</v>
      </c>
      <c r="K212" s="197" t="s">
        <v>167</v>
      </c>
      <c r="L212" s="202"/>
      <c r="M212" s="203" t="s">
        <v>1</v>
      </c>
      <c r="N212" s="204" t="s">
        <v>38</v>
      </c>
      <c r="O212" s="59"/>
      <c r="P212" s="154">
        <f>O212*H212</f>
        <v>0</v>
      </c>
      <c r="Q212" s="154">
        <v>0.001</v>
      </c>
      <c r="R212" s="154">
        <f>Q212*H212</f>
        <v>0.064</v>
      </c>
      <c r="S212" s="154">
        <v>0</v>
      </c>
      <c r="T212" s="155">
        <f>S212*H212</f>
        <v>0</v>
      </c>
      <c r="U212" s="33"/>
      <c r="V212" s="33"/>
      <c r="W212" s="33"/>
      <c r="X212" s="33"/>
      <c r="Y212" s="33"/>
      <c r="Z212" s="33"/>
      <c r="AA212" s="33"/>
      <c r="AB212" s="33"/>
      <c r="AC212" s="33"/>
      <c r="AD212" s="33"/>
      <c r="AE212" s="33"/>
      <c r="AR212" s="156" t="s">
        <v>1199</v>
      </c>
      <c r="AT212" s="156" t="s">
        <v>834</v>
      </c>
      <c r="AU212" s="156" t="s">
        <v>83</v>
      </c>
      <c r="AY212" s="18" t="s">
        <v>160</v>
      </c>
      <c r="BE212" s="157">
        <f>IF(N212="základní",J212,0)</f>
        <v>0</v>
      </c>
      <c r="BF212" s="157">
        <f>IF(N212="snížená",J212,0)</f>
        <v>0</v>
      </c>
      <c r="BG212" s="157">
        <f>IF(N212="zákl. přenesená",J212,0)</f>
        <v>0</v>
      </c>
      <c r="BH212" s="157">
        <f>IF(N212="sníž. přenesená",J212,0)</f>
        <v>0</v>
      </c>
      <c r="BI212" s="157">
        <f>IF(N212="nulová",J212,0)</f>
        <v>0</v>
      </c>
      <c r="BJ212" s="18" t="s">
        <v>81</v>
      </c>
      <c r="BK212" s="157">
        <f>ROUND(I212*H212,2)</f>
        <v>0</v>
      </c>
      <c r="BL212" s="18" t="s">
        <v>1199</v>
      </c>
      <c r="BM212" s="156" t="s">
        <v>2403</v>
      </c>
    </row>
    <row r="213" spans="1:47" s="2" customFormat="1" ht="11.25">
      <c r="A213" s="33"/>
      <c r="B213" s="34"/>
      <c r="C213" s="33"/>
      <c r="D213" s="158" t="s">
        <v>170</v>
      </c>
      <c r="E213" s="33"/>
      <c r="F213" s="159" t="s">
        <v>2345</v>
      </c>
      <c r="G213" s="33"/>
      <c r="H213" s="33"/>
      <c r="I213" s="160"/>
      <c r="J213" s="33"/>
      <c r="K213" s="33"/>
      <c r="L213" s="34"/>
      <c r="M213" s="161"/>
      <c r="N213" s="162"/>
      <c r="O213" s="59"/>
      <c r="P213" s="59"/>
      <c r="Q213" s="59"/>
      <c r="R213" s="59"/>
      <c r="S213" s="59"/>
      <c r="T213" s="60"/>
      <c r="U213" s="33"/>
      <c r="V213" s="33"/>
      <c r="W213" s="33"/>
      <c r="X213" s="33"/>
      <c r="Y213" s="33"/>
      <c r="Z213" s="33"/>
      <c r="AA213" s="33"/>
      <c r="AB213" s="33"/>
      <c r="AC213" s="33"/>
      <c r="AD213" s="33"/>
      <c r="AE213" s="33"/>
      <c r="AT213" s="18" t="s">
        <v>170</v>
      </c>
      <c r="AU213" s="18" t="s">
        <v>83</v>
      </c>
    </row>
    <row r="214" spans="1:65" s="2" customFormat="1" ht="24.2" customHeight="1">
      <c r="A214" s="33"/>
      <c r="B214" s="144"/>
      <c r="C214" s="145" t="s">
        <v>499</v>
      </c>
      <c r="D214" s="145" t="s">
        <v>163</v>
      </c>
      <c r="E214" s="146" t="s">
        <v>2347</v>
      </c>
      <c r="F214" s="147" t="s">
        <v>2348</v>
      </c>
      <c r="G214" s="148" t="s">
        <v>236</v>
      </c>
      <c r="H214" s="149">
        <v>39</v>
      </c>
      <c r="I214" s="150"/>
      <c r="J214" s="151">
        <f>ROUND(I214*H214,2)</f>
        <v>0</v>
      </c>
      <c r="K214" s="147" t="s">
        <v>167</v>
      </c>
      <c r="L214" s="34"/>
      <c r="M214" s="152" t="s">
        <v>1</v>
      </c>
      <c r="N214" s="153" t="s">
        <v>38</v>
      </c>
      <c r="O214" s="59"/>
      <c r="P214" s="154">
        <f>O214*H214</f>
        <v>0</v>
      </c>
      <c r="Q214" s="154">
        <v>0</v>
      </c>
      <c r="R214" s="154">
        <f>Q214*H214</f>
        <v>0</v>
      </c>
      <c r="S214" s="154">
        <v>0</v>
      </c>
      <c r="T214" s="155">
        <f>S214*H214</f>
        <v>0</v>
      </c>
      <c r="U214" s="33"/>
      <c r="V214" s="33"/>
      <c r="W214" s="33"/>
      <c r="X214" s="33"/>
      <c r="Y214" s="33"/>
      <c r="Z214" s="33"/>
      <c r="AA214" s="33"/>
      <c r="AB214" s="33"/>
      <c r="AC214" s="33"/>
      <c r="AD214" s="33"/>
      <c r="AE214" s="33"/>
      <c r="AR214" s="156" t="s">
        <v>251</v>
      </c>
      <c r="AT214" s="156" t="s">
        <v>163</v>
      </c>
      <c r="AU214" s="156" t="s">
        <v>83</v>
      </c>
      <c r="AY214" s="18" t="s">
        <v>160</v>
      </c>
      <c r="BE214" s="157">
        <f>IF(N214="základní",J214,0)</f>
        <v>0</v>
      </c>
      <c r="BF214" s="157">
        <f>IF(N214="snížená",J214,0)</f>
        <v>0</v>
      </c>
      <c r="BG214" s="157">
        <f>IF(N214="zákl. přenesená",J214,0)</f>
        <v>0</v>
      </c>
      <c r="BH214" s="157">
        <f>IF(N214="sníž. přenesená",J214,0)</f>
        <v>0</v>
      </c>
      <c r="BI214" s="157">
        <f>IF(N214="nulová",J214,0)</f>
        <v>0</v>
      </c>
      <c r="BJ214" s="18" t="s">
        <v>81</v>
      </c>
      <c r="BK214" s="157">
        <f>ROUND(I214*H214,2)</f>
        <v>0</v>
      </c>
      <c r="BL214" s="18" t="s">
        <v>251</v>
      </c>
      <c r="BM214" s="156" t="s">
        <v>2404</v>
      </c>
    </row>
    <row r="215" spans="1:47" s="2" customFormat="1" ht="19.5">
      <c r="A215" s="33"/>
      <c r="B215" s="34"/>
      <c r="C215" s="33"/>
      <c r="D215" s="158" t="s">
        <v>170</v>
      </c>
      <c r="E215" s="33"/>
      <c r="F215" s="159" t="s">
        <v>2350</v>
      </c>
      <c r="G215" s="33"/>
      <c r="H215" s="33"/>
      <c r="I215" s="160"/>
      <c r="J215" s="33"/>
      <c r="K215" s="33"/>
      <c r="L215" s="34"/>
      <c r="M215" s="161"/>
      <c r="N215" s="162"/>
      <c r="O215" s="59"/>
      <c r="P215" s="59"/>
      <c r="Q215" s="59"/>
      <c r="R215" s="59"/>
      <c r="S215" s="59"/>
      <c r="T215" s="60"/>
      <c r="U215" s="33"/>
      <c r="V215" s="33"/>
      <c r="W215" s="33"/>
      <c r="X215" s="33"/>
      <c r="Y215" s="33"/>
      <c r="Z215" s="33"/>
      <c r="AA215" s="33"/>
      <c r="AB215" s="33"/>
      <c r="AC215" s="33"/>
      <c r="AD215" s="33"/>
      <c r="AE215" s="33"/>
      <c r="AT215" s="18" t="s">
        <v>170</v>
      </c>
      <c r="AU215" s="18" t="s">
        <v>83</v>
      </c>
    </row>
    <row r="216" spans="2:51" s="14" customFormat="1" ht="11.25">
      <c r="B216" s="170"/>
      <c r="D216" s="158" t="s">
        <v>172</v>
      </c>
      <c r="F216" s="172" t="s">
        <v>2405</v>
      </c>
      <c r="H216" s="173">
        <v>39</v>
      </c>
      <c r="I216" s="174"/>
      <c r="L216" s="170"/>
      <c r="M216" s="175"/>
      <c r="N216" s="176"/>
      <c r="O216" s="176"/>
      <c r="P216" s="176"/>
      <c r="Q216" s="176"/>
      <c r="R216" s="176"/>
      <c r="S216" s="176"/>
      <c r="T216" s="177"/>
      <c r="AT216" s="171" t="s">
        <v>172</v>
      </c>
      <c r="AU216" s="171" t="s">
        <v>83</v>
      </c>
      <c r="AV216" s="14" t="s">
        <v>83</v>
      </c>
      <c r="AW216" s="14" t="s">
        <v>3</v>
      </c>
      <c r="AX216" s="14" t="s">
        <v>81</v>
      </c>
      <c r="AY216" s="171" t="s">
        <v>160</v>
      </c>
    </row>
    <row r="217" spans="1:65" s="2" customFormat="1" ht="24.2" customHeight="1">
      <c r="A217" s="33"/>
      <c r="B217" s="144"/>
      <c r="C217" s="195" t="s">
        <v>515</v>
      </c>
      <c r="D217" s="195" t="s">
        <v>834</v>
      </c>
      <c r="E217" s="196" t="s">
        <v>2352</v>
      </c>
      <c r="F217" s="197" t="s">
        <v>2353</v>
      </c>
      <c r="G217" s="198" t="s">
        <v>236</v>
      </c>
      <c r="H217" s="199">
        <v>39</v>
      </c>
      <c r="I217" s="200"/>
      <c r="J217" s="201">
        <f>ROUND(I217*H217,2)</f>
        <v>0</v>
      </c>
      <c r="K217" s="197" t="s">
        <v>167</v>
      </c>
      <c r="L217" s="202"/>
      <c r="M217" s="203" t="s">
        <v>1</v>
      </c>
      <c r="N217" s="204" t="s">
        <v>38</v>
      </c>
      <c r="O217" s="59"/>
      <c r="P217" s="154">
        <f>O217*H217</f>
        <v>0</v>
      </c>
      <c r="Q217" s="154">
        <v>0.0007</v>
      </c>
      <c r="R217" s="154">
        <f>Q217*H217</f>
        <v>0.0273</v>
      </c>
      <c r="S217" s="154">
        <v>0</v>
      </c>
      <c r="T217" s="155">
        <f>S217*H217</f>
        <v>0</v>
      </c>
      <c r="U217" s="33"/>
      <c r="V217" s="33"/>
      <c r="W217" s="33"/>
      <c r="X217" s="33"/>
      <c r="Y217" s="33"/>
      <c r="Z217" s="33"/>
      <c r="AA217" s="33"/>
      <c r="AB217" s="33"/>
      <c r="AC217" s="33"/>
      <c r="AD217" s="33"/>
      <c r="AE217" s="33"/>
      <c r="AR217" s="156" t="s">
        <v>399</v>
      </c>
      <c r="AT217" s="156" t="s">
        <v>834</v>
      </c>
      <c r="AU217" s="156" t="s">
        <v>83</v>
      </c>
      <c r="AY217" s="18" t="s">
        <v>160</v>
      </c>
      <c r="BE217" s="157">
        <f>IF(N217="základní",J217,0)</f>
        <v>0</v>
      </c>
      <c r="BF217" s="157">
        <f>IF(N217="snížená",J217,0)</f>
        <v>0</v>
      </c>
      <c r="BG217" s="157">
        <f>IF(N217="zákl. přenesená",J217,0)</f>
        <v>0</v>
      </c>
      <c r="BH217" s="157">
        <f>IF(N217="sníž. přenesená",J217,0)</f>
        <v>0</v>
      </c>
      <c r="BI217" s="157">
        <f>IF(N217="nulová",J217,0)</f>
        <v>0</v>
      </c>
      <c r="BJ217" s="18" t="s">
        <v>81</v>
      </c>
      <c r="BK217" s="157">
        <f>ROUND(I217*H217,2)</f>
        <v>0</v>
      </c>
      <c r="BL217" s="18" t="s">
        <v>251</v>
      </c>
      <c r="BM217" s="156" t="s">
        <v>2406</v>
      </c>
    </row>
    <row r="218" spans="1:47" s="2" customFormat="1" ht="11.25">
      <c r="A218" s="33"/>
      <c r="B218" s="34"/>
      <c r="C218" s="33"/>
      <c r="D218" s="158" t="s">
        <v>170</v>
      </c>
      <c r="E218" s="33"/>
      <c r="F218" s="159" t="s">
        <v>2353</v>
      </c>
      <c r="G218" s="33"/>
      <c r="H218" s="33"/>
      <c r="I218" s="160"/>
      <c r="J218" s="33"/>
      <c r="K218" s="33"/>
      <c r="L218" s="34"/>
      <c r="M218" s="161"/>
      <c r="N218" s="162"/>
      <c r="O218" s="59"/>
      <c r="P218" s="59"/>
      <c r="Q218" s="59"/>
      <c r="R218" s="59"/>
      <c r="S218" s="59"/>
      <c r="T218" s="60"/>
      <c r="U218" s="33"/>
      <c r="V218" s="33"/>
      <c r="W218" s="33"/>
      <c r="X218" s="33"/>
      <c r="Y218" s="33"/>
      <c r="Z218" s="33"/>
      <c r="AA218" s="33"/>
      <c r="AB218" s="33"/>
      <c r="AC218" s="33"/>
      <c r="AD218" s="33"/>
      <c r="AE218" s="33"/>
      <c r="AT218" s="18" t="s">
        <v>170</v>
      </c>
      <c r="AU218" s="18" t="s">
        <v>83</v>
      </c>
    </row>
    <row r="219" spans="1:65" s="2" customFormat="1" ht="24.2" customHeight="1">
      <c r="A219" s="33"/>
      <c r="B219" s="144"/>
      <c r="C219" s="145" t="s">
        <v>526</v>
      </c>
      <c r="D219" s="145" t="s">
        <v>163</v>
      </c>
      <c r="E219" s="146" t="s">
        <v>2355</v>
      </c>
      <c r="F219" s="147" t="s">
        <v>2356</v>
      </c>
      <c r="G219" s="148" t="s">
        <v>236</v>
      </c>
      <c r="H219" s="149">
        <v>22</v>
      </c>
      <c r="I219" s="150"/>
      <c r="J219" s="151">
        <f>ROUND(I219*H219,2)</f>
        <v>0</v>
      </c>
      <c r="K219" s="147" t="s">
        <v>167</v>
      </c>
      <c r="L219" s="34"/>
      <c r="M219" s="152" t="s">
        <v>1</v>
      </c>
      <c r="N219" s="153" t="s">
        <v>38</v>
      </c>
      <c r="O219" s="59"/>
      <c r="P219" s="154">
        <f>O219*H219</f>
        <v>0</v>
      </c>
      <c r="Q219" s="154">
        <v>0</v>
      </c>
      <c r="R219" s="154">
        <f>Q219*H219</f>
        <v>0</v>
      </c>
      <c r="S219" s="154">
        <v>0</v>
      </c>
      <c r="T219" s="155">
        <f>S219*H219</f>
        <v>0</v>
      </c>
      <c r="U219" s="33"/>
      <c r="V219" s="33"/>
      <c r="W219" s="33"/>
      <c r="X219" s="33"/>
      <c r="Y219" s="33"/>
      <c r="Z219" s="33"/>
      <c r="AA219" s="33"/>
      <c r="AB219" s="33"/>
      <c r="AC219" s="33"/>
      <c r="AD219" s="33"/>
      <c r="AE219" s="33"/>
      <c r="AR219" s="156" t="s">
        <v>251</v>
      </c>
      <c r="AT219" s="156" t="s">
        <v>163</v>
      </c>
      <c r="AU219" s="156" t="s">
        <v>83</v>
      </c>
      <c r="AY219" s="18" t="s">
        <v>160</v>
      </c>
      <c r="BE219" s="157">
        <f>IF(N219="základní",J219,0)</f>
        <v>0</v>
      </c>
      <c r="BF219" s="157">
        <f>IF(N219="snížená",J219,0)</f>
        <v>0</v>
      </c>
      <c r="BG219" s="157">
        <f>IF(N219="zákl. přenesená",J219,0)</f>
        <v>0</v>
      </c>
      <c r="BH219" s="157">
        <f>IF(N219="sníž. přenesená",J219,0)</f>
        <v>0</v>
      </c>
      <c r="BI219" s="157">
        <f>IF(N219="nulová",J219,0)</f>
        <v>0</v>
      </c>
      <c r="BJ219" s="18" t="s">
        <v>81</v>
      </c>
      <c r="BK219" s="157">
        <f>ROUND(I219*H219,2)</f>
        <v>0</v>
      </c>
      <c r="BL219" s="18" t="s">
        <v>251</v>
      </c>
      <c r="BM219" s="156" t="s">
        <v>2407</v>
      </c>
    </row>
    <row r="220" spans="1:47" s="2" customFormat="1" ht="19.5">
      <c r="A220" s="33"/>
      <c r="B220" s="34"/>
      <c r="C220" s="33"/>
      <c r="D220" s="158" t="s">
        <v>170</v>
      </c>
      <c r="E220" s="33"/>
      <c r="F220" s="159" t="s">
        <v>2358</v>
      </c>
      <c r="G220" s="33"/>
      <c r="H220" s="33"/>
      <c r="I220" s="160"/>
      <c r="J220" s="33"/>
      <c r="K220" s="33"/>
      <c r="L220" s="34"/>
      <c r="M220" s="161"/>
      <c r="N220" s="162"/>
      <c r="O220" s="59"/>
      <c r="P220" s="59"/>
      <c r="Q220" s="59"/>
      <c r="R220" s="59"/>
      <c r="S220" s="59"/>
      <c r="T220" s="60"/>
      <c r="U220" s="33"/>
      <c r="V220" s="33"/>
      <c r="W220" s="33"/>
      <c r="X220" s="33"/>
      <c r="Y220" s="33"/>
      <c r="Z220" s="33"/>
      <c r="AA220" s="33"/>
      <c r="AB220" s="33"/>
      <c r="AC220" s="33"/>
      <c r="AD220" s="33"/>
      <c r="AE220" s="33"/>
      <c r="AT220" s="18" t="s">
        <v>170</v>
      </c>
      <c r="AU220" s="18" t="s">
        <v>83</v>
      </c>
    </row>
    <row r="221" spans="2:51" s="14" customFormat="1" ht="11.25">
      <c r="B221" s="170"/>
      <c r="D221" s="158" t="s">
        <v>172</v>
      </c>
      <c r="F221" s="172" t="s">
        <v>2408</v>
      </c>
      <c r="H221" s="173">
        <v>22</v>
      </c>
      <c r="I221" s="174"/>
      <c r="L221" s="170"/>
      <c r="M221" s="175"/>
      <c r="N221" s="176"/>
      <c r="O221" s="176"/>
      <c r="P221" s="176"/>
      <c r="Q221" s="176"/>
      <c r="R221" s="176"/>
      <c r="S221" s="176"/>
      <c r="T221" s="177"/>
      <c r="AT221" s="171" t="s">
        <v>172</v>
      </c>
      <c r="AU221" s="171" t="s">
        <v>83</v>
      </c>
      <c r="AV221" s="14" t="s">
        <v>83</v>
      </c>
      <c r="AW221" s="14" t="s">
        <v>3</v>
      </c>
      <c r="AX221" s="14" t="s">
        <v>81</v>
      </c>
      <c r="AY221" s="171" t="s">
        <v>160</v>
      </c>
    </row>
    <row r="222" spans="1:65" s="2" customFormat="1" ht="24.2" customHeight="1">
      <c r="A222" s="33"/>
      <c r="B222" s="144"/>
      <c r="C222" s="195" t="s">
        <v>530</v>
      </c>
      <c r="D222" s="195" t="s">
        <v>834</v>
      </c>
      <c r="E222" s="196" t="s">
        <v>2360</v>
      </c>
      <c r="F222" s="197" t="s">
        <v>2361</v>
      </c>
      <c r="G222" s="198" t="s">
        <v>236</v>
      </c>
      <c r="H222" s="199">
        <v>22</v>
      </c>
      <c r="I222" s="200"/>
      <c r="J222" s="201">
        <f>ROUND(I222*H222,2)</f>
        <v>0</v>
      </c>
      <c r="K222" s="197" t="s">
        <v>167</v>
      </c>
      <c r="L222" s="202"/>
      <c r="M222" s="203" t="s">
        <v>1</v>
      </c>
      <c r="N222" s="204" t="s">
        <v>38</v>
      </c>
      <c r="O222" s="59"/>
      <c r="P222" s="154">
        <f>O222*H222</f>
        <v>0</v>
      </c>
      <c r="Q222" s="154">
        <v>0.0014</v>
      </c>
      <c r="R222" s="154">
        <f>Q222*H222</f>
        <v>0.0308</v>
      </c>
      <c r="S222" s="154">
        <v>0</v>
      </c>
      <c r="T222" s="155">
        <f>S222*H222</f>
        <v>0</v>
      </c>
      <c r="U222" s="33"/>
      <c r="V222" s="33"/>
      <c r="W222" s="33"/>
      <c r="X222" s="33"/>
      <c r="Y222" s="33"/>
      <c r="Z222" s="33"/>
      <c r="AA222" s="33"/>
      <c r="AB222" s="33"/>
      <c r="AC222" s="33"/>
      <c r="AD222" s="33"/>
      <c r="AE222" s="33"/>
      <c r="AR222" s="156" t="s">
        <v>399</v>
      </c>
      <c r="AT222" s="156" t="s">
        <v>834</v>
      </c>
      <c r="AU222" s="156" t="s">
        <v>83</v>
      </c>
      <c r="AY222" s="18" t="s">
        <v>160</v>
      </c>
      <c r="BE222" s="157">
        <f>IF(N222="základní",J222,0)</f>
        <v>0</v>
      </c>
      <c r="BF222" s="157">
        <f>IF(N222="snížená",J222,0)</f>
        <v>0</v>
      </c>
      <c r="BG222" s="157">
        <f>IF(N222="zákl. přenesená",J222,0)</f>
        <v>0</v>
      </c>
      <c r="BH222" s="157">
        <f>IF(N222="sníž. přenesená",J222,0)</f>
        <v>0</v>
      </c>
      <c r="BI222" s="157">
        <f>IF(N222="nulová",J222,0)</f>
        <v>0</v>
      </c>
      <c r="BJ222" s="18" t="s">
        <v>81</v>
      </c>
      <c r="BK222" s="157">
        <f>ROUND(I222*H222,2)</f>
        <v>0</v>
      </c>
      <c r="BL222" s="18" t="s">
        <v>251</v>
      </c>
      <c r="BM222" s="156" t="s">
        <v>2409</v>
      </c>
    </row>
    <row r="223" spans="1:47" s="2" customFormat="1" ht="11.25">
      <c r="A223" s="33"/>
      <c r="B223" s="34"/>
      <c r="C223" s="33"/>
      <c r="D223" s="158" t="s">
        <v>170</v>
      </c>
      <c r="E223" s="33"/>
      <c r="F223" s="159" t="s">
        <v>2361</v>
      </c>
      <c r="G223" s="33"/>
      <c r="H223" s="33"/>
      <c r="I223" s="160"/>
      <c r="J223" s="33"/>
      <c r="K223" s="33"/>
      <c r="L223" s="34"/>
      <c r="M223" s="161"/>
      <c r="N223" s="162"/>
      <c r="O223" s="59"/>
      <c r="P223" s="59"/>
      <c r="Q223" s="59"/>
      <c r="R223" s="59"/>
      <c r="S223" s="59"/>
      <c r="T223" s="60"/>
      <c r="U223" s="33"/>
      <c r="V223" s="33"/>
      <c r="W223" s="33"/>
      <c r="X223" s="33"/>
      <c r="Y223" s="33"/>
      <c r="Z223" s="33"/>
      <c r="AA223" s="33"/>
      <c r="AB223" s="33"/>
      <c r="AC223" s="33"/>
      <c r="AD223" s="33"/>
      <c r="AE223" s="33"/>
      <c r="AT223" s="18" t="s">
        <v>170</v>
      </c>
      <c r="AU223" s="18" t="s">
        <v>83</v>
      </c>
    </row>
    <row r="224" spans="1:65" s="2" customFormat="1" ht="24.2" customHeight="1">
      <c r="A224" s="33"/>
      <c r="B224" s="144"/>
      <c r="C224" s="145" t="s">
        <v>539</v>
      </c>
      <c r="D224" s="145" t="s">
        <v>163</v>
      </c>
      <c r="E224" s="146" t="s">
        <v>2363</v>
      </c>
      <c r="F224" s="147" t="s">
        <v>2364</v>
      </c>
      <c r="G224" s="148" t="s">
        <v>236</v>
      </c>
      <c r="H224" s="149">
        <v>13</v>
      </c>
      <c r="I224" s="150"/>
      <c r="J224" s="151">
        <f>ROUND(I224*H224,2)</f>
        <v>0</v>
      </c>
      <c r="K224" s="147" t="s">
        <v>167</v>
      </c>
      <c r="L224" s="34"/>
      <c r="M224" s="152" t="s">
        <v>1</v>
      </c>
      <c r="N224" s="153" t="s">
        <v>38</v>
      </c>
      <c r="O224" s="59"/>
      <c r="P224" s="154">
        <f>O224*H224</f>
        <v>0</v>
      </c>
      <c r="Q224" s="154">
        <v>0</v>
      </c>
      <c r="R224" s="154">
        <f>Q224*H224</f>
        <v>0</v>
      </c>
      <c r="S224" s="154">
        <v>0</v>
      </c>
      <c r="T224" s="155">
        <f>S224*H224</f>
        <v>0</v>
      </c>
      <c r="U224" s="33"/>
      <c r="V224" s="33"/>
      <c r="W224" s="33"/>
      <c r="X224" s="33"/>
      <c r="Y224" s="33"/>
      <c r="Z224" s="33"/>
      <c r="AA224" s="33"/>
      <c r="AB224" s="33"/>
      <c r="AC224" s="33"/>
      <c r="AD224" s="33"/>
      <c r="AE224" s="33"/>
      <c r="AR224" s="156" t="s">
        <v>251</v>
      </c>
      <c r="AT224" s="156" t="s">
        <v>163</v>
      </c>
      <c r="AU224" s="156" t="s">
        <v>83</v>
      </c>
      <c r="AY224" s="18" t="s">
        <v>160</v>
      </c>
      <c r="BE224" s="157">
        <f>IF(N224="základní",J224,0)</f>
        <v>0</v>
      </c>
      <c r="BF224" s="157">
        <f>IF(N224="snížená",J224,0)</f>
        <v>0</v>
      </c>
      <c r="BG224" s="157">
        <f>IF(N224="zákl. přenesená",J224,0)</f>
        <v>0</v>
      </c>
      <c r="BH224" s="157">
        <f>IF(N224="sníž. přenesená",J224,0)</f>
        <v>0</v>
      </c>
      <c r="BI224" s="157">
        <f>IF(N224="nulová",J224,0)</f>
        <v>0</v>
      </c>
      <c r="BJ224" s="18" t="s">
        <v>81</v>
      </c>
      <c r="BK224" s="157">
        <f>ROUND(I224*H224,2)</f>
        <v>0</v>
      </c>
      <c r="BL224" s="18" t="s">
        <v>251</v>
      </c>
      <c r="BM224" s="156" t="s">
        <v>2410</v>
      </c>
    </row>
    <row r="225" spans="1:47" s="2" customFormat="1" ht="19.5">
      <c r="A225" s="33"/>
      <c r="B225" s="34"/>
      <c r="C225" s="33"/>
      <c r="D225" s="158" t="s">
        <v>170</v>
      </c>
      <c r="E225" s="33"/>
      <c r="F225" s="159" t="s">
        <v>2366</v>
      </c>
      <c r="G225" s="33"/>
      <c r="H225" s="33"/>
      <c r="I225" s="160"/>
      <c r="J225" s="33"/>
      <c r="K225" s="33"/>
      <c r="L225" s="34"/>
      <c r="M225" s="161"/>
      <c r="N225" s="162"/>
      <c r="O225" s="59"/>
      <c r="P225" s="59"/>
      <c r="Q225" s="59"/>
      <c r="R225" s="59"/>
      <c r="S225" s="59"/>
      <c r="T225" s="60"/>
      <c r="U225" s="33"/>
      <c r="V225" s="33"/>
      <c r="W225" s="33"/>
      <c r="X225" s="33"/>
      <c r="Y225" s="33"/>
      <c r="Z225" s="33"/>
      <c r="AA225" s="33"/>
      <c r="AB225" s="33"/>
      <c r="AC225" s="33"/>
      <c r="AD225" s="33"/>
      <c r="AE225" s="33"/>
      <c r="AT225" s="18" t="s">
        <v>170</v>
      </c>
      <c r="AU225" s="18" t="s">
        <v>83</v>
      </c>
    </row>
    <row r="226" spans="2:51" s="14" customFormat="1" ht="11.25">
      <c r="B226" s="170"/>
      <c r="D226" s="158" t="s">
        <v>172</v>
      </c>
      <c r="F226" s="172" t="s">
        <v>2411</v>
      </c>
      <c r="H226" s="173">
        <v>13</v>
      </c>
      <c r="I226" s="174"/>
      <c r="L226" s="170"/>
      <c r="M226" s="175"/>
      <c r="N226" s="176"/>
      <c r="O226" s="176"/>
      <c r="P226" s="176"/>
      <c r="Q226" s="176"/>
      <c r="R226" s="176"/>
      <c r="S226" s="176"/>
      <c r="T226" s="177"/>
      <c r="AT226" s="171" t="s">
        <v>172</v>
      </c>
      <c r="AU226" s="171" t="s">
        <v>83</v>
      </c>
      <c r="AV226" s="14" t="s">
        <v>83</v>
      </c>
      <c r="AW226" s="14" t="s">
        <v>3</v>
      </c>
      <c r="AX226" s="14" t="s">
        <v>81</v>
      </c>
      <c r="AY226" s="171" t="s">
        <v>160</v>
      </c>
    </row>
    <row r="227" spans="1:65" s="2" customFormat="1" ht="24.2" customHeight="1">
      <c r="A227" s="33"/>
      <c r="B227" s="144"/>
      <c r="C227" s="195" t="s">
        <v>546</v>
      </c>
      <c r="D227" s="195" t="s">
        <v>834</v>
      </c>
      <c r="E227" s="196" t="s">
        <v>2367</v>
      </c>
      <c r="F227" s="197" t="s">
        <v>2368</v>
      </c>
      <c r="G227" s="198" t="s">
        <v>236</v>
      </c>
      <c r="H227" s="199">
        <v>13</v>
      </c>
      <c r="I227" s="200"/>
      <c r="J227" s="201">
        <f>ROUND(I227*H227,2)</f>
        <v>0</v>
      </c>
      <c r="K227" s="197" t="s">
        <v>167</v>
      </c>
      <c r="L227" s="202"/>
      <c r="M227" s="203" t="s">
        <v>1</v>
      </c>
      <c r="N227" s="204" t="s">
        <v>38</v>
      </c>
      <c r="O227" s="59"/>
      <c r="P227" s="154">
        <f>O227*H227</f>
        <v>0</v>
      </c>
      <c r="Q227" s="154">
        <v>0.0018</v>
      </c>
      <c r="R227" s="154">
        <f>Q227*H227</f>
        <v>0.0234</v>
      </c>
      <c r="S227" s="154">
        <v>0</v>
      </c>
      <c r="T227" s="155">
        <f>S227*H227</f>
        <v>0</v>
      </c>
      <c r="U227" s="33"/>
      <c r="V227" s="33"/>
      <c r="W227" s="33"/>
      <c r="X227" s="33"/>
      <c r="Y227" s="33"/>
      <c r="Z227" s="33"/>
      <c r="AA227" s="33"/>
      <c r="AB227" s="33"/>
      <c r="AC227" s="33"/>
      <c r="AD227" s="33"/>
      <c r="AE227" s="33"/>
      <c r="AR227" s="156" t="s">
        <v>399</v>
      </c>
      <c r="AT227" s="156" t="s">
        <v>834</v>
      </c>
      <c r="AU227" s="156" t="s">
        <v>83</v>
      </c>
      <c r="AY227" s="18" t="s">
        <v>160</v>
      </c>
      <c r="BE227" s="157">
        <f>IF(N227="základní",J227,0)</f>
        <v>0</v>
      </c>
      <c r="BF227" s="157">
        <f>IF(N227="snížená",J227,0)</f>
        <v>0</v>
      </c>
      <c r="BG227" s="157">
        <f>IF(N227="zákl. přenesená",J227,0)</f>
        <v>0</v>
      </c>
      <c r="BH227" s="157">
        <f>IF(N227="sníž. přenesená",J227,0)</f>
        <v>0</v>
      </c>
      <c r="BI227" s="157">
        <f>IF(N227="nulová",J227,0)</f>
        <v>0</v>
      </c>
      <c r="BJ227" s="18" t="s">
        <v>81</v>
      </c>
      <c r="BK227" s="157">
        <f>ROUND(I227*H227,2)</f>
        <v>0</v>
      </c>
      <c r="BL227" s="18" t="s">
        <v>251</v>
      </c>
      <c r="BM227" s="156" t="s">
        <v>2412</v>
      </c>
    </row>
    <row r="228" spans="1:47" s="2" customFormat="1" ht="11.25">
      <c r="A228" s="33"/>
      <c r="B228" s="34"/>
      <c r="C228" s="33"/>
      <c r="D228" s="158" t="s">
        <v>170</v>
      </c>
      <c r="E228" s="33"/>
      <c r="F228" s="159" t="s">
        <v>2368</v>
      </c>
      <c r="G228" s="33"/>
      <c r="H228" s="33"/>
      <c r="I228" s="160"/>
      <c r="J228" s="33"/>
      <c r="K228" s="33"/>
      <c r="L228" s="34"/>
      <c r="M228" s="161"/>
      <c r="N228" s="162"/>
      <c r="O228" s="59"/>
      <c r="P228" s="59"/>
      <c r="Q228" s="59"/>
      <c r="R228" s="59"/>
      <c r="S228" s="59"/>
      <c r="T228" s="60"/>
      <c r="U228" s="33"/>
      <c r="V228" s="33"/>
      <c r="W228" s="33"/>
      <c r="X228" s="33"/>
      <c r="Y228" s="33"/>
      <c r="Z228" s="33"/>
      <c r="AA228" s="33"/>
      <c r="AB228" s="33"/>
      <c r="AC228" s="33"/>
      <c r="AD228" s="33"/>
      <c r="AE228" s="33"/>
      <c r="AT228" s="18" t="s">
        <v>170</v>
      </c>
      <c r="AU228" s="18" t="s">
        <v>83</v>
      </c>
    </row>
    <row r="229" spans="1:65" s="2" customFormat="1" ht="24.2" customHeight="1">
      <c r="A229" s="33"/>
      <c r="B229" s="144"/>
      <c r="C229" s="145" t="s">
        <v>554</v>
      </c>
      <c r="D229" s="145" t="s">
        <v>163</v>
      </c>
      <c r="E229" s="146" t="s">
        <v>2370</v>
      </c>
      <c r="F229" s="147" t="s">
        <v>2371</v>
      </c>
      <c r="G229" s="148" t="s">
        <v>236</v>
      </c>
      <c r="H229" s="149">
        <v>5</v>
      </c>
      <c r="I229" s="150"/>
      <c r="J229" s="151">
        <f>ROUND(I229*H229,2)</f>
        <v>0</v>
      </c>
      <c r="K229" s="147" t="s">
        <v>167</v>
      </c>
      <c r="L229" s="34"/>
      <c r="M229" s="152" t="s">
        <v>1</v>
      </c>
      <c r="N229" s="153" t="s">
        <v>38</v>
      </c>
      <c r="O229" s="59"/>
      <c r="P229" s="154">
        <f>O229*H229</f>
        <v>0</v>
      </c>
      <c r="Q229" s="154">
        <v>0</v>
      </c>
      <c r="R229" s="154">
        <f>Q229*H229</f>
        <v>0</v>
      </c>
      <c r="S229" s="154">
        <v>0</v>
      </c>
      <c r="T229" s="155">
        <f>S229*H229</f>
        <v>0</v>
      </c>
      <c r="U229" s="33"/>
      <c r="V229" s="33"/>
      <c r="W229" s="33"/>
      <c r="X229" s="33"/>
      <c r="Y229" s="33"/>
      <c r="Z229" s="33"/>
      <c r="AA229" s="33"/>
      <c r="AB229" s="33"/>
      <c r="AC229" s="33"/>
      <c r="AD229" s="33"/>
      <c r="AE229" s="33"/>
      <c r="AR229" s="156" t="s">
        <v>251</v>
      </c>
      <c r="AT229" s="156" t="s">
        <v>163</v>
      </c>
      <c r="AU229" s="156" t="s">
        <v>83</v>
      </c>
      <c r="AY229" s="18" t="s">
        <v>160</v>
      </c>
      <c r="BE229" s="157">
        <f>IF(N229="základní",J229,0)</f>
        <v>0</v>
      </c>
      <c r="BF229" s="157">
        <f>IF(N229="snížená",J229,0)</f>
        <v>0</v>
      </c>
      <c r="BG229" s="157">
        <f>IF(N229="zákl. přenesená",J229,0)</f>
        <v>0</v>
      </c>
      <c r="BH229" s="157">
        <f>IF(N229="sníž. přenesená",J229,0)</f>
        <v>0</v>
      </c>
      <c r="BI229" s="157">
        <f>IF(N229="nulová",J229,0)</f>
        <v>0</v>
      </c>
      <c r="BJ229" s="18" t="s">
        <v>81</v>
      </c>
      <c r="BK229" s="157">
        <f>ROUND(I229*H229,2)</f>
        <v>0</v>
      </c>
      <c r="BL229" s="18" t="s">
        <v>251</v>
      </c>
      <c r="BM229" s="156" t="s">
        <v>2413</v>
      </c>
    </row>
    <row r="230" spans="1:47" s="2" customFormat="1" ht="19.5">
      <c r="A230" s="33"/>
      <c r="B230" s="34"/>
      <c r="C230" s="33"/>
      <c r="D230" s="158" t="s">
        <v>170</v>
      </c>
      <c r="E230" s="33"/>
      <c r="F230" s="159" t="s">
        <v>2373</v>
      </c>
      <c r="G230" s="33"/>
      <c r="H230" s="33"/>
      <c r="I230" s="160"/>
      <c r="J230" s="33"/>
      <c r="K230" s="33"/>
      <c r="L230" s="34"/>
      <c r="M230" s="161"/>
      <c r="N230" s="162"/>
      <c r="O230" s="59"/>
      <c r="P230" s="59"/>
      <c r="Q230" s="59"/>
      <c r="R230" s="59"/>
      <c r="S230" s="59"/>
      <c r="T230" s="60"/>
      <c r="U230" s="33"/>
      <c r="V230" s="33"/>
      <c r="W230" s="33"/>
      <c r="X230" s="33"/>
      <c r="Y230" s="33"/>
      <c r="Z230" s="33"/>
      <c r="AA230" s="33"/>
      <c r="AB230" s="33"/>
      <c r="AC230" s="33"/>
      <c r="AD230" s="33"/>
      <c r="AE230" s="33"/>
      <c r="AT230" s="18" t="s">
        <v>170</v>
      </c>
      <c r="AU230" s="18" t="s">
        <v>83</v>
      </c>
    </row>
    <row r="231" spans="2:51" s="14" customFormat="1" ht="11.25">
      <c r="B231" s="170"/>
      <c r="D231" s="158" t="s">
        <v>172</v>
      </c>
      <c r="F231" s="172" t="s">
        <v>2414</v>
      </c>
      <c r="H231" s="173">
        <v>5</v>
      </c>
      <c r="I231" s="174"/>
      <c r="L231" s="170"/>
      <c r="M231" s="175"/>
      <c r="N231" s="176"/>
      <c r="O231" s="176"/>
      <c r="P231" s="176"/>
      <c r="Q231" s="176"/>
      <c r="R231" s="176"/>
      <c r="S231" s="176"/>
      <c r="T231" s="177"/>
      <c r="AT231" s="171" t="s">
        <v>172</v>
      </c>
      <c r="AU231" s="171" t="s">
        <v>83</v>
      </c>
      <c r="AV231" s="14" t="s">
        <v>83</v>
      </c>
      <c r="AW231" s="14" t="s">
        <v>3</v>
      </c>
      <c r="AX231" s="14" t="s">
        <v>81</v>
      </c>
      <c r="AY231" s="171" t="s">
        <v>160</v>
      </c>
    </row>
    <row r="232" spans="1:65" s="2" customFormat="1" ht="24.2" customHeight="1">
      <c r="A232" s="33"/>
      <c r="B232" s="144"/>
      <c r="C232" s="195" t="s">
        <v>562</v>
      </c>
      <c r="D232" s="195" t="s">
        <v>834</v>
      </c>
      <c r="E232" s="196" t="s">
        <v>2375</v>
      </c>
      <c r="F232" s="197" t="s">
        <v>2376</v>
      </c>
      <c r="G232" s="198" t="s">
        <v>236</v>
      </c>
      <c r="H232" s="199">
        <v>5</v>
      </c>
      <c r="I232" s="200"/>
      <c r="J232" s="201">
        <f>ROUND(I232*H232,2)</f>
        <v>0</v>
      </c>
      <c r="K232" s="197" t="s">
        <v>167</v>
      </c>
      <c r="L232" s="202"/>
      <c r="M232" s="203" t="s">
        <v>1</v>
      </c>
      <c r="N232" s="204" t="s">
        <v>38</v>
      </c>
      <c r="O232" s="59"/>
      <c r="P232" s="154">
        <f>O232*H232</f>
        <v>0</v>
      </c>
      <c r="Q232" s="154">
        <v>0.0021</v>
      </c>
      <c r="R232" s="154">
        <f>Q232*H232</f>
        <v>0.010499999999999999</v>
      </c>
      <c r="S232" s="154">
        <v>0</v>
      </c>
      <c r="T232" s="155">
        <f>S232*H232</f>
        <v>0</v>
      </c>
      <c r="U232" s="33"/>
      <c r="V232" s="33"/>
      <c r="W232" s="33"/>
      <c r="X232" s="33"/>
      <c r="Y232" s="33"/>
      <c r="Z232" s="33"/>
      <c r="AA232" s="33"/>
      <c r="AB232" s="33"/>
      <c r="AC232" s="33"/>
      <c r="AD232" s="33"/>
      <c r="AE232" s="33"/>
      <c r="AR232" s="156" t="s">
        <v>399</v>
      </c>
      <c r="AT232" s="156" t="s">
        <v>834</v>
      </c>
      <c r="AU232" s="156" t="s">
        <v>83</v>
      </c>
      <c r="AY232" s="18" t="s">
        <v>160</v>
      </c>
      <c r="BE232" s="157">
        <f>IF(N232="základní",J232,0)</f>
        <v>0</v>
      </c>
      <c r="BF232" s="157">
        <f>IF(N232="snížená",J232,0)</f>
        <v>0</v>
      </c>
      <c r="BG232" s="157">
        <f>IF(N232="zákl. přenesená",J232,0)</f>
        <v>0</v>
      </c>
      <c r="BH232" s="157">
        <f>IF(N232="sníž. přenesená",J232,0)</f>
        <v>0</v>
      </c>
      <c r="BI232" s="157">
        <f>IF(N232="nulová",J232,0)</f>
        <v>0</v>
      </c>
      <c r="BJ232" s="18" t="s">
        <v>81</v>
      </c>
      <c r="BK232" s="157">
        <f>ROUND(I232*H232,2)</f>
        <v>0</v>
      </c>
      <c r="BL232" s="18" t="s">
        <v>251</v>
      </c>
      <c r="BM232" s="156" t="s">
        <v>2415</v>
      </c>
    </row>
    <row r="233" spans="1:47" s="2" customFormat="1" ht="11.25">
      <c r="A233" s="33"/>
      <c r="B233" s="34"/>
      <c r="C233" s="33"/>
      <c r="D233" s="158" t="s">
        <v>170</v>
      </c>
      <c r="E233" s="33"/>
      <c r="F233" s="159" t="s">
        <v>2376</v>
      </c>
      <c r="G233" s="33"/>
      <c r="H233" s="33"/>
      <c r="I233" s="160"/>
      <c r="J233" s="33"/>
      <c r="K233" s="33"/>
      <c r="L233" s="34"/>
      <c r="M233" s="161"/>
      <c r="N233" s="162"/>
      <c r="O233" s="59"/>
      <c r="P233" s="59"/>
      <c r="Q233" s="59"/>
      <c r="R233" s="59"/>
      <c r="S233" s="59"/>
      <c r="T233" s="60"/>
      <c r="U233" s="33"/>
      <c r="V233" s="33"/>
      <c r="W233" s="33"/>
      <c r="X233" s="33"/>
      <c r="Y233" s="33"/>
      <c r="Z233" s="33"/>
      <c r="AA233" s="33"/>
      <c r="AB233" s="33"/>
      <c r="AC233" s="33"/>
      <c r="AD233" s="33"/>
      <c r="AE233" s="33"/>
      <c r="AT233" s="18" t="s">
        <v>170</v>
      </c>
      <c r="AU233" s="18" t="s">
        <v>83</v>
      </c>
    </row>
    <row r="234" spans="1:65" s="2" customFormat="1" ht="24.2" customHeight="1">
      <c r="A234" s="33"/>
      <c r="B234" s="144"/>
      <c r="C234" s="145" t="s">
        <v>580</v>
      </c>
      <c r="D234" s="145" t="s">
        <v>163</v>
      </c>
      <c r="E234" s="146" t="s">
        <v>2378</v>
      </c>
      <c r="F234" s="147" t="s">
        <v>2379</v>
      </c>
      <c r="G234" s="148" t="s">
        <v>236</v>
      </c>
      <c r="H234" s="149">
        <v>12</v>
      </c>
      <c r="I234" s="150"/>
      <c r="J234" s="151">
        <f>ROUND(I234*H234,2)</f>
        <v>0</v>
      </c>
      <c r="K234" s="147" t="s">
        <v>1</v>
      </c>
      <c r="L234" s="34"/>
      <c r="M234" s="152" t="s">
        <v>1</v>
      </c>
      <c r="N234" s="153" t="s">
        <v>38</v>
      </c>
      <c r="O234" s="59"/>
      <c r="P234" s="154">
        <f>O234*H234</f>
        <v>0</v>
      </c>
      <c r="Q234" s="154">
        <v>0</v>
      </c>
      <c r="R234" s="154">
        <f>Q234*H234</f>
        <v>0</v>
      </c>
      <c r="S234" s="154">
        <v>0</v>
      </c>
      <c r="T234" s="155">
        <f>S234*H234</f>
        <v>0</v>
      </c>
      <c r="U234" s="33"/>
      <c r="V234" s="33"/>
      <c r="W234" s="33"/>
      <c r="X234" s="33"/>
      <c r="Y234" s="33"/>
      <c r="Z234" s="33"/>
      <c r="AA234" s="33"/>
      <c r="AB234" s="33"/>
      <c r="AC234" s="33"/>
      <c r="AD234" s="33"/>
      <c r="AE234" s="33"/>
      <c r="AR234" s="156" t="s">
        <v>251</v>
      </c>
      <c r="AT234" s="156" t="s">
        <v>163</v>
      </c>
      <c r="AU234" s="156" t="s">
        <v>83</v>
      </c>
      <c r="AY234" s="18" t="s">
        <v>160</v>
      </c>
      <c r="BE234" s="157">
        <f>IF(N234="základní",J234,0)</f>
        <v>0</v>
      </c>
      <c r="BF234" s="157">
        <f>IF(N234="snížená",J234,0)</f>
        <v>0</v>
      </c>
      <c r="BG234" s="157">
        <f>IF(N234="zákl. přenesená",J234,0)</f>
        <v>0</v>
      </c>
      <c r="BH234" s="157">
        <f>IF(N234="sníž. přenesená",J234,0)</f>
        <v>0</v>
      </c>
      <c r="BI234" s="157">
        <f>IF(N234="nulová",J234,0)</f>
        <v>0</v>
      </c>
      <c r="BJ234" s="18" t="s">
        <v>81</v>
      </c>
      <c r="BK234" s="157">
        <f>ROUND(I234*H234,2)</f>
        <v>0</v>
      </c>
      <c r="BL234" s="18" t="s">
        <v>251</v>
      </c>
      <c r="BM234" s="156" t="s">
        <v>2416</v>
      </c>
    </row>
    <row r="235" spans="1:47" s="2" customFormat="1" ht="19.5">
      <c r="A235" s="33"/>
      <c r="B235" s="34"/>
      <c r="C235" s="33"/>
      <c r="D235" s="158" t="s">
        <v>170</v>
      </c>
      <c r="E235" s="33"/>
      <c r="F235" s="159" t="s">
        <v>2373</v>
      </c>
      <c r="G235" s="33"/>
      <c r="H235" s="33"/>
      <c r="I235" s="160"/>
      <c r="J235" s="33"/>
      <c r="K235" s="33"/>
      <c r="L235" s="34"/>
      <c r="M235" s="161"/>
      <c r="N235" s="162"/>
      <c r="O235" s="59"/>
      <c r="P235" s="59"/>
      <c r="Q235" s="59"/>
      <c r="R235" s="59"/>
      <c r="S235" s="59"/>
      <c r="T235" s="60"/>
      <c r="U235" s="33"/>
      <c r="V235" s="33"/>
      <c r="W235" s="33"/>
      <c r="X235" s="33"/>
      <c r="Y235" s="33"/>
      <c r="Z235" s="33"/>
      <c r="AA235" s="33"/>
      <c r="AB235" s="33"/>
      <c r="AC235" s="33"/>
      <c r="AD235" s="33"/>
      <c r="AE235" s="33"/>
      <c r="AT235" s="18" t="s">
        <v>170</v>
      </c>
      <c r="AU235" s="18" t="s">
        <v>83</v>
      </c>
    </row>
    <row r="236" spans="2:51" s="14" customFormat="1" ht="11.25">
      <c r="B236" s="170"/>
      <c r="D236" s="158" t="s">
        <v>172</v>
      </c>
      <c r="F236" s="172" t="s">
        <v>2417</v>
      </c>
      <c r="H236" s="173">
        <v>12</v>
      </c>
      <c r="I236" s="174"/>
      <c r="L236" s="170"/>
      <c r="M236" s="175"/>
      <c r="N236" s="176"/>
      <c r="O236" s="176"/>
      <c r="P236" s="176"/>
      <c r="Q236" s="176"/>
      <c r="R236" s="176"/>
      <c r="S236" s="176"/>
      <c r="T236" s="177"/>
      <c r="AT236" s="171" t="s">
        <v>172</v>
      </c>
      <c r="AU236" s="171" t="s">
        <v>83</v>
      </c>
      <c r="AV236" s="14" t="s">
        <v>83</v>
      </c>
      <c r="AW236" s="14" t="s">
        <v>3</v>
      </c>
      <c r="AX236" s="14" t="s">
        <v>81</v>
      </c>
      <c r="AY236" s="171" t="s">
        <v>160</v>
      </c>
    </row>
    <row r="237" spans="1:65" s="2" customFormat="1" ht="24.2" customHeight="1">
      <c r="A237" s="33"/>
      <c r="B237" s="144"/>
      <c r="C237" s="195" t="s">
        <v>587</v>
      </c>
      <c r="D237" s="195" t="s">
        <v>834</v>
      </c>
      <c r="E237" s="196" t="s">
        <v>2382</v>
      </c>
      <c r="F237" s="197" t="s">
        <v>2383</v>
      </c>
      <c r="G237" s="198" t="s">
        <v>236</v>
      </c>
      <c r="H237" s="199">
        <v>12</v>
      </c>
      <c r="I237" s="200"/>
      <c r="J237" s="201">
        <f>ROUND(I237*H237,2)</f>
        <v>0</v>
      </c>
      <c r="K237" s="197" t="s">
        <v>1</v>
      </c>
      <c r="L237" s="202"/>
      <c r="M237" s="203" t="s">
        <v>1</v>
      </c>
      <c r="N237" s="204" t="s">
        <v>38</v>
      </c>
      <c r="O237" s="59"/>
      <c r="P237" s="154">
        <f>O237*H237</f>
        <v>0</v>
      </c>
      <c r="Q237" s="154">
        <v>0.0021</v>
      </c>
      <c r="R237" s="154">
        <f>Q237*H237</f>
        <v>0.0252</v>
      </c>
      <c r="S237" s="154">
        <v>0</v>
      </c>
      <c r="T237" s="155">
        <f>S237*H237</f>
        <v>0</v>
      </c>
      <c r="U237" s="33"/>
      <c r="V237" s="33"/>
      <c r="W237" s="33"/>
      <c r="X237" s="33"/>
      <c r="Y237" s="33"/>
      <c r="Z237" s="33"/>
      <c r="AA237" s="33"/>
      <c r="AB237" s="33"/>
      <c r="AC237" s="33"/>
      <c r="AD237" s="33"/>
      <c r="AE237" s="33"/>
      <c r="AR237" s="156" t="s">
        <v>1199</v>
      </c>
      <c r="AT237" s="156" t="s">
        <v>834</v>
      </c>
      <c r="AU237" s="156" t="s">
        <v>83</v>
      </c>
      <c r="AY237" s="18" t="s">
        <v>160</v>
      </c>
      <c r="BE237" s="157">
        <f>IF(N237="základní",J237,0)</f>
        <v>0</v>
      </c>
      <c r="BF237" s="157">
        <f>IF(N237="snížená",J237,0)</f>
        <v>0</v>
      </c>
      <c r="BG237" s="157">
        <f>IF(N237="zákl. přenesená",J237,0)</f>
        <v>0</v>
      </c>
      <c r="BH237" s="157">
        <f>IF(N237="sníž. přenesená",J237,0)</f>
        <v>0</v>
      </c>
      <c r="BI237" s="157">
        <f>IF(N237="nulová",J237,0)</f>
        <v>0</v>
      </c>
      <c r="BJ237" s="18" t="s">
        <v>81</v>
      </c>
      <c r="BK237" s="157">
        <f>ROUND(I237*H237,2)</f>
        <v>0</v>
      </c>
      <c r="BL237" s="18" t="s">
        <v>1199</v>
      </c>
      <c r="BM237" s="156" t="s">
        <v>2418</v>
      </c>
    </row>
    <row r="238" spans="1:47" s="2" customFormat="1" ht="11.25">
      <c r="A238" s="33"/>
      <c r="B238" s="34"/>
      <c r="C238" s="33"/>
      <c r="D238" s="158" t="s">
        <v>170</v>
      </c>
      <c r="E238" s="33"/>
      <c r="F238" s="159" t="s">
        <v>2376</v>
      </c>
      <c r="G238" s="33"/>
      <c r="H238" s="33"/>
      <c r="I238" s="160"/>
      <c r="J238" s="33"/>
      <c r="K238" s="33"/>
      <c r="L238" s="34"/>
      <c r="M238" s="161"/>
      <c r="N238" s="162"/>
      <c r="O238" s="59"/>
      <c r="P238" s="59"/>
      <c r="Q238" s="59"/>
      <c r="R238" s="59"/>
      <c r="S238" s="59"/>
      <c r="T238" s="60"/>
      <c r="U238" s="33"/>
      <c r="V238" s="33"/>
      <c r="W238" s="33"/>
      <c r="X238" s="33"/>
      <c r="Y238" s="33"/>
      <c r="Z238" s="33"/>
      <c r="AA238" s="33"/>
      <c r="AB238" s="33"/>
      <c r="AC238" s="33"/>
      <c r="AD238" s="33"/>
      <c r="AE238" s="33"/>
      <c r="AT238" s="18" t="s">
        <v>170</v>
      </c>
      <c r="AU238" s="18" t="s">
        <v>83</v>
      </c>
    </row>
    <row r="239" spans="2:63" s="12" customFormat="1" ht="25.9" customHeight="1">
      <c r="B239" s="131"/>
      <c r="D239" s="132" t="s">
        <v>72</v>
      </c>
      <c r="E239" s="133" t="s">
        <v>2251</v>
      </c>
      <c r="F239" s="133" t="s">
        <v>2252</v>
      </c>
      <c r="I239" s="134"/>
      <c r="J239" s="135">
        <f>BK239</f>
        <v>0</v>
      </c>
      <c r="L239" s="131"/>
      <c r="M239" s="136"/>
      <c r="N239" s="137"/>
      <c r="O239" s="137"/>
      <c r="P239" s="138">
        <f>SUM(P240:P252)</f>
        <v>0</v>
      </c>
      <c r="Q239" s="137"/>
      <c r="R239" s="138">
        <f>SUM(R240:R252)</f>
        <v>0</v>
      </c>
      <c r="S239" s="137"/>
      <c r="T239" s="139">
        <f>SUM(T240:T252)</f>
        <v>0</v>
      </c>
      <c r="AR239" s="132" t="s">
        <v>168</v>
      </c>
      <c r="AT239" s="140" t="s">
        <v>72</v>
      </c>
      <c r="AU239" s="140" t="s">
        <v>73</v>
      </c>
      <c r="AY239" s="132" t="s">
        <v>160</v>
      </c>
      <c r="BK239" s="141">
        <f>SUM(BK240:BK252)</f>
        <v>0</v>
      </c>
    </row>
    <row r="240" spans="1:65" s="2" customFormat="1" ht="16.5" customHeight="1">
      <c r="A240" s="33"/>
      <c r="B240" s="144"/>
      <c r="C240" s="145" t="s">
        <v>603</v>
      </c>
      <c r="D240" s="145" t="s">
        <v>163</v>
      </c>
      <c r="E240" s="146" t="s">
        <v>2419</v>
      </c>
      <c r="F240" s="147" t="s">
        <v>2269</v>
      </c>
      <c r="G240" s="148" t="s">
        <v>693</v>
      </c>
      <c r="H240" s="149">
        <v>1</v>
      </c>
      <c r="I240" s="150"/>
      <c r="J240" s="151">
        <f>ROUND(I240*H240,2)</f>
        <v>0</v>
      </c>
      <c r="K240" s="147" t="s">
        <v>1</v>
      </c>
      <c r="L240" s="34"/>
      <c r="M240" s="152" t="s">
        <v>1</v>
      </c>
      <c r="N240" s="153" t="s">
        <v>38</v>
      </c>
      <c r="O240" s="59"/>
      <c r="P240" s="154">
        <f>O240*H240</f>
        <v>0</v>
      </c>
      <c r="Q240" s="154">
        <v>0</v>
      </c>
      <c r="R240" s="154">
        <f>Q240*H240</f>
        <v>0</v>
      </c>
      <c r="S240" s="154">
        <v>0</v>
      </c>
      <c r="T240" s="155">
        <f>S240*H240</f>
        <v>0</v>
      </c>
      <c r="U240" s="33"/>
      <c r="V240" s="33"/>
      <c r="W240" s="33"/>
      <c r="X240" s="33"/>
      <c r="Y240" s="33"/>
      <c r="Z240" s="33"/>
      <c r="AA240" s="33"/>
      <c r="AB240" s="33"/>
      <c r="AC240" s="33"/>
      <c r="AD240" s="33"/>
      <c r="AE240" s="33"/>
      <c r="AR240" s="156" t="s">
        <v>251</v>
      </c>
      <c r="AT240" s="156" t="s">
        <v>163</v>
      </c>
      <c r="AU240" s="156" t="s">
        <v>81</v>
      </c>
      <c r="AY240" s="18" t="s">
        <v>160</v>
      </c>
      <c r="BE240" s="157">
        <f>IF(N240="základní",J240,0)</f>
        <v>0</v>
      </c>
      <c r="BF240" s="157">
        <f>IF(N240="snížená",J240,0)</f>
        <v>0</v>
      </c>
      <c r="BG240" s="157">
        <f>IF(N240="zákl. přenesená",J240,0)</f>
        <v>0</v>
      </c>
      <c r="BH240" s="157">
        <f>IF(N240="sníž. přenesená",J240,0)</f>
        <v>0</v>
      </c>
      <c r="BI240" s="157">
        <f>IF(N240="nulová",J240,0)</f>
        <v>0</v>
      </c>
      <c r="BJ240" s="18" t="s">
        <v>81</v>
      </c>
      <c r="BK240" s="157">
        <f>ROUND(I240*H240,2)</f>
        <v>0</v>
      </c>
      <c r="BL240" s="18" t="s">
        <v>251</v>
      </c>
      <c r="BM240" s="156" t="s">
        <v>2420</v>
      </c>
    </row>
    <row r="241" spans="1:65" s="2" customFormat="1" ht="21.75" customHeight="1">
      <c r="A241" s="33"/>
      <c r="B241" s="144"/>
      <c r="C241" s="145" t="s">
        <v>611</v>
      </c>
      <c r="D241" s="145" t="s">
        <v>163</v>
      </c>
      <c r="E241" s="146" t="s">
        <v>2421</v>
      </c>
      <c r="F241" s="147" t="s">
        <v>2422</v>
      </c>
      <c r="G241" s="148" t="s">
        <v>693</v>
      </c>
      <c r="H241" s="149">
        <v>22</v>
      </c>
      <c r="I241" s="150"/>
      <c r="J241" s="151">
        <f>ROUND(I241*H241,2)</f>
        <v>0</v>
      </c>
      <c r="K241" s="147" t="s">
        <v>1</v>
      </c>
      <c r="L241" s="34"/>
      <c r="M241" s="152" t="s">
        <v>1</v>
      </c>
      <c r="N241" s="153" t="s">
        <v>38</v>
      </c>
      <c r="O241" s="59"/>
      <c r="P241" s="154">
        <f>O241*H241</f>
        <v>0</v>
      </c>
      <c r="Q241" s="154">
        <v>0</v>
      </c>
      <c r="R241" s="154">
        <f>Q241*H241</f>
        <v>0</v>
      </c>
      <c r="S241" s="154">
        <v>0</v>
      </c>
      <c r="T241" s="155">
        <f>S241*H241</f>
        <v>0</v>
      </c>
      <c r="U241" s="33"/>
      <c r="V241" s="33"/>
      <c r="W241" s="33"/>
      <c r="X241" s="33"/>
      <c r="Y241" s="33"/>
      <c r="Z241" s="33"/>
      <c r="AA241" s="33"/>
      <c r="AB241" s="33"/>
      <c r="AC241" s="33"/>
      <c r="AD241" s="33"/>
      <c r="AE241" s="33"/>
      <c r="AR241" s="156" t="s">
        <v>251</v>
      </c>
      <c r="AT241" s="156" t="s">
        <v>163</v>
      </c>
      <c r="AU241" s="156" t="s">
        <v>81</v>
      </c>
      <c r="AY241" s="18" t="s">
        <v>160</v>
      </c>
      <c r="BE241" s="157">
        <f>IF(N241="základní",J241,0)</f>
        <v>0</v>
      </c>
      <c r="BF241" s="157">
        <f>IF(N241="snížená",J241,0)</f>
        <v>0</v>
      </c>
      <c r="BG241" s="157">
        <f>IF(N241="zákl. přenesená",J241,0)</f>
        <v>0</v>
      </c>
      <c r="BH241" s="157">
        <f>IF(N241="sníž. přenesená",J241,0)</f>
        <v>0</v>
      </c>
      <c r="BI241" s="157">
        <f>IF(N241="nulová",J241,0)</f>
        <v>0</v>
      </c>
      <c r="BJ241" s="18" t="s">
        <v>81</v>
      </c>
      <c r="BK241" s="157">
        <f>ROUND(I241*H241,2)</f>
        <v>0</v>
      </c>
      <c r="BL241" s="18" t="s">
        <v>251</v>
      </c>
      <c r="BM241" s="156" t="s">
        <v>2423</v>
      </c>
    </row>
    <row r="242" spans="1:47" s="2" customFormat="1" ht="29.25">
      <c r="A242" s="33"/>
      <c r="B242" s="34"/>
      <c r="C242" s="33"/>
      <c r="D242" s="158" t="s">
        <v>170</v>
      </c>
      <c r="E242" s="33"/>
      <c r="F242" s="159" t="s">
        <v>2424</v>
      </c>
      <c r="G242" s="33"/>
      <c r="H242" s="33"/>
      <c r="I242" s="160"/>
      <c r="J242" s="33"/>
      <c r="K242" s="33"/>
      <c r="L242" s="34"/>
      <c r="M242" s="161"/>
      <c r="N242" s="162"/>
      <c r="O242" s="59"/>
      <c r="P242" s="59"/>
      <c r="Q242" s="59"/>
      <c r="R242" s="59"/>
      <c r="S242" s="59"/>
      <c r="T242" s="60"/>
      <c r="U242" s="33"/>
      <c r="V242" s="33"/>
      <c r="W242" s="33"/>
      <c r="X242" s="33"/>
      <c r="Y242" s="33"/>
      <c r="Z242" s="33"/>
      <c r="AA242" s="33"/>
      <c r="AB242" s="33"/>
      <c r="AC242" s="33"/>
      <c r="AD242" s="33"/>
      <c r="AE242" s="33"/>
      <c r="AT242" s="18" t="s">
        <v>170</v>
      </c>
      <c r="AU242" s="18" t="s">
        <v>81</v>
      </c>
    </row>
    <row r="243" spans="1:65" s="2" customFormat="1" ht="16.5" customHeight="1">
      <c r="A243" s="33"/>
      <c r="B243" s="144"/>
      <c r="C243" s="145" t="s">
        <v>616</v>
      </c>
      <c r="D243" s="145" t="s">
        <v>163</v>
      </c>
      <c r="E243" s="146" t="s">
        <v>2425</v>
      </c>
      <c r="F243" s="147" t="s">
        <v>2426</v>
      </c>
      <c r="G243" s="148" t="s">
        <v>1489</v>
      </c>
      <c r="H243" s="149">
        <v>15</v>
      </c>
      <c r="I243" s="150"/>
      <c r="J243" s="151">
        <f>ROUND(I243*H243,2)</f>
        <v>0</v>
      </c>
      <c r="K243" s="147" t="s">
        <v>1</v>
      </c>
      <c r="L243" s="34"/>
      <c r="M243" s="152" t="s">
        <v>1</v>
      </c>
      <c r="N243" s="153" t="s">
        <v>38</v>
      </c>
      <c r="O243" s="59"/>
      <c r="P243" s="154">
        <f>O243*H243</f>
        <v>0</v>
      </c>
      <c r="Q243" s="154">
        <v>0</v>
      </c>
      <c r="R243" s="154">
        <f>Q243*H243</f>
        <v>0</v>
      </c>
      <c r="S243" s="154">
        <v>0</v>
      </c>
      <c r="T243" s="155">
        <f>S243*H243</f>
        <v>0</v>
      </c>
      <c r="U243" s="33"/>
      <c r="V243" s="33"/>
      <c r="W243" s="33"/>
      <c r="X243" s="33"/>
      <c r="Y243" s="33"/>
      <c r="Z243" s="33"/>
      <c r="AA243" s="33"/>
      <c r="AB243" s="33"/>
      <c r="AC243" s="33"/>
      <c r="AD243" s="33"/>
      <c r="AE243" s="33"/>
      <c r="AR243" s="156" t="s">
        <v>251</v>
      </c>
      <c r="AT243" s="156" t="s">
        <v>163</v>
      </c>
      <c r="AU243" s="156" t="s">
        <v>81</v>
      </c>
      <c r="AY243" s="18" t="s">
        <v>160</v>
      </c>
      <c r="BE243" s="157">
        <f>IF(N243="základní",J243,0)</f>
        <v>0</v>
      </c>
      <c r="BF243" s="157">
        <f>IF(N243="snížená",J243,0)</f>
        <v>0</v>
      </c>
      <c r="BG243" s="157">
        <f>IF(N243="zákl. přenesená",J243,0)</f>
        <v>0</v>
      </c>
      <c r="BH243" s="157">
        <f>IF(N243="sníž. přenesená",J243,0)</f>
        <v>0</v>
      </c>
      <c r="BI243" s="157">
        <f>IF(N243="nulová",J243,0)</f>
        <v>0</v>
      </c>
      <c r="BJ243" s="18" t="s">
        <v>81</v>
      </c>
      <c r="BK243" s="157">
        <f>ROUND(I243*H243,2)</f>
        <v>0</v>
      </c>
      <c r="BL243" s="18" t="s">
        <v>251</v>
      </c>
      <c r="BM243" s="156" t="s">
        <v>2427</v>
      </c>
    </row>
    <row r="244" spans="1:47" s="2" customFormat="1" ht="11.25">
      <c r="A244" s="33"/>
      <c r="B244" s="34"/>
      <c r="C244" s="33"/>
      <c r="D244" s="158" t="s">
        <v>170</v>
      </c>
      <c r="E244" s="33"/>
      <c r="F244" s="159" t="s">
        <v>2426</v>
      </c>
      <c r="G244" s="33"/>
      <c r="H244" s="33"/>
      <c r="I244" s="160"/>
      <c r="J244" s="33"/>
      <c r="K244" s="33"/>
      <c r="L244" s="34"/>
      <c r="M244" s="161"/>
      <c r="N244" s="162"/>
      <c r="O244" s="59"/>
      <c r="P244" s="59"/>
      <c r="Q244" s="59"/>
      <c r="R244" s="59"/>
      <c r="S244" s="59"/>
      <c r="T244" s="60"/>
      <c r="U244" s="33"/>
      <c r="V244" s="33"/>
      <c r="W244" s="33"/>
      <c r="X244" s="33"/>
      <c r="Y244" s="33"/>
      <c r="Z244" s="33"/>
      <c r="AA244" s="33"/>
      <c r="AB244" s="33"/>
      <c r="AC244" s="33"/>
      <c r="AD244" s="33"/>
      <c r="AE244" s="33"/>
      <c r="AT244" s="18" t="s">
        <v>170</v>
      </c>
      <c r="AU244" s="18" t="s">
        <v>81</v>
      </c>
    </row>
    <row r="245" spans="1:65" s="2" customFormat="1" ht="16.5" customHeight="1">
      <c r="A245" s="33"/>
      <c r="B245" s="144"/>
      <c r="C245" s="145" t="s">
        <v>631</v>
      </c>
      <c r="D245" s="145" t="s">
        <v>163</v>
      </c>
      <c r="E245" s="146" t="s">
        <v>2428</v>
      </c>
      <c r="F245" s="147" t="s">
        <v>2429</v>
      </c>
      <c r="G245" s="148" t="s">
        <v>1955</v>
      </c>
      <c r="H245" s="149">
        <v>1</v>
      </c>
      <c r="I245" s="150"/>
      <c r="J245" s="151">
        <f>ROUND(I245*H245,2)</f>
        <v>0</v>
      </c>
      <c r="K245" s="147" t="s">
        <v>1</v>
      </c>
      <c r="L245" s="34"/>
      <c r="M245" s="152" t="s">
        <v>1</v>
      </c>
      <c r="N245" s="153" t="s">
        <v>38</v>
      </c>
      <c r="O245" s="59"/>
      <c r="P245" s="154">
        <f>O245*H245</f>
        <v>0</v>
      </c>
      <c r="Q245" s="154">
        <v>0</v>
      </c>
      <c r="R245" s="154">
        <f>Q245*H245</f>
        <v>0</v>
      </c>
      <c r="S245" s="154">
        <v>0</v>
      </c>
      <c r="T245" s="155">
        <f>S245*H245</f>
        <v>0</v>
      </c>
      <c r="U245" s="33"/>
      <c r="V245" s="33"/>
      <c r="W245" s="33"/>
      <c r="X245" s="33"/>
      <c r="Y245" s="33"/>
      <c r="Z245" s="33"/>
      <c r="AA245" s="33"/>
      <c r="AB245" s="33"/>
      <c r="AC245" s="33"/>
      <c r="AD245" s="33"/>
      <c r="AE245" s="33"/>
      <c r="AR245" s="156" t="s">
        <v>251</v>
      </c>
      <c r="AT245" s="156" t="s">
        <v>163</v>
      </c>
      <c r="AU245" s="156" t="s">
        <v>81</v>
      </c>
      <c r="AY245" s="18" t="s">
        <v>160</v>
      </c>
      <c r="BE245" s="157">
        <f>IF(N245="základní",J245,0)</f>
        <v>0</v>
      </c>
      <c r="BF245" s="157">
        <f>IF(N245="snížená",J245,0)</f>
        <v>0</v>
      </c>
      <c r="BG245" s="157">
        <f>IF(N245="zákl. přenesená",J245,0)</f>
        <v>0</v>
      </c>
      <c r="BH245" s="157">
        <f>IF(N245="sníž. přenesená",J245,0)</f>
        <v>0</v>
      </c>
      <c r="BI245" s="157">
        <f>IF(N245="nulová",J245,0)</f>
        <v>0</v>
      </c>
      <c r="BJ245" s="18" t="s">
        <v>81</v>
      </c>
      <c r="BK245" s="157">
        <f>ROUND(I245*H245,2)</f>
        <v>0</v>
      </c>
      <c r="BL245" s="18" t="s">
        <v>251</v>
      </c>
      <c r="BM245" s="156" t="s">
        <v>2430</v>
      </c>
    </row>
    <row r="246" spans="1:47" s="2" customFormat="1" ht="11.25">
      <c r="A246" s="33"/>
      <c r="B246" s="34"/>
      <c r="C246" s="33"/>
      <c r="D246" s="158" t="s">
        <v>170</v>
      </c>
      <c r="E246" s="33"/>
      <c r="F246" s="159" t="s">
        <v>2429</v>
      </c>
      <c r="G246" s="33"/>
      <c r="H246" s="33"/>
      <c r="I246" s="160"/>
      <c r="J246" s="33"/>
      <c r="K246" s="33"/>
      <c r="L246" s="34"/>
      <c r="M246" s="161"/>
      <c r="N246" s="162"/>
      <c r="O246" s="59"/>
      <c r="P246" s="59"/>
      <c r="Q246" s="59"/>
      <c r="R246" s="59"/>
      <c r="S246" s="59"/>
      <c r="T246" s="60"/>
      <c r="U246" s="33"/>
      <c r="V246" s="33"/>
      <c r="W246" s="33"/>
      <c r="X246" s="33"/>
      <c r="Y246" s="33"/>
      <c r="Z246" s="33"/>
      <c r="AA246" s="33"/>
      <c r="AB246" s="33"/>
      <c r="AC246" s="33"/>
      <c r="AD246" s="33"/>
      <c r="AE246" s="33"/>
      <c r="AT246" s="18" t="s">
        <v>170</v>
      </c>
      <c r="AU246" s="18" t="s">
        <v>81</v>
      </c>
    </row>
    <row r="247" spans="1:65" s="2" customFormat="1" ht="16.5" customHeight="1">
      <c r="A247" s="33"/>
      <c r="B247" s="144"/>
      <c r="C247" s="145" t="s">
        <v>638</v>
      </c>
      <c r="D247" s="145" t="s">
        <v>163</v>
      </c>
      <c r="E247" s="146" t="s">
        <v>2431</v>
      </c>
      <c r="F247" s="147" t="s">
        <v>909</v>
      </c>
      <c r="G247" s="148" t="s">
        <v>1118</v>
      </c>
      <c r="H247" s="205"/>
      <c r="I247" s="150"/>
      <c r="J247" s="151">
        <f>ROUND(I247*H247,2)</f>
        <v>0</v>
      </c>
      <c r="K247" s="147" t="s">
        <v>1</v>
      </c>
      <c r="L247" s="34"/>
      <c r="M247" s="152" t="s">
        <v>1</v>
      </c>
      <c r="N247" s="153" t="s">
        <v>38</v>
      </c>
      <c r="O247" s="59"/>
      <c r="P247" s="154">
        <f>O247*H247</f>
        <v>0</v>
      </c>
      <c r="Q247" s="154">
        <v>0</v>
      </c>
      <c r="R247" s="154">
        <f>Q247*H247</f>
        <v>0</v>
      </c>
      <c r="S247" s="154">
        <v>0</v>
      </c>
      <c r="T247" s="155">
        <f>S247*H247</f>
        <v>0</v>
      </c>
      <c r="U247" s="33"/>
      <c r="V247" s="33"/>
      <c r="W247" s="33"/>
      <c r="X247" s="33"/>
      <c r="Y247" s="33"/>
      <c r="Z247" s="33"/>
      <c r="AA247" s="33"/>
      <c r="AB247" s="33"/>
      <c r="AC247" s="33"/>
      <c r="AD247" s="33"/>
      <c r="AE247" s="33"/>
      <c r="AR247" s="156" t="s">
        <v>251</v>
      </c>
      <c r="AT247" s="156" t="s">
        <v>163</v>
      </c>
      <c r="AU247" s="156" t="s">
        <v>81</v>
      </c>
      <c r="AY247" s="18" t="s">
        <v>160</v>
      </c>
      <c r="BE247" s="157">
        <f>IF(N247="základní",J247,0)</f>
        <v>0</v>
      </c>
      <c r="BF247" s="157">
        <f>IF(N247="snížená",J247,0)</f>
        <v>0</v>
      </c>
      <c r="BG247" s="157">
        <f>IF(N247="zákl. přenesená",J247,0)</f>
        <v>0</v>
      </c>
      <c r="BH247" s="157">
        <f>IF(N247="sníž. přenesená",J247,0)</f>
        <v>0</v>
      </c>
      <c r="BI247" s="157">
        <f>IF(N247="nulová",J247,0)</f>
        <v>0</v>
      </c>
      <c r="BJ247" s="18" t="s">
        <v>81</v>
      </c>
      <c r="BK247" s="157">
        <f>ROUND(I247*H247,2)</f>
        <v>0</v>
      </c>
      <c r="BL247" s="18" t="s">
        <v>251</v>
      </c>
      <c r="BM247" s="156" t="s">
        <v>2432</v>
      </c>
    </row>
    <row r="248" spans="1:47" s="2" customFormat="1" ht="11.25">
      <c r="A248" s="33"/>
      <c r="B248" s="34"/>
      <c r="C248" s="33"/>
      <c r="D248" s="158" t="s">
        <v>170</v>
      </c>
      <c r="E248" s="33"/>
      <c r="F248" s="159" t="s">
        <v>909</v>
      </c>
      <c r="G248" s="33"/>
      <c r="H248" s="33"/>
      <c r="I248" s="160"/>
      <c r="J248" s="33"/>
      <c r="K248" s="33"/>
      <c r="L248" s="34"/>
      <c r="M248" s="161"/>
      <c r="N248" s="162"/>
      <c r="O248" s="59"/>
      <c r="P248" s="59"/>
      <c r="Q248" s="59"/>
      <c r="R248" s="59"/>
      <c r="S248" s="59"/>
      <c r="T248" s="60"/>
      <c r="U248" s="33"/>
      <c r="V248" s="33"/>
      <c r="W248" s="33"/>
      <c r="X248" s="33"/>
      <c r="Y248" s="33"/>
      <c r="Z248" s="33"/>
      <c r="AA248" s="33"/>
      <c r="AB248" s="33"/>
      <c r="AC248" s="33"/>
      <c r="AD248" s="33"/>
      <c r="AE248" s="33"/>
      <c r="AT248" s="18" t="s">
        <v>170</v>
      </c>
      <c r="AU248" s="18" t="s">
        <v>81</v>
      </c>
    </row>
    <row r="249" spans="1:65" s="2" customFormat="1" ht="16.5" customHeight="1">
      <c r="A249" s="33"/>
      <c r="B249" s="144"/>
      <c r="C249" s="145" t="s">
        <v>645</v>
      </c>
      <c r="D249" s="145" t="s">
        <v>163</v>
      </c>
      <c r="E249" s="146" t="s">
        <v>2433</v>
      </c>
      <c r="F249" s="147" t="s">
        <v>2434</v>
      </c>
      <c r="G249" s="148" t="s">
        <v>693</v>
      </c>
      <c r="H249" s="149">
        <v>1</v>
      </c>
      <c r="I249" s="150"/>
      <c r="J249" s="151">
        <f>ROUND(I249*H249,2)</f>
        <v>0</v>
      </c>
      <c r="K249" s="147" t="s">
        <v>1</v>
      </c>
      <c r="L249" s="34"/>
      <c r="M249" s="152" t="s">
        <v>1</v>
      </c>
      <c r="N249" s="153" t="s">
        <v>38</v>
      </c>
      <c r="O249" s="59"/>
      <c r="P249" s="154">
        <f>O249*H249</f>
        <v>0</v>
      </c>
      <c r="Q249" s="154">
        <v>0</v>
      </c>
      <c r="R249" s="154">
        <f>Q249*H249</f>
        <v>0</v>
      </c>
      <c r="S249" s="154">
        <v>0</v>
      </c>
      <c r="T249" s="155">
        <f>S249*H249</f>
        <v>0</v>
      </c>
      <c r="U249" s="33"/>
      <c r="V249" s="33"/>
      <c r="W249" s="33"/>
      <c r="X249" s="33"/>
      <c r="Y249" s="33"/>
      <c r="Z249" s="33"/>
      <c r="AA249" s="33"/>
      <c r="AB249" s="33"/>
      <c r="AC249" s="33"/>
      <c r="AD249" s="33"/>
      <c r="AE249" s="33"/>
      <c r="AR249" s="156" t="s">
        <v>251</v>
      </c>
      <c r="AT249" s="156" t="s">
        <v>163</v>
      </c>
      <c r="AU249" s="156" t="s">
        <v>81</v>
      </c>
      <c r="AY249" s="18" t="s">
        <v>160</v>
      </c>
      <c r="BE249" s="157">
        <f>IF(N249="základní",J249,0)</f>
        <v>0</v>
      </c>
      <c r="BF249" s="157">
        <f>IF(N249="snížená",J249,0)</f>
        <v>0</v>
      </c>
      <c r="BG249" s="157">
        <f>IF(N249="zákl. přenesená",J249,0)</f>
        <v>0</v>
      </c>
      <c r="BH249" s="157">
        <f>IF(N249="sníž. přenesená",J249,0)</f>
        <v>0</v>
      </c>
      <c r="BI249" s="157">
        <f>IF(N249="nulová",J249,0)</f>
        <v>0</v>
      </c>
      <c r="BJ249" s="18" t="s">
        <v>81</v>
      </c>
      <c r="BK249" s="157">
        <f>ROUND(I249*H249,2)</f>
        <v>0</v>
      </c>
      <c r="BL249" s="18" t="s">
        <v>251</v>
      </c>
      <c r="BM249" s="156" t="s">
        <v>2435</v>
      </c>
    </row>
    <row r="250" spans="1:47" s="2" customFormat="1" ht="11.25">
      <c r="A250" s="33"/>
      <c r="B250" s="34"/>
      <c r="C250" s="33"/>
      <c r="D250" s="158" t="s">
        <v>170</v>
      </c>
      <c r="E250" s="33"/>
      <c r="F250" s="159" t="s">
        <v>2434</v>
      </c>
      <c r="G250" s="33"/>
      <c r="H250" s="33"/>
      <c r="I250" s="160"/>
      <c r="J250" s="33"/>
      <c r="K250" s="33"/>
      <c r="L250" s="34"/>
      <c r="M250" s="161"/>
      <c r="N250" s="162"/>
      <c r="O250" s="59"/>
      <c r="P250" s="59"/>
      <c r="Q250" s="59"/>
      <c r="R250" s="59"/>
      <c r="S250" s="59"/>
      <c r="T250" s="60"/>
      <c r="U250" s="33"/>
      <c r="V250" s="33"/>
      <c r="W250" s="33"/>
      <c r="X250" s="33"/>
      <c r="Y250" s="33"/>
      <c r="Z250" s="33"/>
      <c r="AA250" s="33"/>
      <c r="AB250" s="33"/>
      <c r="AC250" s="33"/>
      <c r="AD250" s="33"/>
      <c r="AE250" s="33"/>
      <c r="AT250" s="18" t="s">
        <v>170</v>
      </c>
      <c r="AU250" s="18" t="s">
        <v>81</v>
      </c>
    </row>
    <row r="251" spans="1:65" s="2" customFormat="1" ht="16.5" customHeight="1">
      <c r="A251" s="33"/>
      <c r="B251" s="144"/>
      <c r="C251" s="145" t="s">
        <v>651</v>
      </c>
      <c r="D251" s="145" t="s">
        <v>163</v>
      </c>
      <c r="E251" s="146" t="s">
        <v>2436</v>
      </c>
      <c r="F251" s="147" t="s">
        <v>2437</v>
      </c>
      <c r="G251" s="148" t="s">
        <v>693</v>
      </c>
      <c r="H251" s="149">
        <v>1</v>
      </c>
      <c r="I251" s="150"/>
      <c r="J251" s="151">
        <f>ROUND(I251*H251,2)</f>
        <v>0</v>
      </c>
      <c r="K251" s="147" t="s">
        <v>1</v>
      </c>
      <c r="L251" s="34"/>
      <c r="M251" s="152" t="s">
        <v>1</v>
      </c>
      <c r="N251" s="153" t="s">
        <v>38</v>
      </c>
      <c r="O251" s="59"/>
      <c r="P251" s="154">
        <f>O251*H251</f>
        <v>0</v>
      </c>
      <c r="Q251" s="154">
        <v>0</v>
      </c>
      <c r="R251" s="154">
        <f>Q251*H251</f>
        <v>0</v>
      </c>
      <c r="S251" s="154">
        <v>0</v>
      </c>
      <c r="T251" s="155">
        <f>S251*H251</f>
        <v>0</v>
      </c>
      <c r="U251" s="33"/>
      <c r="V251" s="33"/>
      <c r="W251" s="33"/>
      <c r="X251" s="33"/>
      <c r="Y251" s="33"/>
      <c r="Z251" s="33"/>
      <c r="AA251" s="33"/>
      <c r="AB251" s="33"/>
      <c r="AC251" s="33"/>
      <c r="AD251" s="33"/>
      <c r="AE251" s="33"/>
      <c r="AR251" s="156" t="s">
        <v>251</v>
      </c>
      <c r="AT251" s="156" t="s">
        <v>163</v>
      </c>
      <c r="AU251" s="156" t="s">
        <v>81</v>
      </c>
      <c r="AY251" s="18" t="s">
        <v>160</v>
      </c>
      <c r="BE251" s="157">
        <f>IF(N251="základní",J251,0)</f>
        <v>0</v>
      </c>
      <c r="BF251" s="157">
        <f>IF(N251="snížená",J251,0)</f>
        <v>0</v>
      </c>
      <c r="BG251" s="157">
        <f>IF(N251="zákl. přenesená",J251,0)</f>
        <v>0</v>
      </c>
      <c r="BH251" s="157">
        <f>IF(N251="sníž. přenesená",J251,0)</f>
        <v>0</v>
      </c>
      <c r="BI251" s="157">
        <f>IF(N251="nulová",J251,0)</f>
        <v>0</v>
      </c>
      <c r="BJ251" s="18" t="s">
        <v>81</v>
      </c>
      <c r="BK251" s="157">
        <f>ROUND(I251*H251,2)</f>
        <v>0</v>
      </c>
      <c r="BL251" s="18" t="s">
        <v>251</v>
      </c>
      <c r="BM251" s="156" t="s">
        <v>2438</v>
      </c>
    </row>
    <row r="252" spans="1:47" s="2" customFormat="1" ht="11.25">
      <c r="A252" s="33"/>
      <c r="B252" s="34"/>
      <c r="C252" s="33"/>
      <c r="D252" s="158" t="s">
        <v>170</v>
      </c>
      <c r="E252" s="33"/>
      <c r="F252" s="159" t="s">
        <v>2437</v>
      </c>
      <c r="G252" s="33"/>
      <c r="H252" s="33"/>
      <c r="I252" s="160"/>
      <c r="J252" s="33"/>
      <c r="K252" s="33"/>
      <c r="L252" s="34"/>
      <c r="M252" s="211"/>
      <c r="N252" s="212"/>
      <c r="O252" s="208"/>
      <c r="P252" s="208"/>
      <c r="Q252" s="208"/>
      <c r="R252" s="208"/>
      <c r="S252" s="208"/>
      <c r="T252" s="213"/>
      <c r="U252" s="33"/>
      <c r="V252" s="33"/>
      <c r="W252" s="33"/>
      <c r="X252" s="33"/>
      <c r="Y252" s="33"/>
      <c r="Z252" s="33"/>
      <c r="AA252" s="33"/>
      <c r="AB252" s="33"/>
      <c r="AC252" s="33"/>
      <c r="AD252" s="33"/>
      <c r="AE252" s="33"/>
      <c r="AT252" s="18" t="s">
        <v>170</v>
      </c>
      <c r="AU252" s="18" t="s">
        <v>81</v>
      </c>
    </row>
    <row r="253" spans="1:31" s="2" customFormat="1" ht="6.95" customHeight="1">
      <c r="A253" s="33"/>
      <c r="B253" s="48"/>
      <c r="C253" s="49"/>
      <c r="D253" s="49"/>
      <c r="E253" s="49"/>
      <c r="F253" s="49"/>
      <c r="G253" s="49"/>
      <c r="H253" s="49"/>
      <c r="I253" s="49"/>
      <c r="J253" s="49"/>
      <c r="K253" s="49"/>
      <c r="L253" s="34"/>
      <c r="M253" s="33"/>
      <c r="O253" s="33"/>
      <c r="P253" s="33"/>
      <c r="Q253" s="33"/>
      <c r="R253" s="33"/>
      <c r="S253" s="33"/>
      <c r="T253" s="33"/>
      <c r="U253" s="33"/>
      <c r="V253" s="33"/>
      <c r="W253" s="33"/>
      <c r="X253" s="33"/>
      <c r="Y253" s="33"/>
      <c r="Z253" s="33"/>
      <c r="AA253" s="33"/>
      <c r="AB253" s="33"/>
      <c r="AC253" s="33"/>
      <c r="AD253" s="33"/>
      <c r="AE253" s="33"/>
    </row>
  </sheetData>
  <autoFilter ref="C119:K252"/>
  <mergeCells count="9">
    <mergeCell ref="E87:H87"/>
    <mergeCell ref="E110:H110"/>
    <mergeCell ref="E112:H112"/>
    <mergeCell ref="L2:V2"/>
    <mergeCell ref="E7:H7"/>
    <mergeCell ref="E9:H9"/>
    <mergeCell ref="E18:H18"/>
    <mergeCell ref="E27:H27"/>
    <mergeCell ref="E85:H85"/>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2:BM191"/>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252" t="s">
        <v>5</v>
      </c>
      <c r="M2" s="237"/>
      <c r="N2" s="237"/>
      <c r="O2" s="237"/>
      <c r="P2" s="237"/>
      <c r="Q2" s="237"/>
      <c r="R2" s="237"/>
      <c r="S2" s="237"/>
      <c r="T2" s="237"/>
      <c r="U2" s="237"/>
      <c r="V2" s="237"/>
      <c r="AT2" s="18" t="s">
        <v>95</v>
      </c>
    </row>
    <row r="3" spans="2:46" s="1" customFormat="1" ht="6.95" customHeight="1" hidden="1">
      <c r="B3" s="19"/>
      <c r="C3" s="20"/>
      <c r="D3" s="20"/>
      <c r="E3" s="20"/>
      <c r="F3" s="20"/>
      <c r="G3" s="20"/>
      <c r="H3" s="20"/>
      <c r="I3" s="20"/>
      <c r="J3" s="20"/>
      <c r="K3" s="20"/>
      <c r="L3" s="21"/>
      <c r="AT3" s="18" t="s">
        <v>83</v>
      </c>
    </row>
    <row r="4" spans="2:46" s="1" customFormat="1" ht="24.95" customHeight="1" hidden="1">
      <c r="B4" s="21"/>
      <c r="D4" s="22" t="s">
        <v>105</v>
      </c>
      <c r="L4" s="21"/>
      <c r="M4" s="94" t="s">
        <v>10</v>
      </c>
      <c r="AT4" s="18" t="s">
        <v>3</v>
      </c>
    </row>
    <row r="5" spans="2:12" s="1" customFormat="1" ht="6.95" customHeight="1" hidden="1">
      <c r="B5" s="21"/>
      <c r="L5" s="21"/>
    </row>
    <row r="6" spans="2:12" s="1" customFormat="1" ht="12" customHeight="1" hidden="1">
      <c r="B6" s="21"/>
      <c r="D6" s="28" t="s">
        <v>16</v>
      </c>
      <c r="L6" s="21"/>
    </row>
    <row r="7" spans="2:12" s="1" customFormat="1" ht="16.5" customHeight="1" hidden="1">
      <c r="B7" s="21"/>
      <c r="E7" s="253" t="str">
        <f>'Rekapitulace stavby'!K6</f>
        <v>Nástavba provozně technického objektu - ON Trutnov 1</v>
      </c>
      <c r="F7" s="254"/>
      <c r="G7" s="254"/>
      <c r="H7" s="254"/>
      <c r="L7" s="21"/>
    </row>
    <row r="8" spans="1:31" s="2" customFormat="1" ht="12" customHeight="1" hidden="1">
      <c r="A8" s="33"/>
      <c r="B8" s="34"/>
      <c r="C8" s="33"/>
      <c r="D8" s="28" t="s">
        <v>106</v>
      </c>
      <c r="E8" s="33"/>
      <c r="F8" s="33"/>
      <c r="G8" s="33"/>
      <c r="H8" s="33"/>
      <c r="I8" s="33"/>
      <c r="J8" s="33"/>
      <c r="K8" s="33"/>
      <c r="L8" s="43"/>
      <c r="S8" s="33"/>
      <c r="T8" s="33"/>
      <c r="U8" s="33"/>
      <c r="V8" s="33"/>
      <c r="W8" s="33"/>
      <c r="X8" s="33"/>
      <c r="Y8" s="33"/>
      <c r="Z8" s="33"/>
      <c r="AA8" s="33"/>
      <c r="AB8" s="33"/>
      <c r="AC8" s="33"/>
      <c r="AD8" s="33"/>
      <c r="AE8" s="33"/>
    </row>
    <row r="9" spans="1:31" s="2" customFormat="1" ht="16.5" customHeight="1" hidden="1">
      <c r="A9" s="33"/>
      <c r="B9" s="34"/>
      <c r="C9" s="33"/>
      <c r="D9" s="33"/>
      <c r="E9" s="214" t="s">
        <v>2439</v>
      </c>
      <c r="F9" s="255"/>
      <c r="G9" s="255"/>
      <c r="H9" s="255"/>
      <c r="I9" s="33"/>
      <c r="J9" s="33"/>
      <c r="K9" s="33"/>
      <c r="L9" s="43"/>
      <c r="S9" s="33"/>
      <c r="T9" s="33"/>
      <c r="U9" s="33"/>
      <c r="V9" s="33"/>
      <c r="W9" s="33"/>
      <c r="X9" s="33"/>
      <c r="Y9" s="33"/>
      <c r="Z9" s="33"/>
      <c r="AA9" s="33"/>
      <c r="AB9" s="33"/>
      <c r="AC9" s="33"/>
      <c r="AD9" s="33"/>
      <c r="AE9" s="33"/>
    </row>
    <row r="10" spans="1:31" s="2" customFormat="1" ht="11.25" hidden="1">
      <c r="A10" s="33"/>
      <c r="B10" s="34"/>
      <c r="C10" s="33"/>
      <c r="D10" s="33"/>
      <c r="E10" s="33"/>
      <c r="F10" s="33"/>
      <c r="G10" s="33"/>
      <c r="H10" s="33"/>
      <c r="I10" s="33"/>
      <c r="J10" s="33"/>
      <c r="K10" s="33"/>
      <c r="L10" s="43"/>
      <c r="S10" s="33"/>
      <c r="T10" s="33"/>
      <c r="U10" s="33"/>
      <c r="V10" s="33"/>
      <c r="W10" s="33"/>
      <c r="X10" s="33"/>
      <c r="Y10" s="33"/>
      <c r="Z10" s="33"/>
      <c r="AA10" s="33"/>
      <c r="AB10" s="33"/>
      <c r="AC10" s="33"/>
      <c r="AD10" s="33"/>
      <c r="AE10" s="33"/>
    </row>
    <row r="11" spans="1:31" s="2" customFormat="1" ht="12" customHeight="1" hidden="1">
      <c r="A11" s="33"/>
      <c r="B11" s="34"/>
      <c r="C11" s="33"/>
      <c r="D11" s="28" t="s">
        <v>18</v>
      </c>
      <c r="E11" s="33"/>
      <c r="F11" s="26" t="s">
        <v>1</v>
      </c>
      <c r="G11" s="33"/>
      <c r="H11" s="33"/>
      <c r="I11" s="28" t="s">
        <v>19</v>
      </c>
      <c r="J11" s="26" t="s">
        <v>1</v>
      </c>
      <c r="K11" s="33"/>
      <c r="L11" s="43"/>
      <c r="S11" s="33"/>
      <c r="T11" s="33"/>
      <c r="U11" s="33"/>
      <c r="V11" s="33"/>
      <c r="W11" s="33"/>
      <c r="X11" s="33"/>
      <c r="Y11" s="33"/>
      <c r="Z11" s="33"/>
      <c r="AA11" s="33"/>
      <c r="AB11" s="33"/>
      <c r="AC11" s="33"/>
      <c r="AD11" s="33"/>
      <c r="AE11" s="33"/>
    </row>
    <row r="12" spans="1:31" s="2" customFormat="1" ht="12" customHeight="1" hidden="1">
      <c r="A12" s="33"/>
      <c r="B12" s="34"/>
      <c r="C12" s="33"/>
      <c r="D12" s="28" t="s">
        <v>20</v>
      </c>
      <c r="E12" s="33"/>
      <c r="F12" s="26" t="s">
        <v>21</v>
      </c>
      <c r="G12" s="33"/>
      <c r="H12" s="33"/>
      <c r="I12" s="28" t="s">
        <v>22</v>
      </c>
      <c r="J12" s="56" t="str">
        <f>'Rekapitulace stavby'!AN8</f>
        <v>27. 1. 2023</v>
      </c>
      <c r="K12" s="33"/>
      <c r="L12" s="43"/>
      <c r="S12" s="33"/>
      <c r="T12" s="33"/>
      <c r="U12" s="33"/>
      <c r="V12" s="33"/>
      <c r="W12" s="33"/>
      <c r="X12" s="33"/>
      <c r="Y12" s="33"/>
      <c r="Z12" s="33"/>
      <c r="AA12" s="33"/>
      <c r="AB12" s="33"/>
      <c r="AC12" s="33"/>
      <c r="AD12" s="33"/>
      <c r="AE12" s="33"/>
    </row>
    <row r="13" spans="1:31" s="2" customFormat="1" ht="10.9" customHeight="1" hidden="1">
      <c r="A13" s="33"/>
      <c r="B13" s="34"/>
      <c r="C13" s="33"/>
      <c r="D13" s="33"/>
      <c r="E13" s="33"/>
      <c r="F13" s="33"/>
      <c r="G13" s="33"/>
      <c r="H13" s="33"/>
      <c r="I13" s="33"/>
      <c r="J13" s="33"/>
      <c r="K13" s="33"/>
      <c r="L13" s="43"/>
      <c r="S13" s="33"/>
      <c r="T13" s="33"/>
      <c r="U13" s="33"/>
      <c r="V13" s="33"/>
      <c r="W13" s="33"/>
      <c r="X13" s="33"/>
      <c r="Y13" s="33"/>
      <c r="Z13" s="33"/>
      <c r="AA13" s="33"/>
      <c r="AB13" s="33"/>
      <c r="AC13" s="33"/>
      <c r="AD13" s="33"/>
      <c r="AE13" s="33"/>
    </row>
    <row r="14" spans="1:31" s="2" customFormat="1" ht="12" customHeight="1" hidden="1">
      <c r="A14" s="33"/>
      <c r="B14" s="34"/>
      <c r="C14" s="33"/>
      <c r="D14" s="28" t="s">
        <v>24</v>
      </c>
      <c r="E14" s="33"/>
      <c r="F14" s="33"/>
      <c r="G14" s="33"/>
      <c r="H14" s="33"/>
      <c r="I14" s="28" t="s">
        <v>25</v>
      </c>
      <c r="J14" s="26" t="str">
        <f>IF('Rekapitulace stavby'!AN10="","",'Rekapitulace stavby'!AN10)</f>
        <v/>
      </c>
      <c r="K14" s="33"/>
      <c r="L14" s="43"/>
      <c r="S14" s="33"/>
      <c r="T14" s="33"/>
      <c r="U14" s="33"/>
      <c r="V14" s="33"/>
      <c r="W14" s="33"/>
      <c r="X14" s="33"/>
      <c r="Y14" s="33"/>
      <c r="Z14" s="33"/>
      <c r="AA14" s="33"/>
      <c r="AB14" s="33"/>
      <c r="AC14" s="33"/>
      <c r="AD14" s="33"/>
      <c r="AE14" s="33"/>
    </row>
    <row r="15" spans="1:31" s="2" customFormat="1" ht="18" customHeight="1" hidden="1">
      <c r="A15" s="33"/>
      <c r="B15" s="34"/>
      <c r="C15" s="33"/>
      <c r="D15" s="33"/>
      <c r="E15" s="26" t="str">
        <f>IF('Rekapitulace stavby'!E11="","",'Rekapitulace stavby'!E11)</f>
        <v xml:space="preserve"> </v>
      </c>
      <c r="F15" s="33"/>
      <c r="G15" s="33"/>
      <c r="H15" s="33"/>
      <c r="I15" s="28" t="s">
        <v>26</v>
      </c>
      <c r="J15" s="26" t="str">
        <f>IF('Rekapitulace stavby'!AN11="","",'Rekapitulace stavby'!AN11)</f>
        <v/>
      </c>
      <c r="K15" s="33"/>
      <c r="L15" s="43"/>
      <c r="S15" s="33"/>
      <c r="T15" s="33"/>
      <c r="U15" s="33"/>
      <c r="V15" s="33"/>
      <c r="W15" s="33"/>
      <c r="X15" s="33"/>
      <c r="Y15" s="33"/>
      <c r="Z15" s="33"/>
      <c r="AA15" s="33"/>
      <c r="AB15" s="33"/>
      <c r="AC15" s="33"/>
      <c r="AD15" s="33"/>
      <c r="AE15" s="33"/>
    </row>
    <row r="16" spans="1:31" s="2" customFormat="1" ht="6.95" customHeight="1" hidden="1">
      <c r="A16" s="33"/>
      <c r="B16" s="34"/>
      <c r="C16" s="33"/>
      <c r="D16" s="33"/>
      <c r="E16" s="33"/>
      <c r="F16" s="33"/>
      <c r="G16" s="33"/>
      <c r="H16" s="33"/>
      <c r="I16" s="33"/>
      <c r="J16" s="33"/>
      <c r="K16" s="33"/>
      <c r="L16" s="43"/>
      <c r="S16" s="33"/>
      <c r="T16" s="33"/>
      <c r="U16" s="33"/>
      <c r="V16" s="33"/>
      <c r="W16" s="33"/>
      <c r="X16" s="33"/>
      <c r="Y16" s="33"/>
      <c r="Z16" s="33"/>
      <c r="AA16" s="33"/>
      <c r="AB16" s="33"/>
      <c r="AC16" s="33"/>
      <c r="AD16" s="33"/>
      <c r="AE16" s="33"/>
    </row>
    <row r="17" spans="1:31" s="2" customFormat="1" ht="12" customHeight="1" hidden="1">
      <c r="A17" s="33"/>
      <c r="B17" s="34"/>
      <c r="C17" s="33"/>
      <c r="D17" s="28" t="s">
        <v>27</v>
      </c>
      <c r="E17" s="33"/>
      <c r="F17" s="33"/>
      <c r="G17" s="33"/>
      <c r="H17" s="33"/>
      <c r="I17" s="28" t="s">
        <v>25</v>
      </c>
      <c r="J17" s="29" t="str">
        <f>'Rekapitulace stavby'!AN13</f>
        <v>Vyplň údaj</v>
      </c>
      <c r="K17" s="33"/>
      <c r="L17" s="43"/>
      <c r="S17" s="33"/>
      <c r="T17" s="33"/>
      <c r="U17" s="33"/>
      <c r="V17" s="33"/>
      <c r="W17" s="33"/>
      <c r="X17" s="33"/>
      <c r="Y17" s="33"/>
      <c r="Z17" s="33"/>
      <c r="AA17" s="33"/>
      <c r="AB17" s="33"/>
      <c r="AC17" s="33"/>
      <c r="AD17" s="33"/>
      <c r="AE17" s="33"/>
    </row>
    <row r="18" spans="1:31" s="2" customFormat="1" ht="18" customHeight="1" hidden="1">
      <c r="A18" s="33"/>
      <c r="B18" s="34"/>
      <c r="C18" s="33"/>
      <c r="D18" s="33"/>
      <c r="E18" s="256" t="str">
        <f>'Rekapitulace stavby'!E14</f>
        <v>Vyplň údaj</v>
      </c>
      <c r="F18" s="236"/>
      <c r="G18" s="236"/>
      <c r="H18" s="236"/>
      <c r="I18" s="28" t="s">
        <v>26</v>
      </c>
      <c r="J18" s="29" t="str">
        <f>'Rekapitulace stavby'!AN14</f>
        <v>Vyplň údaj</v>
      </c>
      <c r="K18" s="33"/>
      <c r="L18" s="43"/>
      <c r="S18" s="33"/>
      <c r="T18" s="33"/>
      <c r="U18" s="33"/>
      <c r="V18" s="33"/>
      <c r="W18" s="33"/>
      <c r="X18" s="33"/>
      <c r="Y18" s="33"/>
      <c r="Z18" s="33"/>
      <c r="AA18" s="33"/>
      <c r="AB18" s="33"/>
      <c r="AC18" s="33"/>
      <c r="AD18" s="33"/>
      <c r="AE18" s="33"/>
    </row>
    <row r="19" spans="1:31" s="2" customFormat="1" ht="6.95" customHeight="1" hidden="1">
      <c r="A19" s="33"/>
      <c r="B19" s="34"/>
      <c r="C19" s="33"/>
      <c r="D19" s="33"/>
      <c r="E19" s="33"/>
      <c r="F19" s="33"/>
      <c r="G19" s="33"/>
      <c r="H19" s="33"/>
      <c r="I19" s="33"/>
      <c r="J19" s="33"/>
      <c r="K19" s="33"/>
      <c r="L19" s="43"/>
      <c r="S19" s="33"/>
      <c r="T19" s="33"/>
      <c r="U19" s="33"/>
      <c r="V19" s="33"/>
      <c r="W19" s="33"/>
      <c r="X19" s="33"/>
      <c r="Y19" s="33"/>
      <c r="Z19" s="33"/>
      <c r="AA19" s="33"/>
      <c r="AB19" s="33"/>
      <c r="AC19" s="33"/>
      <c r="AD19" s="33"/>
      <c r="AE19" s="33"/>
    </row>
    <row r="20" spans="1:31" s="2" customFormat="1" ht="12" customHeight="1" hidden="1">
      <c r="A20" s="33"/>
      <c r="B20" s="34"/>
      <c r="C20" s="33"/>
      <c r="D20" s="28" t="s">
        <v>29</v>
      </c>
      <c r="E20" s="33"/>
      <c r="F20" s="33"/>
      <c r="G20" s="33"/>
      <c r="H20" s="33"/>
      <c r="I20" s="28" t="s">
        <v>25</v>
      </c>
      <c r="J20" s="26" t="str">
        <f>IF('Rekapitulace stavby'!AN16="","",'Rekapitulace stavby'!AN16)</f>
        <v/>
      </c>
      <c r="K20" s="33"/>
      <c r="L20" s="43"/>
      <c r="S20" s="33"/>
      <c r="T20" s="33"/>
      <c r="U20" s="33"/>
      <c r="V20" s="33"/>
      <c r="W20" s="33"/>
      <c r="X20" s="33"/>
      <c r="Y20" s="33"/>
      <c r="Z20" s="33"/>
      <c r="AA20" s="33"/>
      <c r="AB20" s="33"/>
      <c r="AC20" s="33"/>
      <c r="AD20" s="33"/>
      <c r="AE20" s="33"/>
    </row>
    <row r="21" spans="1:31" s="2" customFormat="1" ht="18" customHeight="1" hidden="1">
      <c r="A21" s="33"/>
      <c r="B21" s="34"/>
      <c r="C21" s="33"/>
      <c r="D21" s="33"/>
      <c r="E21" s="26" t="str">
        <f>IF('Rekapitulace stavby'!E17="","",'Rekapitulace stavby'!E17)</f>
        <v xml:space="preserve"> </v>
      </c>
      <c r="F21" s="33"/>
      <c r="G21" s="33"/>
      <c r="H21" s="33"/>
      <c r="I21" s="28" t="s">
        <v>26</v>
      </c>
      <c r="J21" s="26" t="str">
        <f>IF('Rekapitulace stavby'!AN17="","",'Rekapitulace stavby'!AN17)</f>
        <v/>
      </c>
      <c r="K21" s="33"/>
      <c r="L21" s="43"/>
      <c r="S21" s="33"/>
      <c r="T21" s="33"/>
      <c r="U21" s="33"/>
      <c r="V21" s="33"/>
      <c r="W21" s="33"/>
      <c r="X21" s="33"/>
      <c r="Y21" s="33"/>
      <c r="Z21" s="33"/>
      <c r="AA21" s="33"/>
      <c r="AB21" s="33"/>
      <c r="AC21" s="33"/>
      <c r="AD21" s="33"/>
      <c r="AE21" s="33"/>
    </row>
    <row r="22" spans="1:31" s="2" customFormat="1" ht="6.95" customHeight="1" hidden="1">
      <c r="A22" s="33"/>
      <c r="B22" s="34"/>
      <c r="C22" s="33"/>
      <c r="D22" s="33"/>
      <c r="E22" s="33"/>
      <c r="F22" s="33"/>
      <c r="G22" s="33"/>
      <c r="H22" s="33"/>
      <c r="I22" s="33"/>
      <c r="J22" s="33"/>
      <c r="K22" s="33"/>
      <c r="L22" s="43"/>
      <c r="S22" s="33"/>
      <c r="T22" s="33"/>
      <c r="U22" s="33"/>
      <c r="V22" s="33"/>
      <c r="W22" s="33"/>
      <c r="X22" s="33"/>
      <c r="Y22" s="33"/>
      <c r="Z22" s="33"/>
      <c r="AA22" s="33"/>
      <c r="AB22" s="33"/>
      <c r="AC22" s="33"/>
      <c r="AD22" s="33"/>
      <c r="AE22" s="33"/>
    </row>
    <row r="23" spans="1:31" s="2" customFormat="1" ht="12" customHeight="1" hidden="1">
      <c r="A23" s="33"/>
      <c r="B23" s="34"/>
      <c r="C23" s="33"/>
      <c r="D23" s="28" t="s">
        <v>31</v>
      </c>
      <c r="E23" s="33"/>
      <c r="F23" s="33"/>
      <c r="G23" s="33"/>
      <c r="H23" s="33"/>
      <c r="I23" s="28" t="s">
        <v>25</v>
      </c>
      <c r="J23" s="26" t="str">
        <f>IF('Rekapitulace stavby'!AN19="","",'Rekapitulace stavby'!AN19)</f>
        <v/>
      </c>
      <c r="K23" s="33"/>
      <c r="L23" s="43"/>
      <c r="S23" s="33"/>
      <c r="T23" s="33"/>
      <c r="U23" s="33"/>
      <c r="V23" s="33"/>
      <c r="W23" s="33"/>
      <c r="X23" s="33"/>
      <c r="Y23" s="33"/>
      <c r="Z23" s="33"/>
      <c r="AA23" s="33"/>
      <c r="AB23" s="33"/>
      <c r="AC23" s="33"/>
      <c r="AD23" s="33"/>
      <c r="AE23" s="33"/>
    </row>
    <row r="24" spans="1:31" s="2" customFormat="1" ht="18" customHeight="1" hidden="1">
      <c r="A24" s="33"/>
      <c r="B24" s="34"/>
      <c r="C24" s="33"/>
      <c r="D24" s="33"/>
      <c r="E24" s="26" t="str">
        <f>IF('Rekapitulace stavby'!E20="","",'Rekapitulace stavby'!E20)</f>
        <v xml:space="preserve"> </v>
      </c>
      <c r="F24" s="33"/>
      <c r="G24" s="33"/>
      <c r="H24" s="33"/>
      <c r="I24" s="28" t="s">
        <v>26</v>
      </c>
      <c r="J24" s="26" t="str">
        <f>IF('Rekapitulace stavby'!AN20="","",'Rekapitulace stavby'!AN20)</f>
        <v/>
      </c>
      <c r="K24" s="33"/>
      <c r="L24" s="43"/>
      <c r="S24" s="33"/>
      <c r="T24" s="33"/>
      <c r="U24" s="33"/>
      <c r="V24" s="33"/>
      <c r="W24" s="33"/>
      <c r="X24" s="33"/>
      <c r="Y24" s="33"/>
      <c r="Z24" s="33"/>
      <c r="AA24" s="33"/>
      <c r="AB24" s="33"/>
      <c r="AC24" s="33"/>
      <c r="AD24" s="33"/>
      <c r="AE24" s="33"/>
    </row>
    <row r="25" spans="1:31" s="2" customFormat="1" ht="6.95" customHeight="1" hidden="1">
      <c r="A25" s="33"/>
      <c r="B25" s="34"/>
      <c r="C25" s="33"/>
      <c r="D25" s="33"/>
      <c r="E25" s="33"/>
      <c r="F25" s="33"/>
      <c r="G25" s="33"/>
      <c r="H25" s="33"/>
      <c r="I25" s="33"/>
      <c r="J25" s="33"/>
      <c r="K25" s="33"/>
      <c r="L25" s="43"/>
      <c r="S25" s="33"/>
      <c r="T25" s="33"/>
      <c r="U25" s="33"/>
      <c r="V25" s="33"/>
      <c r="W25" s="33"/>
      <c r="X25" s="33"/>
      <c r="Y25" s="33"/>
      <c r="Z25" s="33"/>
      <c r="AA25" s="33"/>
      <c r="AB25" s="33"/>
      <c r="AC25" s="33"/>
      <c r="AD25" s="33"/>
      <c r="AE25" s="33"/>
    </row>
    <row r="26" spans="1:31" s="2" customFormat="1" ht="12" customHeight="1" hidden="1">
      <c r="A26" s="33"/>
      <c r="B26" s="34"/>
      <c r="C26" s="33"/>
      <c r="D26" s="28" t="s">
        <v>32</v>
      </c>
      <c r="E26" s="33"/>
      <c r="F26" s="33"/>
      <c r="G26" s="33"/>
      <c r="H26" s="33"/>
      <c r="I26" s="33"/>
      <c r="J26" s="33"/>
      <c r="K26" s="33"/>
      <c r="L26" s="43"/>
      <c r="S26" s="33"/>
      <c r="T26" s="33"/>
      <c r="U26" s="33"/>
      <c r="V26" s="33"/>
      <c r="W26" s="33"/>
      <c r="X26" s="33"/>
      <c r="Y26" s="33"/>
      <c r="Z26" s="33"/>
      <c r="AA26" s="33"/>
      <c r="AB26" s="33"/>
      <c r="AC26" s="33"/>
      <c r="AD26" s="33"/>
      <c r="AE26" s="33"/>
    </row>
    <row r="27" spans="1:31" s="8" customFormat="1" ht="16.5" customHeight="1" hidden="1">
      <c r="A27" s="95"/>
      <c r="B27" s="96"/>
      <c r="C27" s="95"/>
      <c r="D27" s="95"/>
      <c r="E27" s="241" t="s">
        <v>1</v>
      </c>
      <c r="F27" s="241"/>
      <c r="G27" s="241"/>
      <c r="H27" s="241"/>
      <c r="I27" s="95"/>
      <c r="J27" s="95"/>
      <c r="K27" s="95"/>
      <c r="L27" s="97"/>
      <c r="S27" s="95"/>
      <c r="T27" s="95"/>
      <c r="U27" s="95"/>
      <c r="V27" s="95"/>
      <c r="W27" s="95"/>
      <c r="X27" s="95"/>
      <c r="Y27" s="95"/>
      <c r="Z27" s="95"/>
      <c r="AA27" s="95"/>
      <c r="AB27" s="95"/>
      <c r="AC27" s="95"/>
      <c r="AD27" s="95"/>
      <c r="AE27" s="95"/>
    </row>
    <row r="28" spans="1:31" s="2" customFormat="1" ht="6.95" customHeight="1" hidden="1">
      <c r="A28" s="33"/>
      <c r="B28" s="34"/>
      <c r="C28" s="33"/>
      <c r="D28" s="33"/>
      <c r="E28" s="33"/>
      <c r="F28" s="33"/>
      <c r="G28" s="33"/>
      <c r="H28" s="33"/>
      <c r="I28" s="33"/>
      <c r="J28" s="33"/>
      <c r="K28" s="33"/>
      <c r="L28" s="43"/>
      <c r="S28" s="33"/>
      <c r="T28" s="33"/>
      <c r="U28" s="33"/>
      <c r="V28" s="33"/>
      <c r="W28" s="33"/>
      <c r="X28" s="33"/>
      <c r="Y28" s="33"/>
      <c r="Z28" s="33"/>
      <c r="AA28" s="33"/>
      <c r="AB28" s="33"/>
      <c r="AC28" s="33"/>
      <c r="AD28" s="33"/>
      <c r="AE28" s="33"/>
    </row>
    <row r="29" spans="1:31" s="2" customFormat="1" ht="6.95" customHeight="1" hidden="1">
      <c r="A29" s="33"/>
      <c r="B29" s="34"/>
      <c r="C29" s="33"/>
      <c r="D29" s="67"/>
      <c r="E29" s="67"/>
      <c r="F29" s="67"/>
      <c r="G29" s="67"/>
      <c r="H29" s="67"/>
      <c r="I29" s="67"/>
      <c r="J29" s="67"/>
      <c r="K29" s="67"/>
      <c r="L29" s="43"/>
      <c r="S29" s="33"/>
      <c r="T29" s="33"/>
      <c r="U29" s="33"/>
      <c r="V29" s="33"/>
      <c r="W29" s="33"/>
      <c r="X29" s="33"/>
      <c r="Y29" s="33"/>
      <c r="Z29" s="33"/>
      <c r="AA29" s="33"/>
      <c r="AB29" s="33"/>
      <c r="AC29" s="33"/>
      <c r="AD29" s="33"/>
      <c r="AE29" s="33"/>
    </row>
    <row r="30" spans="1:31" s="2" customFormat="1" ht="25.35" customHeight="1" hidden="1">
      <c r="A30" s="33"/>
      <c r="B30" s="34"/>
      <c r="C30" s="33"/>
      <c r="D30" s="98" t="s">
        <v>33</v>
      </c>
      <c r="E30" s="33"/>
      <c r="F30" s="33"/>
      <c r="G30" s="33"/>
      <c r="H30" s="33"/>
      <c r="I30" s="33"/>
      <c r="J30" s="72">
        <f>ROUND(J119,2)</f>
        <v>0</v>
      </c>
      <c r="K30" s="33"/>
      <c r="L30" s="43"/>
      <c r="S30" s="33"/>
      <c r="T30" s="33"/>
      <c r="U30" s="33"/>
      <c r="V30" s="33"/>
      <c r="W30" s="33"/>
      <c r="X30" s="33"/>
      <c r="Y30" s="33"/>
      <c r="Z30" s="33"/>
      <c r="AA30" s="33"/>
      <c r="AB30" s="33"/>
      <c r="AC30" s="33"/>
      <c r="AD30" s="33"/>
      <c r="AE30" s="33"/>
    </row>
    <row r="31" spans="1:31" s="2" customFormat="1" ht="6.95" customHeight="1" hidden="1">
      <c r="A31" s="33"/>
      <c r="B31" s="34"/>
      <c r="C31" s="33"/>
      <c r="D31" s="67"/>
      <c r="E31" s="67"/>
      <c r="F31" s="67"/>
      <c r="G31" s="67"/>
      <c r="H31" s="67"/>
      <c r="I31" s="67"/>
      <c r="J31" s="67"/>
      <c r="K31" s="67"/>
      <c r="L31" s="43"/>
      <c r="S31" s="33"/>
      <c r="T31" s="33"/>
      <c r="U31" s="33"/>
      <c r="V31" s="33"/>
      <c r="W31" s="33"/>
      <c r="X31" s="33"/>
      <c r="Y31" s="33"/>
      <c r="Z31" s="33"/>
      <c r="AA31" s="33"/>
      <c r="AB31" s="33"/>
      <c r="AC31" s="33"/>
      <c r="AD31" s="33"/>
      <c r="AE31" s="33"/>
    </row>
    <row r="32" spans="1:31" s="2" customFormat="1" ht="14.45" customHeight="1" hidden="1">
      <c r="A32" s="33"/>
      <c r="B32" s="34"/>
      <c r="C32" s="33"/>
      <c r="D32" s="33"/>
      <c r="E32" s="33"/>
      <c r="F32" s="37" t="s">
        <v>35</v>
      </c>
      <c r="G32" s="33"/>
      <c r="H32" s="33"/>
      <c r="I32" s="37" t="s">
        <v>34</v>
      </c>
      <c r="J32" s="37" t="s">
        <v>36</v>
      </c>
      <c r="K32" s="33"/>
      <c r="L32" s="43"/>
      <c r="S32" s="33"/>
      <c r="T32" s="33"/>
      <c r="U32" s="33"/>
      <c r="V32" s="33"/>
      <c r="W32" s="33"/>
      <c r="X32" s="33"/>
      <c r="Y32" s="33"/>
      <c r="Z32" s="33"/>
      <c r="AA32" s="33"/>
      <c r="AB32" s="33"/>
      <c r="AC32" s="33"/>
      <c r="AD32" s="33"/>
      <c r="AE32" s="33"/>
    </row>
    <row r="33" spans="1:31" s="2" customFormat="1" ht="14.45" customHeight="1" hidden="1">
      <c r="A33" s="33"/>
      <c r="B33" s="34"/>
      <c r="C33" s="33"/>
      <c r="D33" s="99" t="s">
        <v>37</v>
      </c>
      <c r="E33" s="28" t="s">
        <v>38</v>
      </c>
      <c r="F33" s="100">
        <f>ROUND((SUM(BE119:BE190)),2)</f>
        <v>0</v>
      </c>
      <c r="G33" s="33"/>
      <c r="H33" s="33"/>
      <c r="I33" s="101">
        <v>0.21</v>
      </c>
      <c r="J33" s="100">
        <f>ROUND(((SUM(BE119:BE190))*I33),2)</f>
        <v>0</v>
      </c>
      <c r="K33" s="33"/>
      <c r="L33" s="43"/>
      <c r="S33" s="33"/>
      <c r="T33" s="33"/>
      <c r="U33" s="33"/>
      <c r="V33" s="33"/>
      <c r="W33" s="33"/>
      <c r="X33" s="33"/>
      <c r="Y33" s="33"/>
      <c r="Z33" s="33"/>
      <c r="AA33" s="33"/>
      <c r="AB33" s="33"/>
      <c r="AC33" s="33"/>
      <c r="AD33" s="33"/>
      <c r="AE33" s="33"/>
    </row>
    <row r="34" spans="1:31" s="2" customFormat="1" ht="14.45" customHeight="1" hidden="1">
      <c r="A34" s="33"/>
      <c r="B34" s="34"/>
      <c r="C34" s="33"/>
      <c r="D34" s="33"/>
      <c r="E34" s="28" t="s">
        <v>39</v>
      </c>
      <c r="F34" s="100">
        <f>ROUND((SUM(BF119:BF190)),2)</f>
        <v>0</v>
      </c>
      <c r="G34" s="33"/>
      <c r="H34" s="33"/>
      <c r="I34" s="101">
        <v>0.15</v>
      </c>
      <c r="J34" s="100">
        <f>ROUND(((SUM(BF119:BF190))*I34),2)</f>
        <v>0</v>
      </c>
      <c r="K34" s="33"/>
      <c r="L34" s="43"/>
      <c r="S34" s="33"/>
      <c r="T34" s="33"/>
      <c r="U34" s="33"/>
      <c r="V34" s="33"/>
      <c r="W34" s="33"/>
      <c r="X34" s="33"/>
      <c r="Y34" s="33"/>
      <c r="Z34" s="33"/>
      <c r="AA34" s="33"/>
      <c r="AB34" s="33"/>
      <c r="AC34" s="33"/>
      <c r="AD34" s="33"/>
      <c r="AE34" s="33"/>
    </row>
    <row r="35" spans="1:31" s="2" customFormat="1" ht="14.45" customHeight="1" hidden="1">
      <c r="A35" s="33"/>
      <c r="B35" s="34"/>
      <c r="C35" s="33"/>
      <c r="D35" s="33"/>
      <c r="E35" s="28" t="s">
        <v>40</v>
      </c>
      <c r="F35" s="100">
        <f>ROUND((SUM(BG119:BG190)),2)</f>
        <v>0</v>
      </c>
      <c r="G35" s="33"/>
      <c r="H35" s="33"/>
      <c r="I35" s="101">
        <v>0.21</v>
      </c>
      <c r="J35" s="100">
        <f>0</f>
        <v>0</v>
      </c>
      <c r="K35" s="33"/>
      <c r="L35" s="43"/>
      <c r="S35" s="33"/>
      <c r="T35" s="33"/>
      <c r="U35" s="33"/>
      <c r="V35" s="33"/>
      <c r="W35" s="33"/>
      <c r="X35" s="33"/>
      <c r="Y35" s="33"/>
      <c r="Z35" s="33"/>
      <c r="AA35" s="33"/>
      <c r="AB35" s="33"/>
      <c r="AC35" s="33"/>
      <c r="AD35" s="33"/>
      <c r="AE35" s="33"/>
    </row>
    <row r="36" spans="1:31" s="2" customFormat="1" ht="14.45" customHeight="1" hidden="1">
      <c r="A36" s="33"/>
      <c r="B36" s="34"/>
      <c r="C36" s="33"/>
      <c r="D36" s="33"/>
      <c r="E36" s="28" t="s">
        <v>41</v>
      </c>
      <c r="F36" s="100">
        <f>ROUND((SUM(BH119:BH190)),2)</f>
        <v>0</v>
      </c>
      <c r="G36" s="33"/>
      <c r="H36" s="33"/>
      <c r="I36" s="101">
        <v>0.15</v>
      </c>
      <c r="J36" s="100">
        <f>0</f>
        <v>0</v>
      </c>
      <c r="K36" s="33"/>
      <c r="L36" s="43"/>
      <c r="S36" s="33"/>
      <c r="T36" s="33"/>
      <c r="U36" s="33"/>
      <c r="V36" s="33"/>
      <c r="W36" s="33"/>
      <c r="X36" s="33"/>
      <c r="Y36" s="33"/>
      <c r="Z36" s="33"/>
      <c r="AA36" s="33"/>
      <c r="AB36" s="33"/>
      <c r="AC36" s="33"/>
      <c r="AD36" s="33"/>
      <c r="AE36" s="33"/>
    </row>
    <row r="37" spans="1:31" s="2" customFormat="1" ht="14.45" customHeight="1" hidden="1">
      <c r="A37" s="33"/>
      <c r="B37" s="34"/>
      <c r="C37" s="33"/>
      <c r="D37" s="33"/>
      <c r="E37" s="28" t="s">
        <v>42</v>
      </c>
      <c r="F37" s="100">
        <f>ROUND((SUM(BI119:BI190)),2)</f>
        <v>0</v>
      </c>
      <c r="G37" s="33"/>
      <c r="H37" s="33"/>
      <c r="I37" s="101">
        <v>0</v>
      </c>
      <c r="J37" s="100">
        <f>0</f>
        <v>0</v>
      </c>
      <c r="K37" s="33"/>
      <c r="L37" s="43"/>
      <c r="S37" s="33"/>
      <c r="T37" s="33"/>
      <c r="U37" s="33"/>
      <c r="V37" s="33"/>
      <c r="W37" s="33"/>
      <c r="X37" s="33"/>
      <c r="Y37" s="33"/>
      <c r="Z37" s="33"/>
      <c r="AA37" s="33"/>
      <c r="AB37" s="33"/>
      <c r="AC37" s="33"/>
      <c r="AD37" s="33"/>
      <c r="AE37" s="33"/>
    </row>
    <row r="38" spans="1:31" s="2" customFormat="1" ht="6.95" customHeight="1" hidden="1">
      <c r="A38" s="33"/>
      <c r="B38" s="34"/>
      <c r="C38" s="33"/>
      <c r="D38" s="33"/>
      <c r="E38" s="33"/>
      <c r="F38" s="33"/>
      <c r="G38" s="33"/>
      <c r="H38" s="33"/>
      <c r="I38" s="33"/>
      <c r="J38" s="33"/>
      <c r="K38" s="33"/>
      <c r="L38" s="43"/>
      <c r="S38" s="33"/>
      <c r="T38" s="33"/>
      <c r="U38" s="33"/>
      <c r="V38" s="33"/>
      <c r="W38" s="33"/>
      <c r="X38" s="33"/>
      <c r="Y38" s="33"/>
      <c r="Z38" s="33"/>
      <c r="AA38" s="33"/>
      <c r="AB38" s="33"/>
      <c r="AC38" s="33"/>
      <c r="AD38" s="33"/>
      <c r="AE38" s="33"/>
    </row>
    <row r="39" spans="1:31" s="2" customFormat="1" ht="25.35" customHeight="1" hidden="1">
      <c r="A39" s="33"/>
      <c r="B39" s="34"/>
      <c r="C39" s="102"/>
      <c r="D39" s="103" t="s">
        <v>43</v>
      </c>
      <c r="E39" s="61"/>
      <c r="F39" s="61"/>
      <c r="G39" s="104" t="s">
        <v>44</v>
      </c>
      <c r="H39" s="105" t="s">
        <v>45</v>
      </c>
      <c r="I39" s="61"/>
      <c r="J39" s="106">
        <f>SUM(J30:J37)</f>
        <v>0</v>
      </c>
      <c r="K39" s="107"/>
      <c r="L39" s="43"/>
      <c r="S39" s="33"/>
      <c r="T39" s="33"/>
      <c r="U39" s="33"/>
      <c r="V39" s="33"/>
      <c r="W39" s="33"/>
      <c r="X39" s="33"/>
      <c r="Y39" s="33"/>
      <c r="Z39" s="33"/>
      <c r="AA39" s="33"/>
      <c r="AB39" s="33"/>
      <c r="AC39" s="33"/>
      <c r="AD39" s="33"/>
      <c r="AE39" s="33"/>
    </row>
    <row r="40" spans="1:31" s="2" customFormat="1" ht="14.45" customHeight="1" hidden="1">
      <c r="A40" s="33"/>
      <c r="B40" s="34"/>
      <c r="C40" s="33"/>
      <c r="D40" s="33"/>
      <c r="E40" s="33"/>
      <c r="F40" s="33"/>
      <c r="G40" s="33"/>
      <c r="H40" s="33"/>
      <c r="I40" s="33"/>
      <c r="J40" s="33"/>
      <c r="K40" s="33"/>
      <c r="L40" s="43"/>
      <c r="S40" s="33"/>
      <c r="T40" s="33"/>
      <c r="U40" s="33"/>
      <c r="V40" s="33"/>
      <c r="W40" s="33"/>
      <c r="X40" s="33"/>
      <c r="Y40" s="33"/>
      <c r="Z40" s="33"/>
      <c r="AA40" s="33"/>
      <c r="AB40" s="33"/>
      <c r="AC40" s="33"/>
      <c r="AD40" s="33"/>
      <c r="AE40" s="33"/>
    </row>
    <row r="41" spans="2:12" s="1" customFormat="1" ht="14.45" customHeight="1" hidden="1">
      <c r="B41" s="21"/>
      <c r="L41" s="21"/>
    </row>
    <row r="42" spans="2:12" s="1" customFormat="1" ht="14.45" customHeight="1" hidden="1">
      <c r="B42" s="21"/>
      <c r="L42" s="21"/>
    </row>
    <row r="43" spans="2:12" s="1" customFormat="1" ht="14.45" customHeight="1" hidden="1">
      <c r="B43" s="21"/>
      <c r="L43" s="21"/>
    </row>
    <row r="44" spans="2:12" s="1" customFormat="1" ht="14.45" customHeight="1" hidden="1">
      <c r="B44" s="21"/>
      <c r="L44" s="21"/>
    </row>
    <row r="45" spans="2:12" s="1" customFormat="1" ht="14.45" customHeight="1" hidden="1">
      <c r="B45" s="21"/>
      <c r="L45" s="21"/>
    </row>
    <row r="46" spans="2:12" s="1" customFormat="1" ht="14.45" customHeight="1" hidden="1">
      <c r="B46" s="21"/>
      <c r="L46" s="21"/>
    </row>
    <row r="47" spans="2:12" s="1" customFormat="1" ht="14.45" customHeight="1" hidden="1">
      <c r="B47" s="21"/>
      <c r="L47" s="21"/>
    </row>
    <row r="48" spans="2:12" s="1" customFormat="1" ht="14.45" customHeight="1" hidden="1">
      <c r="B48" s="21"/>
      <c r="L48" s="21"/>
    </row>
    <row r="49" spans="2:12" s="1" customFormat="1" ht="14.45" customHeight="1" hidden="1">
      <c r="B49" s="21"/>
      <c r="L49" s="21"/>
    </row>
    <row r="50" spans="2:12" s="2" customFormat="1" ht="14.45" customHeight="1" hidden="1">
      <c r="B50" s="43"/>
      <c r="D50" s="44" t="s">
        <v>46</v>
      </c>
      <c r="E50" s="45"/>
      <c r="F50" s="45"/>
      <c r="G50" s="44" t="s">
        <v>47</v>
      </c>
      <c r="H50" s="45"/>
      <c r="I50" s="45"/>
      <c r="J50" s="45"/>
      <c r="K50" s="45"/>
      <c r="L50" s="43"/>
    </row>
    <row r="51" spans="2:12" ht="11.25" hidden="1">
      <c r="B51" s="21"/>
      <c r="L51" s="21"/>
    </row>
    <row r="52" spans="2:12" ht="11.25" hidden="1">
      <c r="B52" s="21"/>
      <c r="L52" s="21"/>
    </row>
    <row r="53" spans="2:12" ht="11.25" hidden="1">
      <c r="B53" s="21"/>
      <c r="L53" s="21"/>
    </row>
    <row r="54" spans="2:12" ht="11.25" hidden="1">
      <c r="B54" s="21"/>
      <c r="L54" s="21"/>
    </row>
    <row r="55" spans="2:12" ht="11.25" hidden="1">
      <c r="B55" s="21"/>
      <c r="L55" s="21"/>
    </row>
    <row r="56" spans="2:12" ht="11.25" hidden="1">
      <c r="B56" s="21"/>
      <c r="L56" s="21"/>
    </row>
    <row r="57" spans="2:12" ht="11.25" hidden="1">
      <c r="B57" s="21"/>
      <c r="L57" s="21"/>
    </row>
    <row r="58" spans="2:12" ht="11.25" hidden="1">
      <c r="B58" s="21"/>
      <c r="L58" s="21"/>
    </row>
    <row r="59" spans="2:12" ht="11.25" hidden="1">
      <c r="B59" s="21"/>
      <c r="L59" s="21"/>
    </row>
    <row r="60" spans="2:12" ht="11.25" hidden="1">
      <c r="B60" s="21"/>
      <c r="L60" s="21"/>
    </row>
    <row r="61" spans="1:31" s="2" customFormat="1" ht="12.75" hidden="1">
      <c r="A61" s="33"/>
      <c r="B61" s="34"/>
      <c r="C61" s="33"/>
      <c r="D61" s="46" t="s">
        <v>48</v>
      </c>
      <c r="E61" s="36"/>
      <c r="F61" s="108" t="s">
        <v>49</v>
      </c>
      <c r="G61" s="46" t="s">
        <v>48</v>
      </c>
      <c r="H61" s="36"/>
      <c r="I61" s="36"/>
      <c r="J61" s="109" t="s">
        <v>49</v>
      </c>
      <c r="K61" s="36"/>
      <c r="L61" s="43"/>
      <c r="S61" s="33"/>
      <c r="T61" s="33"/>
      <c r="U61" s="33"/>
      <c r="V61" s="33"/>
      <c r="W61" s="33"/>
      <c r="X61" s="33"/>
      <c r="Y61" s="33"/>
      <c r="Z61" s="33"/>
      <c r="AA61" s="33"/>
      <c r="AB61" s="33"/>
      <c r="AC61" s="33"/>
      <c r="AD61" s="33"/>
      <c r="AE61" s="33"/>
    </row>
    <row r="62" spans="2:12" ht="11.25" hidden="1">
      <c r="B62" s="21"/>
      <c r="L62" s="21"/>
    </row>
    <row r="63" spans="2:12" ht="11.25" hidden="1">
      <c r="B63" s="21"/>
      <c r="L63" s="21"/>
    </row>
    <row r="64" spans="2:12" ht="11.25" hidden="1">
      <c r="B64" s="21"/>
      <c r="L64" s="21"/>
    </row>
    <row r="65" spans="1:31" s="2" customFormat="1" ht="12.75" hidden="1">
      <c r="A65" s="33"/>
      <c r="B65" s="34"/>
      <c r="C65" s="33"/>
      <c r="D65" s="44" t="s">
        <v>50</v>
      </c>
      <c r="E65" s="47"/>
      <c r="F65" s="47"/>
      <c r="G65" s="44" t="s">
        <v>51</v>
      </c>
      <c r="H65" s="47"/>
      <c r="I65" s="47"/>
      <c r="J65" s="47"/>
      <c r="K65" s="47"/>
      <c r="L65" s="43"/>
      <c r="S65" s="33"/>
      <c r="T65" s="33"/>
      <c r="U65" s="33"/>
      <c r="V65" s="33"/>
      <c r="W65" s="33"/>
      <c r="X65" s="33"/>
      <c r="Y65" s="33"/>
      <c r="Z65" s="33"/>
      <c r="AA65" s="33"/>
      <c r="AB65" s="33"/>
      <c r="AC65" s="33"/>
      <c r="AD65" s="33"/>
      <c r="AE65" s="33"/>
    </row>
    <row r="66" spans="2:12" ht="11.25" hidden="1">
      <c r="B66" s="21"/>
      <c r="L66" s="21"/>
    </row>
    <row r="67" spans="2:12" ht="11.25" hidden="1">
      <c r="B67" s="21"/>
      <c r="L67" s="21"/>
    </row>
    <row r="68" spans="2:12" ht="11.25" hidden="1">
      <c r="B68" s="21"/>
      <c r="L68" s="21"/>
    </row>
    <row r="69" spans="2:12" ht="11.25" hidden="1">
      <c r="B69" s="21"/>
      <c r="L69" s="21"/>
    </row>
    <row r="70" spans="2:12" ht="11.25" hidden="1">
      <c r="B70" s="21"/>
      <c r="L70" s="21"/>
    </row>
    <row r="71" spans="2:12" ht="11.25" hidden="1">
      <c r="B71" s="21"/>
      <c r="L71" s="21"/>
    </row>
    <row r="72" spans="2:12" ht="11.25" hidden="1">
      <c r="B72" s="21"/>
      <c r="L72" s="21"/>
    </row>
    <row r="73" spans="2:12" ht="11.25" hidden="1">
      <c r="B73" s="21"/>
      <c r="L73" s="21"/>
    </row>
    <row r="74" spans="2:12" ht="11.25" hidden="1">
      <c r="B74" s="21"/>
      <c r="L74" s="21"/>
    </row>
    <row r="75" spans="2:12" ht="11.25" hidden="1">
      <c r="B75" s="21"/>
      <c r="L75" s="21"/>
    </row>
    <row r="76" spans="1:31" s="2" customFormat="1" ht="12.75" hidden="1">
      <c r="A76" s="33"/>
      <c r="B76" s="34"/>
      <c r="C76" s="33"/>
      <c r="D76" s="46" t="s">
        <v>48</v>
      </c>
      <c r="E76" s="36"/>
      <c r="F76" s="108" t="s">
        <v>49</v>
      </c>
      <c r="G76" s="46" t="s">
        <v>48</v>
      </c>
      <c r="H76" s="36"/>
      <c r="I76" s="36"/>
      <c r="J76" s="109" t="s">
        <v>49</v>
      </c>
      <c r="K76" s="36"/>
      <c r="L76" s="43"/>
      <c r="S76" s="33"/>
      <c r="T76" s="33"/>
      <c r="U76" s="33"/>
      <c r="V76" s="33"/>
      <c r="W76" s="33"/>
      <c r="X76" s="33"/>
      <c r="Y76" s="33"/>
      <c r="Z76" s="33"/>
      <c r="AA76" s="33"/>
      <c r="AB76" s="33"/>
      <c r="AC76" s="33"/>
      <c r="AD76" s="33"/>
      <c r="AE76" s="33"/>
    </row>
    <row r="77" spans="1:31" s="2" customFormat="1" ht="14.45" customHeight="1" hidden="1">
      <c r="A77" s="33"/>
      <c r="B77" s="48"/>
      <c r="C77" s="49"/>
      <c r="D77" s="49"/>
      <c r="E77" s="49"/>
      <c r="F77" s="49"/>
      <c r="G77" s="49"/>
      <c r="H77" s="49"/>
      <c r="I77" s="49"/>
      <c r="J77" s="49"/>
      <c r="K77" s="49"/>
      <c r="L77" s="43"/>
      <c r="S77" s="33"/>
      <c r="T77" s="33"/>
      <c r="U77" s="33"/>
      <c r="V77" s="33"/>
      <c r="W77" s="33"/>
      <c r="X77" s="33"/>
      <c r="Y77" s="33"/>
      <c r="Z77" s="33"/>
      <c r="AA77" s="33"/>
      <c r="AB77" s="33"/>
      <c r="AC77" s="33"/>
      <c r="AD77" s="33"/>
      <c r="AE77" s="33"/>
    </row>
    <row r="78" ht="11.25" hidden="1"/>
    <row r="79" ht="11.25" hidden="1"/>
    <row r="80" ht="11.25" hidden="1"/>
    <row r="81" spans="1:31" s="2" customFormat="1" ht="6.95" customHeight="1">
      <c r="A81" s="33"/>
      <c r="B81" s="50"/>
      <c r="C81" s="51"/>
      <c r="D81" s="51"/>
      <c r="E81" s="51"/>
      <c r="F81" s="51"/>
      <c r="G81" s="51"/>
      <c r="H81" s="51"/>
      <c r="I81" s="51"/>
      <c r="J81" s="51"/>
      <c r="K81" s="51"/>
      <c r="L81" s="43"/>
      <c r="S81" s="33"/>
      <c r="T81" s="33"/>
      <c r="U81" s="33"/>
      <c r="V81" s="33"/>
      <c r="W81" s="33"/>
      <c r="X81" s="33"/>
      <c r="Y81" s="33"/>
      <c r="Z81" s="33"/>
      <c r="AA81" s="33"/>
      <c r="AB81" s="33"/>
      <c r="AC81" s="33"/>
      <c r="AD81" s="33"/>
      <c r="AE81" s="33"/>
    </row>
    <row r="82" spans="1:31" s="2" customFormat="1" ht="24.95" customHeight="1">
      <c r="A82" s="33"/>
      <c r="B82" s="34"/>
      <c r="C82" s="22" t="s">
        <v>108</v>
      </c>
      <c r="D82" s="33"/>
      <c r="E82" s="33"/>
      <c r="F82" s="33"/>
      <c r="G82" s="33"/>
      <c r="H82" s="33"/>
      <c r="I82" s="33"/>
      <c r="J82" s="33"/>
      <c r="K82" s="33"/>
      <c r="L82" s="43"/>
      <c r="S82" s="33"/>
      <c r="T82" s="33"/>
      <c r="U82" s="33"/>
      <c r="V82" s="33"/>
      <c r="W82" s="33"/>
      <c r="X82" s="33"/>
      <c r="Y82" s="33"/>
      <c r="Z82" s="33"/>
      <c r="AA82" s="33"/>
      <c r="AB82" s="33"/>
      <c r="AC82" s="33"/>
      <c r="AD82" s="33"/>
      <c r="AE82" s="33"/>
    </row>
    <row r="83" spans="1:31" s="2" customFormat="1" ht="6.95" customHeight="1">
      <c r="A83" s="33"/>
      <c r="B83" s="34"/>
      <c r="C83" s="33"/>
      <c r="D83" s="33"/>
      <c r="E83" s="33"/>
      <c r="F83" s="33"/>
      <c r="G83" s="33"/>
      <c r="H83" s="33"/>
      <c r="I83" s="33"/>
      <c r="J83" s="33"/>
      <c r="K83" s="33"/>
      <c r="L83" s="43"/>
      <c r="S83" s="33"/>
      <c r="T83" s="33"/>
      <c r="U83" s="33"/>
      <c r="V83" s="33"/>
      <c r="W83" s="33"/>
      <c r="X83" s="33"/>
      <c r="Y83" s="33"/>
      <c r="Z83" s="33"/>
      <c r="AA83" s="33"/>
      <c r="AB83" s="33"/>
      <c r="AC83" s="33"/>
      <c r="AD83" s="33"/>
      <c r="AE83" s="33"/>
    </row>
    <row r="84" spans="1:31" s="2" customFormat="1" ht="12" customHeight="1">
      <c r="A84" s="33"/>
      <c r="B84" s="34"/>
      <c r="C84" s="28" t="s">
        <v>16</v>
      </c>
      <c r="D84" s="33"/>
      <c r="E84" s="33"/>
      <c r="F84" s="33"/>
      <c r="G84" s="33"/>
      <c r="H84" s="33"/>
      <c r="I84" s="33"/>
      <c r="J84" s="33"/>
      <c r="K84" s="33"/>
      <c r="L84" s="43"/>
      <c r="S84" s="33"/>
      <c r="T84" s="33"/>
      <c r="U84" s="33"/>
      <c r="V84" s="33"/>
      <c r="W84" s="33"/>
      <c r="X84" s="33"/>
      <c r="Y84" s="33"/>
      <c r="Z84" s="33"/>
      <c r="AA84" s="33"/>
      <c r="AB84" s="33"/>
      <c r="AC84" s="33"/>
      <c r="AD84" s="33"/>
      <c r="AE84" s="33"/>
    </row>
    <row r="85" spans="1:31" s="2" customFormat="1" ht="16.5" customHeight="1">
      <c r="A85" s="33"/>
      <c r="B85" s="34"/>
      <c r="C85" s="33"/>
      <c r="D85" s="33"/>
      <c r="E85" s="253" t="str">
        <f>E7</f>
        <v>Nástavba provozně technického objektu - ON Trutnov 1</v>
      </c>
      <c r="F85" s="254"/>
      <c r="G85" s="254"/>
      <c r="H85" s="254"/>
      <c r="I85" s="33"/>
      <c r="J85" s="33"/>
      <c r="K85" s="33"/>
      <c r="L85" s="43"/>
      <c r="S85" s="33"/>
      <c r="T85" s="33"/>
      <c r="U85" s="33"/>
      <c r="V85" s="33"/>
      <c r="W85" s="33"/>
      <c r="X85" s="33"/>
      <c r="Y85" s="33"/>
      <c r="Z85" s="33"/>
      <c r="AA85" s="33"/>
      <c r="AB85" s="33"/>
      <c r="AC85" s="33"/>
      <c r="AD85" s="33"/>
      <c r="AE85" s="33"/>
    </row>
    <row r="86" spans="1:31" s="2" customFormat="1" ht="12" customHeight="1">
      <c r="A86" s="33"/>
      <c r="B86" s="34"/>
      <c r="C86" s="28" t="s">
        <v>106</v>
      </c>
      <c r="D86" s="33"/>
      <c r="E86" s="33"/>
      <c r="F86" s="33"/>
      <c r="G86" s="33"/>
      <c r="H86" s="33"/>
      <c r="I86" s="33"/>
      <c r="J86" s="33"/>
      <c r="K86" s="33"/>
      <c r="L86" s="43"/>
      <c r="S86" s="33"/>
      <c r="T86" s="33"/>
      <c r="U86" s="33"/>
      <c r="V86" s="33"/>
      <c r="W86" s="33"/>
      <c r="X86" s="33"/>
      <c r="Y86" s="33"/>
      <c r="Z86" s="33"/>
      <c r="AA86" s="33"/>
      <c r="AB86" s="33"/>
      <c r="AC86" s="33"/>
      <c r="AD86" s="33"/>
      <c r="AE86" s="33"/>
    </row>
    <row r="87" spans="1:31" s="2" customFormat="1" ht="16.5" customHeight="1">
      <c r="A87" s="33"/>
      <c r="B87" s="34"/>
      <c r="C87" s="33"/>
      <c r="D87" s="33"/>
      <c r="E87" s="214" t="str">
        <f>E9</f>
        <v>D.1.4.C - Vzduchotechnika</v>
      </c>
      <c r="F87" s="255"/>
      <c r="G87" s="255"/>
      <c r="H87" s="255"/>
      <c r="I87" s="33"/>
      <c r="J87" s="33"/>
      <c r="K87" s="33"/>
      <c r="L87" s="43"/>
      <c r="S87" s="33"/>
      <c r="T87" s="33"/>
      <c r="U87" s="33"/>
      <c r="V87" s="33"/>
      <c r="W87" s="33"/>
      <c r="X87" s="33"/>
      <c r="Y87" s="33"/>
      <c r="Z87" s="33"/>
      <c r="AA87" s="33"/>
      <c r="AB87" s="33"/>
      <c r="AC87" s="33"/>
      <c r="AD87" s="33"/>
      <c r="AE87" s="33"/>
    </row>
    <row r="88" spans="1:31" s="2" customFormat="1" ht="6.95" customHeight="1">
      <c r="A88" s="33"/>
      <c r="B88" s="34"/>
      <c r="C88" s="33"/>
      <c r="D88" s="33"/>
      <c r="E88" s="33"/>
      <c r="F88" s="33"/>
      <c r="G88" s="33"/>
      <c r="H88" s="33"/>
      <c r="I88" s="33"/>
      <c r="J88" s="33"/>
      <c r="K88" s="33"/>
      <c r="L88" s="43"/>
      <c r="S88" s="33"/>
      <c r="T88" s="33"/>
      <c r="U88" s="33"/>
      <c r="V88" s="33"/>
      <c r="W88" s="33"/>
      <c r="X88" s="33"/>
      <c r="Y88" s="33"/>
      <c r="Z88" s="33"/>
      <c r="AA88" s="33"/>
      <c r="AB88" s="33"/>
      <c r="AC88" s="33"/>
      <c r="AD88" s="33"/>
      <c r="AE88" s="33"/>
    </row>
    <row r="89" spans="1:31" s="2" customFormat="1" ht="12" customHeight="1">
      <c r="A89" s="33"/>
      <c r="B89" s="34"/>
      <c r="C89" s="28" t="s">
        <v>20</v>
      </c>
      <c r="D89" s="33"/>
      <c r="E89" s="33"/>
      <c r="F89" s="26" t="str">
        <f>F12</f>
        <v xml:space="preserve"> </v>
      </c>
      <c r="G89" s="33"/>
      <c r="H89" s="33"/>
      <c r="I89" s="28" t="s">
        <v>22</v>
      </c>
      <c r="J89" s="56" t="str">
        <f>IF(J12="","",J12)</f>
        <v>27. 1. 2023</v>
      </c>
      <c r="K89" s="33"/>
      <c r="L89" s="43"/>
      <c r="S89" s="33"/>
      <c r="T89" s="33"/>
      <c r="U89" s="33"/>
      <c r="V89" s="33"/>
      <c r="W89" s="33"/>
      <c r="X89" s="33"/>
      <c r="Y89" s="33"/>
      <c r="Z89" s="33"/>
      <c r="AA89" s="33"/>
      <c r="AB89" s="33"/>
      <c r="AC89" s="33"/>
      <c r="AD89" s="33"/>
      <c r="AE89" s="33"/>
    </row>
    <row r="90" spans="1:31" s="2" customFormat="1" ht="6.95" customHeight="1">
      <c r="A90" s="33"/>
      <c r="B90" s="34"/>
      <c r="C90" s="33"/>
      <c r="D90" s="33"/>
      <c r="E90" s="33"/>
      <c r="F90" s="33"/>
      <c r="G90" s="33"/>
      <c r="H90" s="33"/>
      <c r="I90" s="33"/>
      <c r="J90" s="33"/>
      <c r="K90" s="33"/>
      <c r="L90" s="43"/>
      <c r="S90" s="33"/>
      <c r="T90" s="33"/>
      <c r="U90" s="33"/>
      <c r="V90" s="33"/>
      <c r="W90" s="33"/>
      <c r="X90" s="33"/>
      <c r="Y90" s="33"/>
      <c r="Z90" s="33"/>
      <c r="AA90" s="33"/>
      <c r="AB90" s="33"/>
      <c r="AC90" s="33"/>
      <c r="AD90" s="33"/>
      <c r="AE90" s="33"/>
    </row>
    <row r="91" spans="1:31" s="2" customFormat="1" ht="15.2" customHeight="1">
      <c r="A91" s="33"/>
      <c r="B91" s="34"/>
      <c r="C91" s="28" t="s">
        <v>24</v>
      </c>
      <c r="D91" s="33"/>
      <c r="E91" s="33"/>
      <c r="F91" s="26" t="str">
        <f>E15</f>
        <v xml:space="preserve"> </v>
      </c>
      <c r="G91" s="33"/>
      <c r="H91" s="33"/>
      <c r="I91" s="28" t="s">
        <v>29</v>
      </c>
      <c r="J91" s="31" t="str">
        <f>E21</f>
        <v xml:space="preserve"> </v>
      </c>
      <c r="K91" s="33"/>
      <c r="L91" s="43"/>
      <c r="S91" s="33"/>
      <c r="T91" s="33"/>
      <c r="U91" s="33"/>
      <c r="V91" s="33"/>
      <c r="W91" s="33"/>
      <c r="X91" s="33"/>
      <c r="Y91" s="33"/>
      <c r="Z91" s="33"/>
      <c r="AA91" s="33"/>
      <c r="AB91" s="33"/>
      <c r="AC91" s="33"/>
      <c r="AD91" s="33"/>
      <c r="AE91" s="33"/>
    </row>
    <row r="92" spans="1:31" s="2" customFormat="1" ht="15.2" customHeight="1">
      <c r="A92" s="33"/>
      <c r="B92" s="34"/>
      <c r="C92" s="28" t="s">
        <v>27</v>
      </c>
      <c r="D92" s="33"/>
      <c r="E92" s="33"/>
      <c r="F92" s="26" t="str">
        <f>IF(E18="","",E18)</f>
        <v>Vyplň údaj</v>
      </c>
      <c r="G92" s="33"/>
      <c r="H92" s="33"/>
      <c r="I92" s="28" t="s">
        <v>31</v>
      </c>
      <c r="J92" s="31" t="str">
        <f>E24</f>
        <v xml:space="preserve"> </v>
      </c>
      <c r="K92" s="33"/>
      <c r="L92" s="43"/>
      <c r="S92" s="33"/>
      <c r="T92" s="33"/>
      <c r="U92" s="33"/>
      <c r="V92" s="33"/>
      <c r="W92" s="33"/>
      <c r="X92" s="33"/>
      <c r="Y92" s="33"/>
      <c r="Z92" s="33"/>
      <c r="AA92" s="33"/>
      <c r="AB92" s="33"/>
      <c r="AC92" s="33"/>
      <c r="AD92" s="33"/>
      <c r="AE92" s="33"/>
    </row>
    <row r="93" spans="1:31" s="2" customFormat="1" ht="10.35" customHeight="1">
      <c r="A93" s="33"/>
      <c r="B93" s="34"/>
      <c r="C93" s="33"/>
      <c r="D93" s="33"/>
      <c r="E93" s="33"/>
      <c r="F93" s="33"/>
      <c r="G93" s="33"/>
      <c r="H93" s="33"/>
      <c r="I93" s="33"/>
      <c r="J93" s="33"/>
      <c r="K93" s="33"/>
      <c r="L93" s="43"/>
      <c r="S93" s="33"/>
      <c r="T93" s="33"/>
      <c r="U93" s="33"/>
      <c r="V93" s="33"/>
      <c r="W93" s="33"/>
      <c r="X93" s="33"/>
      <c r="Y93" s="33"/>
      <c r="Z93" s="33"/>
      <c r="AA93" s="33"/>
      <c r="AB93" s="33"/>
      <c r="AC93" s="33"/>
      <c r="AD93" s="33"/>
      <c r="AE93" s="33"/>
    </row>
    <row r="94" spans="1:31" s="2" customFormat="1" ht="29.25" customHeight="1">
      <c r="A94" s="33"/>
      <c r="B94" s="34"/>
      <c r="C94" s="110" t="s">
        <v>109</v>
      </c>
      <c r="D94" s="102"/>
      <c r="E94" s="102"/>
      <c r="F94" s="102"/>
      <c r="G94" s="102"/>
      <c r="H94" s="102"/>
      <c r="I94" s="102"/>
      <c r="J94" s="111" t="s">
        <v>110</v>
      </c>
      <c r="K94" s="102"/>
      <c r="L94" s="43"/>
      <c r="S94" s="33"/>
      <c r="T94" s="33"/>
      <c r="U94" s="33"/>
      <c r="V94" s="33"/>
      <c r="W94" s="33"/>
      <c r="X94" s="33"/>
      <c r="Y94" s="33"/>
      <c r="Z94" s="33"/>
      <c r="AA94" s="33"/>
      <c r="AB94" s="33"/>
      <c r="AC94" s="33"/>
      <c r="AD94" s="33"/>
      <c r="AE94" s="33"/>
    </row>
    <row r="95" spans="1:31" s="2" customFormat="1" ht="10.35" customHeight="1">
      <c r="A95" s="33"/>
      <c r="B95" s="34"/>
      <c r="C95" s="33"/>
      <c r="D95" s="33"/>
      <c r="E95" s="33"/>
      <c r="F95" s="33"/>
      <c r="G95" s="33"/>
      <c r="H95" s="33"/>
      <c r="I95" s="33"/>
      <c r="J95" s="33"/>
      <c r="K95" s="33"/>
      <c r="L95" s="43"/>
      <c r="S95" s="33"/>
      <c r="T95" s="33"/>
      <c r="U95" s="33"/>
      <c r="V95" s="33"/>
      <c r="W95" s="33"/>
      <c r="X95" s="33"/>
      <c r="Y95" s="33"/>
      <c r="Z95" s="33"/>
      <c r="AA95" s="33"/>
      <c r="AB95" s="33"/>
      <c r="AC95" s="33"/>
      <c r="AD95" s="33"/>
      <c r="AE95" s="33"/>
    </row>
    <row r="96" spans="1:47" s="2" customFormat="1" ht="22.9" customHeight="1">
      <c r="A96" s="33"/>
      <c r="B96" s="34"/>
      <c r="C96" s="112" t="s">
        <v>111</v>
      </c>
      <c r="D96" s="33"/>
      <c r="E96" s="33"/>
      <c r="F96" s="33"/>
      <c r="G96" s="33"/>
      <c r="H96" s="33"/>
      <c r="I96" s="33"/>
      <c r="J96" s="72">
        <f>J119</f>
        <v>0</v>
      </c>
      <c r="K96" s="33"/>
      <c r="L96" s="43"/>
      <c r="S96" s="33"/>
      <c r="T96" s="33"/>
      <c r="U96" s="33"/>
      <c r="V96" s="33"/>
      <c r="W96" s="33"/>
      <c r="X96" s="33"/>
      <c r="Y96" s="33"/>
      <c r="Z96" s="33"/>
      <c r="AA96" s="33"/>
      <c r="AB96" s="33"/>
      <c r="AC96" s="33"/>
      <c r="AD96" s="33"/>
      <c r="AE96" s="33"/>
      <c r="AU96" s="18" t="s">
        <v>112</v>
      </c>
    </row>
    <row r="97" spans="2:12" s="9" customFormat="1" ht="24.95" customHeight="1">
      <c r="B97" s="113"/>
      <c r="D97" s="114" t="s">
        <v>2440</v>
      </c>
      <c r="E97" s="115"/>
      <c r="F97" s="115"/>
      <c r="G97" s="115"/>
      <c r="H97" s="115"/>
      <c r="I97" s="115"/>
      <c r="J97" s="116">
        <f>J120</f>
        <v>0</v>
      </c>
      <c r="L97" s="113"/>
    </row>
    <row r="98" spans="2:12" s="10" customFormat="1" ht="19.9" customHeight="1">
      <c r="B98" s="117"/>
      <c r="D98" s="118" t="s">
        <v>2441</v>
      </c>
      <c r="E98" s="119"/>
      <c r="F98" s="119"/>
      <c r="G98" s="119"/>
      <c r="H98" s="119"/>
      <c r="I98" s="119"/>
      <c r="J98" s="120">
        <f>J121</f>
        <v>0</v>
      </c>
      <c r="L98" s="117"/>
    </row>
    <row r="99" spans="2:12" s="10" customFormat="1" ht="19.9" customHeight="1">
      <c r="B99" s="117"/>
      <c r="D99" s="118" t="s">
        <v>2118</v>
      </c>
      <c r="E99" s="119"/>
      <c r="F99" s="119"/>
      <c r="G99" s="119"/>
      <c r="H99" s="119"/>
      <c r="I99" s="119"/>
      <c r="J99" s="120">
        <f>J182</f>
        <v>0</v>
      </c>
      <c r="L99" s="117"/>
    </row>
    <row r="100" spans="1:31" s="2" customFormat="1" ht="21.75" customHeight="1">
      <c r="A100" s="33"/>
      <c r="B100" s="34"/>
      <c r="C100" s="33"/>
      <c r="D100" s="33"/>
      <c r="E100" s="33"/>
      <c r="F100" s="33"/>
      <c r="G100" s="33"/>
      <c r="H100" s="33"/>
      <c r="I100" s="33"/>
      <c r="J100" s="33"/>
      <c r="K100" s="33"/>
      <c r="L100" s="43"/>
      <c r="S100" s="33"/>
      <c r="T100" s="33"/>
      <c r="U100" s="33"/>
      <c r="V100" s="33"/>
      <c r="W100" s="33"/>
      <c r="X100" s="33"/>
      <c r="Y100" s="33"/>
      <c r="Z100" s="33"/>
      <c r="AA100" s="33"/>
      <c r="AB100" s="33"/>
      <c r="AC100" s="33"/>
      <c r="AD100" s="33"/>
      <c r="AE100" s="33"/>
    </row>
    <row r="101" spans="1:31" s="2" customFormat="1" ht="6.95" customHeight="1">
      <c r="A101" s="33"/>
      <c r="B101" s="48"/>
      <c r="C101" s="49"/>
      <c r="D101" s="49"/>
      <c r="E101" s="49"/>
      <c r="F101" s="49"/>
      <c r="G101" s="49"/>
      <c r="H101" s="49"/>
      <c r="I101" s="49"/>
      <c r="J101" s="49"/>
      <c r="K101" s="49"/>
      <c r="L101" s="43"/>
      <c r="S101" s="33"/>
      <c r="T101" s="33"/>
      <c r="U101" s="33"/>
      <c r="V101" s="33"/>
      <c r="W101" s="33"/>
      <c r="X101" s="33"/>
      <c r="Y101" s="33"/>
      <c r="Z101" s="33"/>
      <c r="AA101" s="33"/>
      <c r="AB101" s="33"/>
      <c r="AC101" s="33"/>
      <c r="AD101" s="33"/>
      <c r="AE101" s="33"/>
    </row>
    <row r="105" spans="1:31" s="2" customFormat="1" ht="6.95" customHeight="1">
      <c r="A105" s="33"/>
      <c r="B105" s="50"/>
      <c r="C105" s="51"/>
      <c r="D105" s="51"/>
      <c r="E105" s="51"/>
      <c r="F105" s="51"/>
      <c r="G105" s="51"/>
      <c r="H105" s="51"/>
      <c r="I105" s="51"/>
      <c r="J105" s="51"/>
      <c r="K105" s="51"/>
      <c r="L105" s="43"/>
      <c r="S105" s="33"/>
      <c r="T105" s="33"/>
      <c r="U105" s="33"/>
      <c r="V105" s="33"/>
      <c r="W105" s="33"/>
      <c r="X105" s="33"/>
      <c r="Y105" s="33"/>
      <c r="Z105" s="33"/>
      <c r="AA105" s="33"/>
      <c r="AB105" s="33"/>
      <c r="AC105" s="33"/>
      <c r="AD105" s="33"/>
      <c r="AE105" s="33"/>
    </row>
    <row r="106" spans="1:31" s="2" customFormat="1" ht="24.95" customHeight="1">
      <c r="A106" s="33"/>
      <c r="B106" s="34"/>
      <c r="C106" s="22" t="s">
        <v>145</v>
      </c>
      <c r="D106" s="33"/>
      <c r="E106" s="33"/>
      <c r="F106" s="33"/>
      <c r="G106" s="33"/>
      <c r="H106" s="33"/>
      <c r="I106" s="33"/>
      <c r="J106" s="33"/>
      <c r="K106" s="33"/>
      <c r="L106" s="43"/>
      <c r="S106" s="33"/>
      <c r="T106" s="33"/>
      <c r="U106" s="33"/>
      <c r="V106" s="33"/>
      <c r="W106" s="33"/>
      <c r="X106" s="33"/>
      <c r="Y106" s="33"/>
      <c r="Z106" s="33"/>
      <c r="AA106" s="33"/>
      <c r="AB106" s="33"/>
      <c r="AC106" s="33"/>
      <c r="AD106" s="33"/>
      <c r="AE106" s="33"/>
    </row>
    <row r="107" spans="1:31" s="2" customFormat="1" ht="6.95" customHeight="1">
      <c r="A107" s="33"/>
      <c r="B107" s="34"/>
      <c r="C107" s="33"/>
      <c r="D107" s="33"/>
      <c r="E107" s="33"/>
      <c r="F107" s="33"/>
      <c r="G107" s="33"/>
      <c r="H107" s="33"/>
      <c r="I107" s="33"/>
      <c r="J107" s="33"/>
      <c r="K107" s="33"/>
      <c r="L107" s="43"/>
      <c r="S107" s="33"/>
      <c r="T107" s="33"/>
      <c r="U107" s="33"/>
      <c r="V107" s="33"/>
      <c r="W107" s="33"/>
      <c r="X107" s="33"/>
      <c r="Y107" s="33"/>
      <c r="Z107" s="33"/>
      <c r="AA107" s="33"/>
      <c r="AB107" s="33"/>
      <c r="AC107" s="33"/>
      <c r="AD107" s="33"/>
      <c r="AE107" s="33"/>
    </row>
    <row r="108" spans="1:31" s="2" customFormat="1" ht="12" customHeight="1">
      <c r="A108" s="33"/>
      <c r="B108" s="34"/>
      <c r="C108" s="28" t="s">
        <v>16</v>
      </c>
      <c r="D108" s="33"/>
      <c r="E108" s="33"/>
      <c r="F108" s="33"/>
      <c r="G108" s="33"/>
      <c r="H108" s="33"/>
      <c r="I108" s="33"/>
      <c r="J108" s="33"/>
      <c r="K108" s="33"/>
      <c r="L108" s="43"/>
      <c r="S108" s="33"/>
      <c r="T108" s="33"/>
      <c r="U108" s="33"/>
      <c r="V108" s="33"/>
      <c r="W108" s="33"/>
      <c r="X108" s="33"/>
      <c r="Y108" s="33"/>
      <c r="Z108" s="33"/>
      <c r="AA108" s="33"/>
      <c r="AB108" s="33"/>
      <c r="AC108" s="33"/>
      <c r="AD108" s="33"/>
      <c r="AE108" s="33"/>
    </row>
    <row r="109" spans="1:31" s="2" customFormat="1" ht="16.5" customHeight="1">
      <c r="A109" s="33"/>
      <c r="B109" s="34"/>
      <c r="C109" s="33"/>
      <c r="D109" s="33"/>
      <c r="E109" s="253" t="str">
        <f>E7</f>
        <v>Nástavba provozně technického objektu - ON Trutnov 1</v>
      </c>
      <c r="F109" s="254"/>
      <c r="G109" s="254"/>
      <c r="H109" s="254"/>
      <c r="I109" s="33"/>
      <c r="J109" s="33"/>
      <c r="K109" s="33"/>
      <c r="L109" s="43"/>
      <c r="S109" s="33"/>
      <c r="T109" s="33"/>
      <c r="U109" s="33"/>
      <c r="V109" s="33"/>
      <c r="W109" s="33"/>
      <c r="X109" s="33"/>
      <c r="Y109" s="33"/>
      <c r="Z109" s="33"/>
      <c r="AA109" s="33"/>
      <c r="AB109" s="33"/>
      <c r="AC109" s="33"/>
      <c r="AD109" s="33"/>
      <c r="AE109" s="33"/>
    </row>
    <row r="110" spans="1:31" s="2" customFormat="1" ht="12" customHeight="1">
      <c r="A110" s="33"/>
      <c r="B110" s="34"/>
      <c r="C110" s="28" t="s">
        <v>106</v>
      </c>
      <c r="D110" s="33"/>
      <c r="E110" s="33"/>
      <c r="F110" s="33"/>
      <c r="G110" s="33"/>
      <c r="H110" s="33"/>
      <c r="I110" s="33"/>
      <c r="J110" s="33"/>
      <c r="K110" s="33"/>
      <c r="L110" s="43"/>
      <c r="S110" s="33"/>
      <c r="T110" s="33"/>
      <c r="U110" s="33"/>
      <c r="V110" s="33"/>
      <c r="W110" s="33"/>
      <c r="X110" s="33"/>
      <c r="Y110" s="33"/>
      <c r="Z110" s="33"/>
      <c r="AA110" s="33"/>
      <c r="AB110" s="33"/>
      <c r="AC110" s="33"/>
      <c r="AD110" s="33"/>
      <c r="AE110" s="33"/>
    </row>
    <row r="111" spans="1:31" s="2" customFormat="1" ht="16.5" customHeight="1">
      <c r="A111" s="33"/>
      <c r="B111" s="34"/>
      <c r="C111" s="33"/>
      <c r="D111" s="33"/>
      <c r="E111" s="214" t="str">
        <f>E9</f>
        <v>D.1.4.C - Vzduchotechnika</v>
      </c>
      <c r="F111" s="255"/>
      <c r="G111" s="255"/>
      <c r="H111" s="255"/>
      <c r="I111" s="33"/>
      <c r="J111" s="33"/>
      <c r="K111" s="33"/>
      <c r="L111" s="43"/>
      <c r="S111" s="33"/>
      <c r="T111" s="33"/>
      <c r="U111" s="33"/>
      <c r="V111" s="33"/>
      <c r="W111" s="33"/>
      <c r="X111" s="33"/>
      <c r="Y111" s="33"/>
      <c r="Z111" s="33"/>
      <c r="AA111" s="33"/>
      <c r="AB111" s="33"/>
      <c r="AC111" s="33"/>
      <c r="AD111" s="33"/>
      <c r="AE111" s="33"/>
    </row>
    <row r="112" spans="1:31" s="2" customFormat="1" ht="6.95" customHeight="1">
      <c r="A112" s="33"/>
      <c r="B112" s="34"/>
      <c r="C112" s="33"/>
      <c r="D112" s="33"/>
      <c r="E112" s="33"/>
      <c r="F112" s="33"/>
      <c r="G112" s="33"/>
      <c r="H112" s="33"/>
      <c r="I112" s="33"/>
      <c r="J112" s="33"/>
      <c r="K112" s="33"/>
      <c r="L112" s="43"/>
      <c r="S112" s="33"/>
      <c r="T112" s="33"/>
      <c r="U112" s="33"/>
      <c r="V112" s="33"/>
      <c r="W112" s="33"/>
      <c r="X112" s="33"/>
      <c r="Y112" s="33"/>
      <c r="Z112" s="33"/>
      <c r="AA112" s="33"/>
      <c r="AB112" s="33"/>
      <c r="AC112" s="33"/>
      <c r="AD112" s="33"/>
      <c r="AE112" s="33"/>
    </row>
    <row r="113" spans="1:31" s="2" customFormat="1" ht="12" customHeight="1">
      <c r="A113" s="33"/>
      <c r="B113" s="34"/>
      <c r="C113" s="28" t="s">
        <v>20</v>
      </c>
      <c r="D113" s="33"/>
      <c r="E113" s="33"/>
      <c r="F113" s="26" t="str">
        <f>F12</f>
        <v xml:space="preserve"> </v>
      </c>
      <c r="G113" s="33"/>
      <c r="H113" s="33"/>
      <c r="I113" s="28" t="s">
        <v>22</v>
      </c>
      <c r="J113" s="56" t="str">
        <f>IF(J12="","",J12)</f>
        <v>27. 1. 2023</v>
      </c>
      <c r="K113" s="33"/>
      <c r="L113" s="43"/>
      <c r="S113" s="33"/>
      <c r="T113" s="33"/>
      <c r="U113" s="33"/>
      <c r="V113" s="33"/>
      <c r="W113" s="33"/>
      <c r="X113" s="33"/>
      <c r="Y113" s="33"/>
      <c r="Z113" s="33"/>
      <c r="AA113" s="33"/>
      <c r="AB113" s="33"/>
      <c r="AC113" s="33"/>
      <c r="AD113" s="33"/>
      <c r="AE113" s="33"/>
    </row>
    <row r="114" spans="1:31" s="2" customFormat="1" ht="6.95" customHeight="1">
      <c r="A114" s="33"/>
      <c r="B114" s="34"/>
      <c r="C114" s="33"/>
      <c r="D114" s="33"/>
      <c r="E114" s="33"/>
      <c r="F114" s="33"/>
      <c r="G114" s="33"/>
      <c r="H114" s="33"/>
      <c r="I114" s="33"/>
      <c r="J114" s="33"/>
      <c r="K114" s="33"/>
      <c r="L114" s="43"/>
      <c r="S114" s="33"/>
      <c r="T114" s="33"/>
      <c r="U114" s="33"/>
      <c r="V114" s="33"/>
      <c r="W114" s="33"/>
      <c r="X114" s="33"/>
      <c r="Y114" s="33"/>
      <c r="Z114" s="33"/>
      <c r="AA114" s="33"/>
      <c r="AB114" s="33"/>
      <c r="AC114" s="33"/>
      <c r="AD114" s="33"/>
      <c r="AE114" s="33"/>
    </row>
    <row r="115" spans="1:31" s="2" customFormat="1" ht="15.2" customHeight="1">
      <c r="A115" s="33"/>
      <c r="B115" s="34"/>
      <c r="C115" s="28" t="s">
        <v>24</v>
      </c>
      <c r="D115" s="33"/>
      <c r="E115" s="33"/>
      <c r="F115" s="26" t="str">
        <f>E15</f>
        <v xml:space="preserve"> </v>
      </c>
      <c r="G115" s="33"/>
      <c r="H115" s="33"/>
      <c r="I115" s="28" t="s">
        <v>29</v>
      </c>
      <c r="J115" s="31" t="str">
        <f>E21</f>
        <v xml:space="preserve"> </v>
      </c>
      <c r="K115" s="33"/>
      <c r="L115" s="43"/>
      <c r="S115" s="33"/>
      <c r="T115" s="33"/>
      <c r="U115" s="33"/>
      <c r="V115" s="33"/>
      <c r="W115" s="33"/>
      <c r="X115" s="33"/>
      <c r="Y115" s="33"/>
      <c r="Z115" s="33"/>
      <c r="AA115" s="33"/>
      <c r="AB115" s="33"/>
      <c r="AC115" s="33"/>
      <c r="AD115" s="33"/>
      <c r="AE115" s="33"/>
    </row>
    <row r="116" spans="1:31" s="2" customFormat="1" ht="15.2" customHeight="1">
      <c r="A116" s="33"/>
      <c r="B116" s="34"/>
      <c r="C116" s="28" t="s">
        <v>27</v>
      </c>
      <c r="D116" s="33"/>
      <c r="E116" s="33"/>
      <c r="F116" s="26" t="str">
        <f>IF(E18="","",E18)</f>
        <v>Vyplň údaj</v>
      </c>
      <c r="G116" s="33"/>
      <c r="H116" s="33"/>
      <c r="I116" s="28" t="s">
        <v>31</v>
      </c>
      <c r="J116" s="31" t="str">
        <f>E24</f>
        <v xml:space="preserve"> </v>
      </c>
      <c r="K116" s="33"/>
      <c r="L116" s="43"/>
      <c r="S116" s="33"/>
      <c r="T116" s="33"/>
      <c r="U116" s="33"/>
      <c r="V116" s="33"/>
      <c r="W116" s="33"/>
      <c r="X116" s="33"/>
      <c r="Y116" s="33"/>
      <c r="Z116" s="33"/>
      <c r="AA116" s="33"/>
      <c r="AB116" s="33"/>
      <c r="AC116" s="33"/>
      <c r="AD116" s="33"/>
      <c r="AE116" s="33"/>
    </row>
    <row r="117" spans="1:31" s="2" customFormat="1" ht="10.35" customHeight="1">
      <c r="A117" s="33"/>
      <c r="B117" s="34"/>
      <c r="C117" s="33"/>
      <c r="D117" s="33"/>
      <c r="E117" s="33"/>
      <c r="F117" s="33"/>
      <c r="G117" s="33"/>
      <c r="H117" s="33"/>
      <c r="I117" s="33"/>
      <c r="J117" s="33"/>
      <c r="K117" s="33"/>
      <c r="L117" s="43"/>
      <c r="S117" s="33"/>
      <c r="T117" s="33"/>
      <c r="U117" s="33"/>
      <c r="V117" s="33"/>
      <c r="W117" s="33"/>
      <c r="X117" s="33"/>
      <c r="Y117" s="33"/>
      <c r="Z117" s="33"/>
      <c r="AA117" s="33"/>
      <c r="AB117" s="33"/>
      <c r="AC117" s="33"/>
      <c r="AD117" s="33"/>
      <c r="AE117" s="33"/>
    </row>
    <row r="118" spans="1:31" s="11" customFormat="1" ht="29.25" customHeight="1">
      <c r="A118" s="121"/>
      <c r="B118" s="122"/>
      <c r="C118" s="123" t="s">
        <v>146</v>
      </c>
      <c r="D118" s="124" t="s">
        <v>58</v>
      </c>
      <c r="E118" s="124" t="s">
        <v>54</v>
      </c>
      <c r="F118" s="124" t="s">
        <v>55</v>
      </c>
      <c r="G118" s="124" t="s">
        <v>147</v>
      </c>
      <c r="H118" s="124" t="s">
        <v>148</v>
      </c>
      <c r="I118" s="124" t="s">
        <v>149</v>
      </c>
      <c r="J118" s="124" t="s">
        <v>110</v>
      </c>
      <c r="K118" s="125" t="s">
        <v>150</v>
      </c>
      <c r="L118" s="126"/>
      <c r="M118" s="63" t="s">
        <v>1</v>
      </c>
      <c r="N118" s="64" t="s">
        <v>37</v>
      </c>
      <c r="O118" s="64" t="s">
        <v>151</v>
      </c>
      <c r="P118" s="64" t="s">
        <v>152</v>
      </c>
      <c r="Q118" s="64" t="s">
        <v>153</v>
      </c>
      <c r="R118" s="64" t="s">
        <v>154</v>
      </c>
      <c r="S118" s="64" t="s">
        <v>155</v>
      </c>
      <c r="T118" s="65" t="s">
        <v>156</v>
      </c>
      <c r="U118" s="121"/>
      <c r="V118" s="121"/>
      <c r="W118" s="121"/>
      <c r="X118" s="121"/>
      <c r="Y118" s="121"/>
      <c r="Z118" s="121"/>
      <c r="AA118" s="121"/>
      <c r="AB118" s="121"/>
      <c r="AC118" s="121"/>
      <c r="AD118" s="121"/>
      <c r="AE118" s="121"/>
    </row>
    <row r="119" spans="1:63" s="2" customFormat="1" ht="22.9" customHeight="1">
      <c r="A119" s="33"/>
      <c r="B119" s="34"/>
      <c r="C119" s="70" t="s">
        <v>157</v>
      </c>
      <c r="D119" s="33"/>
      <c r="E119" s="33"/>
      <c r="F119" s="33"/>
      <c r="G119" s="33"/>
      <c r="H119" s="33"/>
      <c r="I119" s="33"/>
      <c r="J119" s="127">
        <f>BK119</f>
        <v>0</v>
      </c>
      <c r="K119" s="33"/>
      <c r="L119" s="34"/>
      <c r="M119" s="66"/>
      <c r="N119" s="57"/>
      <c r="O119" s="67"/>
      <c r="P119" s="128">
        <f>P120</f>
        <v>0</v>
      </c>
      <c r="Q119" s="67"/>
      <c r="R119" s="128">
        <f>R120</f>
        <v>0.42733600000000005</v>
      </c>
      <c r="S119" s="67"/>
      <c r="T119" s="129">
        <f>T120</f>
        <v>0</v>
      </c>
      <c r="U119" s="33"/>
      <c r="V119" s="33"/>
      <c r="W119" s="33"/>
      <c r="X119" s="33"/>
      <c r="Y119" s="33"/>
      <c r="Z119" s="33"/>
      <c r="AA119" s="33"/>
      <c r="AB119" s="33"/>
      <c r="AC119" s="33"/>
      <c r="AD119" s="33"/>
      <c r="AE119" s="33"/>
      <c r="AT119" s="18" t="s">
        <v>72</v>
      </c>
      <c r="AU119" s="18" t="s">
        <v>112</v>
      </c>
      <c r="BK119" s="130">
        <f>BK120</f>
        <v>0</v>
      </c>
    </row>
    <row r="120" spans="2:63" s="12" customFormat="1" ht="25.9" customHeight="1">
      <c r="B120" s="131"/>
      <c r="D120" s="132" t="s">
        <v>72</v>
      </c>
      <c r="E120" s="133" t="s">
        <v>2295</v>
      </c>
      <c r="F120" s="133" t="s">
        <v>94</v>
      </c>
      <c r="I120" s="134"/>
      <c r="J120" s="135">
        <f>BK120</f>
        <v>0</v>
      </c>
      <c r="L120" s="131"/>
      <c r="M120" s="136"/>
      <c r="N120" s="137"/>
      <c r="O120" s="137"/>
      <c r="P120" s="138">
        <f>P121+P182</f>
        <v>0</v>
      </c>
      <c r="Q120" s="137"/>
      <c r="R120" s="138">
        <f>R121+R182</f>
        <v>0.42733600000000005</v>
      </c>
      <c r="S120" s="137"/>
      <c r="T120" s="139">
        <f>T121+T182</f>
        <v>0</v>
      </c>
      <c r="AR120" s="132" t="s">
        <v>83</v>
      </c>
      <c r="AT120" s="140" t="s">
        <v>72</v>
      </c>
      <c r="AU120" s="140" t="s">
        <v>73</v>
      </c>
      <c r="AY120" s="132" t="s">
        <v>160</v>
      </c>
      <c r="BK120" s="141">
        <f>BK121+BK182</f>
        <v>0</v>
      </c>
    </row>
    <row r="121" spans="2:63" s="12" customFormat="1" ht="22.9" customHeight="1">
      <c r="B121" s="131"/>
      <c r="D121" s="132" t="s">
        <v>72</v>
      </c>
      <c r="E121" s="142" t="s">
        <v>2296</v>
      </c>
      <c r="F121" s="142" t="s">
        <v>2442</v>
      </c>
      <c r="I121" s="134"/>
      <c r="J121" s="143">
        <f>BK121</f>
        <v>0</v>
      </c>
      <c r="L121" s="131"/>
      <c r="M121" s="136"/>
      <c r="N121" s="137"/>
      <c r="O121" s="137"/>
      <c r="P121" s="138">
        <f>SUM(P122:P181)</f>
        <v>0</v>
      </c>
      <c r="Q121" s="137"/>
      <c r="R121" s="138">
        <f>SUM(R122:R181)</f>
        <v>0.42733600000000005</v>
      </c>
      <c r="S121" s="137"/>
      <c r="T121" s="139">
        <f>SUM(T122:T181)</f>
        <v>0</v>
      </c>
      <c r="AR121" s="132" t="s">
        <v>83</v>
      </c>
      <c r="AT121" s="140" t="s">
        <v>72</v>
      </c>
      <c r="AU121" s="140" t="s">
        <v>81</v>
      </c>
      <c r="AY121" s="132" t="s">
        <v>160</v>
      </c>
      <c r="BK121" s="141">
        <f>SUM(BK122:BK181)</f>
        <v>0</v>
      </c>
    </row>
    <row r="122" spans="1:65" s="2" customFormat="1" ht="33" customHeight="1">
      <c r="A122" s="33"/>
      <c r="B122" s="144"/>
      <c r="C122" s="145" t="s">
        <v>81</v>
      </c>
      <c r="D122" s="145" t="s">
        <v>163</v>
      </c>
      <c r="E122" s="146" t="s">
        <v>2443</v>
      </c>
      <c r="F122" s="147" t="s">
        <v>2444</v>
      </c>
      <c r="G122" s="148" t="s">
        <v>185</v>
      </c>
      <c r="H122" s="149">
        <v>4</v>
      </c>
      <c r="I122" s="150"/>
      <c r="J122" s="151">
        <f>ROUND(I122*H122,2)</f>
        <v>0</v>
      </c>
      <c r="K122" s="147" t="s">
        <v>167</v>
      </c>
      <c r="L122" s="34"/>
      <c r="M122" s="152" t="s">
        <v>1</v>
      </c>
      <c r="N122" s="153" t="s">
        <v>38</v>
      </c>
      <c r="O122" s="59"/>
      <c r="P122" s="154">
        <f>O122*H122</f>
        <v>0</v>
      </c>
      <c r="Q122" s="154">
        <v>0</v>
      </c>
      <c r="R122" s="154">
        <f>Q122*H122</f>
        <v>0</v>
      </c>
      <c r="S122" s="154">
        <v>0</v>
      </c>
      <c r="T122" s="155">
        <f>S122*H122</f>
        <v>0</v>
      </c>
      <c r="U122" s="33"/>
      <c r="V122" s="33"/>
      <c r="W122" s="33"/>
      <c r="X122" s="33"/>
      <c r="Y122" s="33"/>
      <c r="Z122" s="33"/>
      <c r="AA122" s="33"/>
      <c r="AB122" s="33"/>
      <c r="AC122" s="33"/>
      <c r="AD122" s="33"/>
      <c r="AE122" s="33"/>
      <c r="AR122" s="156" t="s">
        <v>251</v>
      </c>
      <c r="AT122" s="156" t="s">
        <v>163</v>
      </c>
      <c r="AU122" s="156" t="s">
        <v>83</v>
      </c>
      <c r="AY122" s="18" t="s">
        <v>160</v>
      </c>
      <c r="BE122" s="157">
        <f>IF(N122="základní",J122,0)</f>
        <v>0</v>
      </c>
      <c r="BF122" s="157">
        <f>IF(N122="snížená",J122,0)</f>
        <v>0</v>
      </c>
      <c r="BG122" s="157">
        <f>IF(N122="zákl. přenesená",J122,0)</f>
        <v>0</v>
      </c>
      <c r="BH122" s="157">
        <f>IF(N122="sníž. přenesená",J122,0)</f>
        <v>0</v>
      </c>
      <c r="BI122" s="157">
        <f>IF(N122="nulová",J122,0)</f>
        <v>0</v>
      </c>
      <c r="BJ122" s="18" t="s">
        <v>81</v>
      </c>
      <c r="BK122" s="157">
        <f>ROUND(I122*H122,2)</f>
        <v>0</v>
      </c>
      <c r="BL122" s="18" t="s">
        <v>251</v>
      </c>
      <c r="BM122" s="156" t="s">
        <v>2445</v>
      </c>
    </row>
    <row r="123" spans="1:47" s="2" customFormat="1" ht="19.5">
      <c r="A123" s="33"/>
      <c r="B123" s="34"/>
      <c r="C123" s="33"/>
      <c r="D123" s="158" t="s">
        <v>170</v>
      </c>
      <c r="E123" s="33"/>
      <c r="F123" s="159" t="s">
        <v>2446</v>
      </c>
      <c r="G123" s="33"/>
      <c r="H123" s="33"/>
      <c r="I123" s="160"/>
      <c r="J123" s="33"/>
      <c r="K123" s="33"/>
      <c r="L123" s="34"/>
      <c r="M123" s="161"/>
      <c r="N123" s="162"/>
      <c r="O123" s="59"/>
      <c r="P123" s="59"/>
      <c r="Q123" s="59"/>
      <c r="R123" s="59"/>
      <c r="S123" s="59"/>
      <c r="T123" s="60"/>
      <c r="U123" s="33"/>
      <c r="V123" s="33"/>
      <c r="W123" s="33"/>
      <c r="X123" s="33"/>
      <c r="Y123" s="33"/>
      <c r="Z123" s="33"/>
      <c r="AA123" s="33"/>
      <c r="AB123" s="33"/>
      <c r="AC123" s="33"/>
      <c r="AD123" s="33"/>
      <c r="AE123" s="33"/>
      <c r="AT123" s="18" t="s">
        <v>170</v>
      </c>
      <c r="AU123" s="18" t="s">
        <v>83</v>
      </c>
    </row>
    <row r="124" spans="1:65" s="2" customFormat="1" ht="24.2" customHeight="1">
      <c r="A124" s="33"/>
      <c r="B124" s="144"/>
      <c r="C124" s="195" t="s">
        <v>83</v>
      </c>
      <c r="D124" s="195" t="s">
        <v>834</v>
      </c>
      <c r="E124" s="196" t="s">
        <v>2447</v>
      </c>
      <c r="F124" s="197" t="s">
        <v>2448</v>
      </c>
      <c r="G124" s="198" t="s">
        <v>185</v>
      </c>
      <c r="H124" s="199">
        <v>1</v>
      </c>
      <c r="I124" s="200"/>
      <c r="J124" s="201">
        <f>ROUND(I124*H124,2)</f>
        <v>0</v>
      </c>
      <c r="K124" s="197" t="s">
        <v>167</v>
      </c>
      <c r="L124" s="202"/>
      <c r="M124" s="203" t="s">
        <v>1</v>
      </c>
      <c r="N124" s="204" t="s">
        <v>38</v>
      </c>
      <c r="O124" s="59"/>
      <c r="P124" s="154">
        <f>O124*H124</f>
        <v>0</v>
      </c>
      <c r="Q124" s="154">
        <v>0.002</v>
      </c>
      <c r="R124" s="154">
        <f>Q124*H124</f>
        <v>0.002</v>
      </c>
      <c r="S124" s="154">
        <v>0</v>
      </c>
      <c r="T124" s="155">
        <f>S124*H124</f>
        <v>0</v>
      </c>
      <c r="U124" s="33"/>
      <c r="V124" s="33"/>
      <c r="W124" s="33"/>
      <c r="X124" s="33"/>
      <c r="Y124" s="33"/>
      <c r="Z124" s="33"/>
      <c r="AA124" s="33"/>
      <c r="AB124" s="33"/>
      <c r="AC124" s="33"/>
      <c r="AD124" s="33"/>
      <c r="AE124" s="33"/>
      <c r="AR124" s="156" t="s">
        <v>1199</v>
      </c>
      <c r="AT124" s="156" t="s">
        <v>834</v>
      </c>
      <c r="AU124" s="156" t="s">
        <v>83</v>
      </c>
      <c r="AY124" s="18" t="s">
        <v>160</v>
      </c>
      <c r="BE124" s="157">
        <f>IF(N124="základní",J124,0)</f>
        <v>0</v>
      </c>
      <c r="BF124" s="157">
        <f>IF(N124="snížená",J124,0)</f>
        <v>0</v>
      </c>
      <c r="BG124" s="157">
        <f>IF(N124="zákl. přenesená",J124,0)</f>
        <v>0</v>
      </c>
      <c r="BH124" s="157">
        <f>IF(N124="sníž. přenesená",J124,0)</f>
        <v>0</v>
      </c>
      <c r="BI124" s="157">
        <f>IF(N124="nulová",J124,0)</f>
        <v>0</v>
      </c>
      <c r="BJ124" s="18" t="s">
        <v>81</v>
      </c>
      <c r="BK124" s="157">
        <f>ROUND(I124*H124,2)</f>
        <v>0</v>
      </c>
      <c r="BL124" s="18" t="s">
        <v>1199</v>
      </c>
      <c r="BM124" s="156" t="s">
        <v>2449</v>
      </c>
    </row>
    <row r="125" spans="1:47" s="2" customFormat="1" ht="19.5">
      <c r="A125" s="33"/>
      <c r="B125" s="34"/>
      <c r="C125" s="33"/>
      <c r="D125" s="158" t="s">
        <v>170</v>
      </c>
      <c r="E125" s="33"/>
      <c r="F125" s="159" t="s">
        <v>2448</v>
      </c>
      <c r="G125" s="33"/>
      <c r="H125" s="33"/>
      <c r="I125" s="160"/>
      <c r="J125" s="33"/>
      <c r="K125" s="33"/>
      <c r="L125" s="34"/>
      <c r="M125" s="161"/>
      <c r="N125" s="162"/>
      <c r="O125" s="59"/>
      <c r="P125" s="59"/>
      <c r="Q125" s="59"/>
      <c r="R125" s="59"/>
      <c r="S125" s="59"/>
      <c r="T125" s="60"/>
      <c r="U125" s="33"/>
      <c r="V125" s="33"/>
      <c r="W125" s="33"/>
      <c r="X125" s="33"/>
      <c r="Y125" s="33"/>
      <c r="Z125" s="33"/>
      <c r="AA125" s="33"/>
      <c r="AB125" s="33"/>
      <c r="AC125" s="33"/>
      <c r="AD125" s="33"/>
      <c r="AE125" s="33"/>
      <c r="AT125" s="18" t="s">
        <v>170</v>
      </c>
      <c r="AU125" s="18" t="s">
        <v>83</v>
      </c>
    </row>
    <row r="126" spans="1:65" s="2" customFormat="1" ht="24.2" customHeight="1">
      <c r="A126" s="33"/>
      <c r="B126" s="144"/>
      <c r="C126" s="195" t="s">
        <v>161</v>
      </c>
      <c r="D126" s="195" t="s">
        <v>834</v>
      </c>
      <c r="E126" s="196" t="s">
        <v>2450</v>
      </c>
      <c r="F126" s="197" t="s">
        <v>2451</v>
      </c>
      <c r="G126" s="198" t="s">
        <v>185</v>
      </c>
      <c r="H126" s="199">
        <v>2</v>
      </c>
      <c r="I126" s="200"/>
      <c r="J126" s="201">
        <f>ROUND(I126*H126,2)</f>
        <v>0</v>
      </c>
      <c r="K126" s="197" t="s">
        <v>167</v>
      </c>
      <c r="L126" s="202"/>
      <c r="M126" s="203" t="s">
        <v>1</v>
      </c>
      <c r="N126" s="204" t="s">
        <v>38</v>
      </c>
      <c r="O126" s="59"/>
      <c r="P126" s="154">
        <f>O126*H126</f>
        <v>0</v>
      </c>
      <c r="Q126" s="154">
        <v>0.0027</v>
      </c>
      <c r="R126" s="154">
        <f>Q126*H126</f>
        <v>0.0054</v>
      </c>
      <c r="S126" s="154">
        <v>0</v>
      </c>
      <c r="T126" s="155">
        <f>S126*H126</f>
        <v>0</v>
      </c>
      <c r="U126" s="33"/>
      <c r="V126" s="33"/>
      <c r="W126" s="33"/>
      <c r="X126" s="33"/>
      <c r="Y126" s="33"/>
      <c r="Z126" s="33"/>
      <c r="AA126" s="33"/>
      <c r="AB126" s="33"/>
      <c r="AC126" s="33"/>
      <c r="AD126" s="33"/>
      <c r="AE126" s="33"/>
      <c r="AR126" s="156" t="s">
        <v>1199</v>
      </c>
      <c r="AT126" s="156" t="s">
        <v>834</v>
      </c>
      <c r="AU126" s="156" t="s">
        <v>83</v>
      </c>
      <c r="AY126" s="18" t="s">
        <v>160</v>
      </c>
      <c r="BE126" s="157">
        <f>IF(N126="základní",J126,0)</f>
        <v>0</v>
      </c>
      <c r="BF126" s="157">
        <f>IF(N126="snížená",J126,0)</f>
        <v>0</v>
      </c>
      <c r="BG126" s="157">
        <f>IF(N126="zákl. přenesená",J126,0)</f>
        <v>0</v>
      </c>
      <c r="BH126" s="157">
        <f>IF(N126="sníž. přenesená",J126,0)</f>
        <v>0</v>
      </c>
      <c r="BI126" s="157">
        <f>IF(N126="nulová",J126,0)</f>
        <v>0</v>
      </c>
      <c r="BJ126" s="18" t="s">
        <v>81</v>
      </c>
      <c r="BK126" s="157">
        <f>ROUND(I126*H126,2)</f>
        <v>0</v>
      </c>
      <c r="BL126" s="18" t="s">
        <v>1199</v>
      </c>
      <c r="BM126" s="156" t="s">
        <v>2452</v>
      </c>
    </row>
    <row r="127" spans="1:47" s="2" customFormat="1" ht="19.5">
      <c r="A127" s="33"/>
      <c r="B127" s="34"/>
      <c r="C127" s="33"/>
      <c r="D127" s="158" t="s">
        <v>170</v>
      </c>
      <c r="E127" s="33"/>
      <c r="F127" s="159" t="s">
        <v>2451</v>
      </c>
      <c r="G127" s="33"/>
      <c r="H127" s="33"/>
      <c r="I127" s="160"/>
      <c r="J127" s="33"/>
      <c r="K127" s="33"/>
      <c r="L127" s="34"/>
      <c r="M127" s="161"/>
      <c r="N127" s="162"/>
      <c r="O127" s="59"/>
      <c r="P127" s="59"/>
      <c r="Q127" s="59"/>
      <c r="R127" s="59"/>
      <c r="S127" s="59"/>
      <c r="T127" s="60"/>
      <c r="U127" s="33"/>
      <c r="V127" s="33"/>
      <c r="W127" s="33"/>
      <c r="X127" s="33"/>
      <c r="Y127" s="33"/>
      <c r="Z127" s="33"/>
      <c r="AA127" s="33"/>
      <c r="AB127" s="33"/>
      <c r="AC127" s="33"/>
      <c r="AD127" s="33"/>
      <c r="AE127" s="33"/>
      <c r="AT127" s="18" t="s">
        <v>170</v>
      </c>
      <c r="AU127" s="18" t="s">
        <v>83</v>
      </c>
    </row>
    <row r="128" spans="1:65" s="2" customFormat="1" ht="24.2" customHeight="1">
      <c r="A128" s="33"/>
      <c r="B128" s="144"/>
      <c r="C128" s="195" t="s">
        <v>168</v>
      </c>
      <c r="D128" s="195" t="s">
        <v>834</v>
      </c>
      <c r="E128" s="196" t="s">
        <v>2453</v>
      </c>
      <c r="F128" s="197" t="s">
        <v>2454</v>
      </c>
      <c r="G128" s="198" t="s">
        <v>185</v>
      </c>
      <c r="H128" s="199">
        <v>1</v>
      </c>
      <c r="I128" s="200"/>
      <c r="J128" s="201">
        <f>ROUND(I128*H128,2)</f>
        <v>0</v>
      </c>
      <c r="K128" s="197" t="s">
        <v>167</v>
      </c>
      <c r="L128" s="202"/>
      <c r="M128" s="203" t="s">
        <v>1</v>
      </c>
      <c r="N128" s="204" t="s">
        <v>38</v>
      </c>
      <c r="O128" s="59"/>
      <c r="P128" s="154">
        <f>O128*H128</f>
        <v>0</v>
      </c>
      <c r="Q128" s="154">
        <v>0.0049</v>
      </c>
      <c r="R128" s="154">
        <f>Q128*H128</f>
        <v>0.0049</v>
      </c>
      <c r="S128" s="154">
        <v>0</v>
      </c>
      <c r="T128" s="155">
        <f>S128*H128</f>
        <v>0</v>
      </c>
      <c r="U128" s="33"/>
      <c r="V128" s="33"/>
      <c r="W128" s="33"/>
      <c r="X128" s="33"/>
      <c r="Y128" s="33"/>
      <c r="Z128" s="33"/>
      <c r="AA128" s="33"/>
      <c r="AB128" s="33"/>
      <c r="AC128" s="33"/>
      <c r="AD128" s="33"/>
      <c r="AE128" s="33"/>
      <c r="AR128" s="156" t="s">
        <v>1199</v>
      </c>
      <c r="AT128" s="156" t="s">
        <v>834</v>
      </c>
      <c r="AU128" s="156" t="s">
        <v>83</v>
      </c>
      <c r="AY128" s="18" t="s">
        <v>160</v>
      </c>
      <c r="BE128" s="157">
        <f>IF(N128="základní",J128,0)</f>
        <v>0</v>
      </c>
      <c r="BF128" s="157">
        <f>IF(N128="snížená",J128,0)</f>
        <v>0</v>
      </c>
      <c r="BG128" s="157">
        <f>IF(N128="zákl. přenesená",J128,0)</f>
        <v>0</v>
      </c>
      <c r="BH128" s="157">
        <f>IF(N128="sníž. přenesená",J128,0)</f>
        <v>0</v>
      </c>
      <c r="BI128" s="157">
        <f>IF(N128="nulová",J128,0)</f>
        <v>0</v>
      </c>
      <c r="BJ128" s="18" t="s">
        <v>81</v>
      </c>
      <c r="BK128" s="157">
        <f>ROUND(I128*H128,2)</f>
        <v>0</v>
      </c>
      <c r="BL128" s="18" t="s">
        <v>1199</v>
      </c>
      <c r="BM128" s="156" t="s">
        <v>2455</v>
      </c>
    </row>
    <row r="129" spans="1:47" s="2" customFormat="1" ht="19.5">
      <c r="A129" s="33"/>
      <c r="B129" s="34"/>
      <c r="C129" s="33"/>
      <c r="D129" s="158" t="s">
        <v>170</v>
      </c>
      <c r="E129" s="33"/>
      <c r="F129" s="159" t="s">
        <v>2454</v>
      </c>
      <c r="G129" s="33"/>
      <c r="H129" s="33"/>
      <c r="I129" s="160"/>
      <c r="J129" s="33"/>
      <c r="K129" s="33"/>
      <c r="L129" s="34"/>
      <c r="M129" s="161"/>
      <c r="N129" s="162"/>
      <c r="O129" s="59"/>
      <c r="P129" s="59"/>
      <c r="Q129" s="59"/>
      <c r="R129" s="59"/>
      <c r="S129" s="59"/>
      <c r="T129" s="60"/>
      <c r="U129" s="33"/>
      <c r="V129" s="33"/>
      <c r="W129" s="33"/>
      <c r="X129" s="33"/>
      <c r="Y129" s="33"/>
      <c r="Z129" s="33"/>
      <c r="AA129" s="33"/>
      <c r="AB129" s="33"/>
      <c r="AC129" s="33"/>
      <c r="AD129" s="33"/>
      <c r="AE129" s="33"/>
      <c r="AT129" s="18" t="s">
        <v>170</v>
      </c>
      <c r="AU129" s="18" t="s">
        <v>83</v>
      </c>
    </row>
    <row r="130" spans="1:65" s="2" customFormat="1" ht="24.2" customHeight="1">
      <c r="A130" s="33"/>
      <c r="B130" s="144"/>
      <c r="C130" s="145" t="s">
        <v>201</v>
      </c>
      <c r="D130" s="145" t="s">
        <v>163</v>
      </c>
      <c r="E130" s="146" t="s">
        <v>2456</v>
      </c>
      <c r="F130" s="147" t="s">
        <v>2457</v>
      </c>
      <c r="G130" s="148" t="s">
        <v>185</v>
      </c>
      <c r="H130" s="149">
        <v>4</v>
      </c>
      <c r="I130" s="150"/>
      <c r="J130" s="151">
        <f>ROUND(I130*H130,2)</f>
        <v>0</v>
      </c>
      <c r="K130" s="147" t="s">
        <v>167</v>
      </c>
      <c r="L130" s="34"/>
      <c r="M130" s="152" t="s">
        <v>1</v>
      </c>
      <c r="N130" s="153" t="s">
        <v>38</v>
      </c>
      <c r="O130" s="59"/>
      <c r="P130" s="154">
        <f>O130*H130</f>
        <v>0</v>
      </c>
      <c r="Q130" s="154">
        <v>0</v>
      </c>
      <c r="R130" s="154">
        <f>Q130*H130</f>
        <v>0</v>
      </c>
      <c r="S130" s="154">
        <v>0</v>
      </c>
      <c r="T130" s="155">
        <f>S130*H130</f>
        <v>0</v>
      </c>
      <c r="U130" s="33"/>
      <c r="V130" s="33"/>
      <c r="W130" s="33"/>
      <c r="X130" s="33"/>
      <c r="Y130" s="33"/>
      <c r="Z130" s="33"/>
      <c r="AA130" s="33"/>
      <c r="AB130" s="33"/>
      <c r="AC130" s="33"/>
      <c r="AD130" s="33"/>
      <c r="AE130" s="33"/>
      <c r="AR130" s="156" t="s">
        <v>251</v>
      </c>
      <c r="AT130" s="156" t="s">
        <v>163</v>
      </c>
      <c r="AU130" s="156" t="s">
        <v>83</v>
      </c>
      <c r="AY130" s="18" t="s">
        <v>160</v>
      </c>
      <c r="BE130" s="157">
        <f>IF(N130="základní",J130,0)</f>
        <v>0</v>
      </c>
      <c r="BF130" s="157">
        <f>IF(N130="snížená",J130,0)</f>
        <v>0</v>
      </c>
      <c r="BG130" s="157">
        <f>IF(N130="zákl. přenesená",J130,0)</f>
        <v>0</v>
      </c>
      <c r="BH130" s="157">
        <f>IF(N130="sníž. přenesená",J130,0)</f>
        <v>0</v>
      </c>
      <c r="BI130" s="157">
        <f>IF(N130="nulová",J130,0)</f>
        <v>0</v>
      </c>
      <c r="BJ130" s="18" t="s">
        <v>81</v>
      </c>
      <c r="BK130" s="157">
        <f>ROUND(I130*H130,2)</f>
        <v>0</v>
      </c>
      <c r="BL130" s="18" t="s">
        <v>251</v>
      </c>
      <c r="BM130" s="156" t="s">
        <v>2458</v>
      </c>
    </row>
    <row r="131" spans="1:47" s="2" customFormat="1" ht="19.5">
      <c r="A131" s="33"/>
      <c r="B131" s="34"/>
      <c r="C131" s="33"/>
      <c r="D131" s="158" t="s">
        <v>170</v>
      </c>
      <c r="E131" s="33"/>
      <c r="F131" s="159" t="s">
        <v>2459</v>
      </c>
      <c r="G131" s="33"/>
      <c r="H131" s="33"/>
      <c r="I131" s="160"/>
      <c r="J131" s="33"/>
      <c r="K131" s="33"/>
      <c r="L131" s="34"/>
      <c r="M131" s="161"/>
      <c r="N131" s="162"/>
      <c r="O131" s="59"/>
      <c r="P131" s="59"/>
      <c r="Q131" s="59"/>
      <c r="R131" s="59"/>
      <c r="S131" s="59"/>
      <c r="T131" s="60"/>
      <c r="U131" s="33"/>
      <c r="V131" s="33"/>
      <c r="W131" s="33"/>
      <c r="X131" s="33"/>
      <c r="Y131" s="33"/>
      <c r="Z131" s="33"/>
      <c r="AA131" s="33"/>
      <c r="AB131" s="33"/>
      <c r="AC131" s="33"/>
      <c r="AD131" s="33"/>
      <c r="AE131" s="33"/>
      <c r="AT131" s="18" t="s">
        <v>170</v>
      </c>
      <c r="AU131" s="18" t="s">
        <v>83</v>
      </c>
    </row>
    <row r="132" spans="1:65" s="2" customFormat="1" ht="16.5" customHeight="1">
      <c r="A132" s="33"/>
      <c r="B132" s="144"/>
      <c r="C132" s="195" t="s">
        <v>189</v>
      </c>
      <c r="D132" s="195" t="s">
        <v>834</v>
      </c>
      <c r="E132" s="196" t="s">
        <v>2460</v>
      </c>
      <c r="F132" s="197" t="s">
        <v>2461</v>
      </c>
      <c r="G132" s="198" t="s">
        <v>185</v>
      </c>
      <c r="H132" s="199">
        <v>1</v>
      </c>
      <c r="I132" s="200"/>
      <c r="J132" s="201">
        <f>ROUND(I132*H132,2)</f>
        <v>0</v>
      </c>
      <c r="K132" s="197" t="s">
        <v>167</v>
      </c>
      <c r="L132" s="202"/>
      <c r="M132" s="203" t="s">
        <v>1</v>
      </c>
      <c r="N132" s="204" t="s">
        <v>38</v>
      </c>
      <c r="O132" s="59"/>
      <c r="P132" s="154">
        <f>O132*H132</f>
        <v>0</v>
      </c>
      <c r="Q132" s="154">
        <v>0.0019</v>
      </c>
      <c r="R132" s="154">
        <f>Q132*H132</f>
        <v>0.0019</v>
      </c>
      <c r="S132" s="154">
        <v>0</v>
      </c>
      <c r="T132" s="155">
        <f>S132*H132</f>
        <v>0</v>
      </c>
      <c r="U132" s="33"/>
      <c r="V132" s="33"/>
      <c r="W132" s="33"/>
      <c r="X132" s="33"/>
      <c r="Y132" s="33"/>
      <c r="Z132" s="33"/>
      <c r="AA132" s="33"/>
      <c r="AB132" s="33"/>
      <c r="AC132" s="33"/>
      <c r="AD132" s="33"/>
      <c r="AE132" s="33"/>
      <c r="AR132" s="156" t="s">
        <v>1199</v>
      </c>
      <c r="AT132" s="156" t="s">
        <v>834</v>
      </c>
      <c r="AU132" s="156" t="s">
        <v>83</v>
      </c>
      <c r="AY132" s="18" t="s">
        <v>160</v>
      </c>
      <c r="BE132" s="157">
        <f>IF(N132="základní",J132,0)</f>
        <v>0</v>
      </c>
      <c r="BF132" s="157">
        <f>IF(N132="snížená",J132,0)</f>
        <v>0</v>
      </c>
      <c r="BG132" s="157">
        <f>IF(N132="zákl. přenesená",J132,0)</f>
        <v>0</v>
      </c>
      <c r="BH132" s="157">
        <f>IF(N132="sníž. přenesená",J132,0)</f>
        <v>0</v>
      </c>
      <c r="BI132" s="157">
        <f>IF(N132="nulová",J132,0)</f>
        <v>0</v>
      </c>
      <c r="BJ132" s="18" t="s">
        <v>81</v>
      </c>
      <c r="BK132" s="157">
        <f>ROUND(I132*H132,2)</f>
        <v>0</v>
      </c>
      <c r="BL132" s="18" t="s">
        <v>1199</v>
      </c>
      <c r="BM132" s="156" t="s">
        <v>2462</v>
      </c>
    </row>
    <row r="133" spans="1:47" s="2" customFormat="1" ht="11.25">
      <c r="A133" s="33"/>
      <c r="B133" s="34"/>
      <c r="C133" s="33"/>
      <c r="D133" s="158" t="s">
        <v>170</v>
      </c>
      <c r="E133" s="33"/>
      <c r="F133" s="159" t="s">
        <v>2461</v>
      </c>
      <c r="G133" s="33"/>
      <c r="H133" s="33"/>
      <c r="I133" s="160"/>
      <c r="J133" s="33"/>
      <c r="K133" s="33"/>
      <c r="L133" s="34"/>
      <c r="M133" s="161"/>
      <c r="N133" s="162"/>
      <c r="O133" s="59"/>
      <c r="P133" s="59"/>
      <c r="Q133" s="59"/>
      <c r="R133" s="59"/>
      <c r="S133" s="59"/>
      <c r="T133" s="60"/>
      <c r="U133" s="33"/>
      <c r="V133" s="33"/>
      <c r="W133" s="33"/>
      <c r="X133" s="33"/>
      <c r="Y133" s="33"/>
      <c r="Z133" s="33"/>
      <c r="AA133" s="33"/>
      <c r="AB133" s="33"/>
      <c r="AC133" s="33"/>
      <c r="AD133" s="33"/>
      <c r="AE133" s="33"/>
      <c r="AT133" s="18" t="s">
        <v>170</v>
      </c>
      <c r="AU133" s="18" t="s">
        <v>83</v>
      </c>
    </row>
    <row r="134" spans="1:65" s="2" customFormat="1" ht="16.5" customHeight="1">
      <c r="A134" s="33"/>
      <c r="B134" s="144"/>
      <c r="C134" s="195" t="s">
        <v>212</v>
      </c>
      <c r="D134" s="195" t="s">
        <v>834</v>
      </c>
      <c r="E134" s="196" t="s">
        <v>2463</v>
      </c>
      <c r="F134" s="197" t="s">
        <v>2464</v>
      </c>
      <c r="G134" s="198" t="s">
        <v>185</v>
      </c>
      <c r="H134" s="199">
        <v>2</v>
      </c>
      <c r="I134" s="200"/>
      <c r="J134" s="201">
        <f>ROUND(I134*H134,2)</f>
        <v>0</v>
      </c>
      <c r="K134" s="197" t="s">
        <v>167</v>
      </c>
      <c r="L134" s="202"/>
      <c r="M134" s="203" t="s">
        <v>1</v>
      </c>
      <c r="N134" s="204" t="s">
        <v>38</v>
      </c>
      <c r="O134" s="59"/>
      <c r="P134" s="154">
        <f>O134*H134</f>
        <v>0</v>
      </c>
      <c r="Q134" s="154">
        <v>0.0025</v>
      </c>
      <c r="R134" s="154">
        <f>Q134*H134</f>
        <v>0.005</v>
      </c>
      <c r="S134" s="154">
        <v>0</v>
      </c>
      <c r="T134" s="155">
        <f>S134*H134</f>
        <v>0</v>
      </c>
      <c r="U134" s="33"/>
      <c r="V134" s="33"/>
      <c r="W134" s="33"/>
      <c r="X134" s="33"/>
      <c r="Y134" s="33"/>
      <c r="Z134" s="33"/>
      <c r="AA134" s="33"/>
      <c r="AB134" s="33"/>
      <c r="AC134" s="33"/>
      <c r="AD134" s="33"/>
      <c r="AE134" s="33"/>
      <c r="AR134" s="156" t="s">
        <v>1199</v>
      </c>
      <c r="AT134" s="156" t="s">
        <v>834</v>
      </c>
      <c r="AU134" s="156" t="s">
        <v>83</v>
      </c>
      <c r="AY134" s="18" t="s">
        <v>160</v>
      </c>
      <c r="BE134" s="157">
        <f>IF(N134="základní",J134,0)</f>
        <v>0</v>
      </c>
      <c r="BF134" s="157">
        <f>IF(N134="snížená",J134,0)</f>
        <v>0</v>
      </c>
      <c r="BG134" s="157">
        <f>IF(N134="zákl. přenesená",J134,0)</f>
        <v>0</v>
      </c>
      <c r="BH134" s="157">
        <f>IF(N134="sníž. přenesená",J134,0)</f>
        <v>0</v>
      </c>
      <c r="BI134" s="157">
        <f>IF(N134="nulová",J134,0)</f>
        <v>0</v>
      </c>
      <c r="BJ134" s="18" t="s">
        <v>81</v>
      </c>
      <c r="BK134" s="157">
        <f>ROUND(I134*H134,2)</f>
        <v>0</v>
      </c>
      <c r="BL134" s="18" t="s">
        <v>1199</v>
      </c>
      <c r="BM134" s="156" t="s">
        <v>2465</v>
      </c>
    </row>
    <row r="135" spans="1:47" s="2" customFormat="1" ht="11.25">
      <c r="A135" s="33"/>
      <c r="B135" s="34"/>
      <c r="C135" s="33"/>
      <c r="D135" s="158" t="s">
        <v>170</v>
      </c>
      <c r="E135" s="33"/>
      <c r="F135" s="159" t="s">
        <v>2464</v>
      </c>
      <c r="G135" s="33"/>
      <c r="H135" s="33"/>
      <c r="I135" s="160"/>
      <c r="J135" s="33"/>
      <c r="K135" s="33"/>
      <c r="L135" s="34"/>
      <c r="M135" s="161"/>
      <c r="N135" s="162"/>
      <c r="O135" s="59"/>
      <c r="P135" s="59"/>
      <c r="Q135" s="59"/>
      <c r="R135" s="59"/>
      <c r="S135" s="59"/>
      <c r="T135" s="60"/>
      <c r="U135" s="33"/>
      <c r="V135" s="33"/>
      <c r="W135" s="33"/>
      <c r="X135" s="33"/>
      <c r="Y135" s="33"/>
      <c r="Z135" s="33"/>
      <c r="AA135" s="33"/>
      <c r="AB135" s="33"/>
      <c r="AC135" s="33"/>
      <c r="AD135" s="33"/>
      <c r="AE135" s="33"/>
      <c r="AT135" s="18" t="s">
        <v>170</v>
      </c>
      <c r="AU135" s="18" t="s">
        <v>83</v>
      </c>
    </row>
    <row r="136" spans="1:65" s="2" customFormat="1" ht="16.5" customHeight="1">
      <c r="A136" s="33"/>
      <c r="B136" s="144"/>
      <c r="C136" s="195" t="s">
        <v>215</v>
      </c>
      <c r="D136" s="195" t="s">
        <v>834</v>
      </c>
      <c r="E136" s="196" t="s">
        <v>2466</v>
      </c>
      <c r="F136" s="197" t="s">
        <v>2467</v>
      </c>
      <c r="G136" s="198" t="s">
        <v>185</v>
      </c>
      <c r="H136" s="199">
        <v>1</v>
      </c>
      <c r="I136" s="200"/>
      <c r="J136" s="201">
        <f>ROUND(I136*H136,2)</f>
        <v>0</v>
      </c>
      <c r="K136" s="197" t="s">
        <v>167</v>
      </c>
      <c r="L136" s="202"/>
      <c r="M136" s="203" t="s">
        <v>1</v>
      </c>
      <c r="N136" s="204" t="s">
        <v>38</v>
      </c>
      <c r="O136" s="59"/>
      <c r="P136" s="154">
        <f>O136*H136</f>
        <v>0</v>
      </c>
      <c r="Q136" s="154">
        <v>0.0031</v>
      </c>
      <c r="R136" s="154">
        <f>Q136*H136</f>
        <v>0.0031</v>
      </c>
      <c r="S136" s="154">
        <v>0</v>
      </c>
      <c r="T136" s="155">
        <f>S136*H136</f>
        <v>0</v>
      </c>
      <c r="U136" s="33"/>
      <c r="V136" s="33"/>
      <c r="W136" s="33"/>
      <c r="X136" s="33"/>
      <c r="Y136" s="33"/>
      <c r="Z136" s="33"/>
      <c r="AA136" s="33"/>
      <c r="AB136" s="33"/>
      <c r="AC136" s="33"/>
      <c r="AD136" s="33"/>
      <c r="AE136" s="33"/>
      <c r="AR136" s="156" t="s">
        <v>1199</v>
      </c>
      <c r="AT136" s="156" t="s">
        <v>834</v>
      </c>
      <c r="AU136" s="156" t="s">
        <v>83</v>
      </c>
      <c r="AY136" s="18" t="s">
        <v>160</v>
      </c>
      <c r="BE136" s="157">
        <f>IF(N136="základní",J136,0)</f>
        <v>0</v>
      </c>
      <c r="BF136" s="157">
        <f>IF(N136="snížená",J136,0)</f>
        <v>0</v>
      </c>
      <c r="BG136" s="157">
        <f>IF(N136="zákl. přenesená",J136,0)</f>
        <v>0</v>
      </c>
      <c r="BH136" s="157">
        <f>IF(N136="sníž. přenesená",J136,0)</f>
        <v>0</v>
      </c>
      <c r="BI136" s="157">
        <f>IF(N136="nulová",J136,0)</f>
        <v>0</v>
      </c>
      <c r="BJ136" s="18" t="s">
        <v>81</v>
      </c>
      <c r="BK136" s="157">
        <f>ROUND(I136*H136,2)</f>
        <v>0</v>
      </c>
      <c r="BL136" s="18" t="s">
        <v>1199</v>
      </c>
      <c r="BM136" s="156" t="s">
        <v>2468</v>
      </c>
    </row>
    <row r="137" spans="1:47" s="2" customFormat="1" ht="11.25">
      <c r="A137" s="33"/>
      <c r="B137" s="34"/>
      <c r="C137" s="33"/>
      <c r="D137" s="158" t="s">
        <v>170</v>
      </c>
      <c r="E137" s="33"/>
      <c r="F137" s="159" t="s">
        <v>2467</v>
      </c>
      <c r="G137" s="33"/>
      <c r="H137" s="33"/>
      <c r="I137" s="160"/>
      <c r="J137" s="33"/>
      <c r="K137" s="33"/>
      <c r="L137" s="34"/>
      <c r="M137" s="161"/>
      <c r="N137" s="162"/>
      <c r="O137" s="59"/>
      <c r="P137" s="59"/>
      <c r="Q137" s="59"/>
      <c r="R137" s="59"/>
      <c r="S137" s="59"/>
      <c r="T137" s="60"/>
      <c r="U137" s="33"/>
      <c r="V137" s="33"/>
      <c r="W137" s="33"/>
      <c r="X137" s="33"/>
      <c r="Y137" s="33"/>
      <c r="Z137" s="33"/>
      <c r="AA137" s="33"/>
      <c r="AB137" s="33"/>
      <c r="AC137" s="33"/>
      <c r="AD137" s="33"/>
      <c r="AE137" s="33"/>
      <c r="AT137" s="18" t="s">
        <v>170</v>
      </c>
      <c r="AU137" s="18" t="s">
        <v>83</v>
      </c>
    </row>
    <row r="138" spans="1:65" s="2" customFormat="1" ht="33" customHeight="1">
      <c r="A138" s="33"/>
      <c r="B138" s="144"/>
      <c r="C138" s="145" t="s">
        <v>218</v>
      </c>
      <c r="D138" s="145" t="s">
        <v>163</v>
      </c>
      <c r="E138" s="146" t="s">
        <v>2469</v>
      </c>
      <c r="F138" s="147" t="s">
        <v>2470</v>
      </c>
      <c r="G138" s="148" t="s">
        <v>185</v>
      </c>
      <c r="H138" s="149">
        <v>4</v>
      </c>
      <c r="I138" s="150"/>
      <c r="J138" s="151">
        <f>ROUND(I138*H138,2)</f>
        <v>0</v>
      </c>
      <c r="K138" s="147" t="s">
        <v>167</v>
      </c>
      <c r="L138" s="34"/>
      <c r="M138" s="152" t="s">
        <v>1</v>
      </c>
      <c r="N138" s="153" t="s">
        <v>38</v>
      </c>
      <c r="O138" s="59"/>
      <c r="P138" s="154">
        <f>O138*H138</f>
        <v>0</v>
      </c>
      <c r="Q138" s="154">
        <v>0</v>
      </c>
      <c r="R138" s="154">
        <f>Q138*H138</f>
        <v>0</v>
      </c>
      <c r="S138" s="154">
        <v>0</v>
      </c>
      <c r="T138" s="155">
        <f>S138*H138</f>
        <v>0</v>
      </c>
      <c r="U138" s="33"/>
      <c r="V138" s="33"/>
      <c r="W138" s="33"/>
      <c r="X138" s="33"/>
      <c r="Y138" s="33"/>
      <c r="Z138" s="33"/>
      <c r="AA138" s="33"/>
      <c r="AB138" s="33"/>
      <c r="AC138" s="33"/>
      <c r="AD138" s="33"/>
      <c r="AE138" s="33"/>
      <c r="AR138" s="156" t="s">
        <v>251</v>
      </c>
      <c r="AT138" s="156" t="s">
        <v>163</v>
      </c>
      <c r="AU138" s="156" t="s">
        <v>83</v>
      </c>
      <c r="AY138" s="18" t="s">
        <v>160</v>
      </c>
      <c r="BE138" s="157">
        <f>IF(N138="základní",J138,0)</f>
        <v>0</v>
      </c>
      <c r="BF138" s="157">
        <f>IF(N138="snížená",J138,0)</f>
        <v>0</v>
      </c>
      <c r="BG138" s="157">
        <f>IF(N138="zákl. přenesená",J138,0)</f>
        <v>0</v>
      </c>
      <c r="BH138" s="157">
        <f>IF(N138="sníž. přenesená",J138,0)</f>
        <v>0</v>
      </c>
      <c r="BI138" s="157">
        <f>IF(N138="nulová",J138,0)</f>
        <v>0</v>
      </c>
      <c r="BJ138" s="18" t="s">
        <v>81</v>
      </c>
      <c r="BK138" s="157">
        <f>ROUND(I138*H138,2)</f>
        <v>0</v>
      </c>
      <c r="BL138" s="18" t="s">
        <v>251</v>
      </c>
      <c r="BM138" s="156" t="s">
        <v>2471</v>
      </c>
    </row>
    <row r="139" spans="1:47" s="2" customFormat="1" ht="19.5">
      <c r="A139" s="33"/>
      <c r="B139" s="34"/>
      <c r="C139" s="33"/>
      <c r="D139" s="158" t="s">
        <v>170</v>
      </c>
      <c r="E139" s="33"/>
      <c r="F139" s="159" t="s">
        <v>2472</v>
      </c>
      <c r="G139" s="33"/>
      <c r="H139" s="33"/>
      <c r="I139" s="160"/>
      <c r="J139" s="33"/>
      <c r="K139" s="33"/>
      <c r="L139" s="34"/>
      <c r="M139" s="161"/>
      <c r="N139" s="162"/>
      <c r="O139" s="59"/>
      <c r="P139" s="59"/>
      <c r="Q139" s="59"/>
      <c r="R139" s="59"/>
      <c r="S139" s="59"/>
      <c r="T139" s="60"/>
      <c r="U139" s="33"/>
      <c r="V139" s="33"/>
      <c r="W139" s="33"/>
      <c r="X139" s="33"/>
      <c r="Y139" s="33"/>
      <c r="Z139" s="33"/>
      <c r="AA139" s="33"/>
      <c r="AB139" s="33"/>
      <c r="AC139" s="33"/>
      <c r="AD139" s="33"/>
      <c r="AE139" s="33"/>
      <c r="AT139" s="18" t="s">
        <v>170</v>
      </c>
      <c r="AU139" s="18" t="s">
        <v>83</v>
      </c>
    </row>
    <row r="140" spans="1:65" s="2" customFormat="1" ht="16.5" customHeight="1">
      <c r="A140" s="33"/>
      <c r="B140" s="144"/>
      <c r="C140" s="195" t="s">
        <v>224</v>
      </c>
      <c r="D140" s="195" t="s">
        <v>834</v>
      </c>
      <c r="E140" s="196" t="s">
        <v>2473</v>
      </c>
      <c r="F140" s="197" t="s">
        <v>2474</v>
      </c>
      <c r="G140" s="198" t="s">
        <v>185</v>
      </c>
      <c r="H140" s="199">
        <v>1</v>
      </c>
      <c r="I140" s="200"/>
      <c r="J140" s="201">
        <f>ROUND(I140*H140,2)</f>
        <v>0</v>
      </c>
      <c r="K140" s="197" t="s">
        <v>167</v>
      </c>
      <c r="L140" s="202"/>
      <c r="M140" s="203" t="s">
        <v>1</v>
      </c>
      <c r="N140" s="204" t="s">
        <v>38</v>
      </c>
      <c r="O140" s="59"/>
      <c r="P140" s="154">
        <f>O140*H140</f>
        <v>0</v>
      </c>
      <c r="Q140" s="154">
        <v>0.0007</v>
      </c>
      <c r="R140" s="154">
        <f>Q140*H140</f>
        <v>0.0007</v>
      </c>
      <c r="S140" s="154">
        <v>0</v>
      </c>
      <c r="T140" s="155">
        <f>S140*H140</f>
        <v>0</v>
      </c>
      <c r="U140" s="33"/>
      <c r="V140" s="33"/>
      <c r="W140" s="33"/>
      <c r="X140" s="33"/>
      <c r="Y140" s="33"/>
      <c r="Z140" s="33"/>
      <c r="AA140" s="33"/>
      <c r="AB140" s="33"/>
      <c r="AC140" s="33"/>
      <c r="AD140" s="33"/>
      <c r="AE140" s="33"/>
      <c r="AR140" s="156" t="s">
        <v>1199</v>
      </c>
      <c r="AT140" s="156" t="s">
        <v>834</v>
      </c>
      <c r="AU140" s="156" t="s">
        <v>83</v>
      </c>
      <c r="AY140" s="18" t="s">
        <v>160</v>
      </c>
      <c r="BE140" s="157">
        <f>IF(N140="základní",J140,0)</f>
        <v>0</v>
      </c>
      <c r="BF140" s="157">
        <f>IF(N140="snížená",J140,0)</f>
        <v>0</v>
      </c>
      <c r="BG140" s="157">
        <f>IF(N140="zákl. přenesená",J140,0)</f>
        <v>0</v>
      </c>
      <c r="BH140" s="157">
        <f>IF(N140="sníž. přenesená",J140,0)</f>
        <v>0</v>
      </c>
      <c r="BI140" s="157">
        <f>IF(N140="nulová",J140,0)</f>
        <v>0</v>
      </c>
      <c r="BJ140" s="18" t="s">
        <v>81</v>
      </c>
      <c r="BK140" s="157">
        <f>ROUND(I140*H140,2)</f>
        <v>0</v>
      </c>
      <c r="BL140" s="18" t="s">
        <v>1199</v>
      </c>
      <c r="BM140" s="156" t="s">
        <v>2475</v>
      </c>
    </row>
    <row r="141" spans="1:47" s="2" customFormat="1" ht="11.25">
      <c r="A141" s="33"/>
      <c r="B141" s="34"/>
      <c r="C141" s="33"/>
      <c r="D141" s="158" t="s">
        <v>170</v>
      </c>
      <c r="E141" s="33"/>
      <c r="F141" s="159" t="s">
        <v>2474</v>
      </c>
      <c r="G141" s="33"/>
      <c r="H141" s="33"/>
      <c r="I141" s="160"/>
      <c r="J141" s="33"/>
      <c r="K141" s="33"/>
      <c r="L141" s="34"/>
      <c r="M141" s="161"/>
      <c r="N141" s="162"/>
      <c r="O141" s="59"/>
      <c r="P141" s="59"/>
      <c r="Q141" s="59"/>
      <c r="R141" s="59"/>
      <c r="S141" s="59"/>
      <c r="T141" s="60"/>
      <c r="U141" s="33"/>
      <c r="V141" s="33"/>
      <c r="W141" s="33"/>
      <c r="X141" s="33"/>
      <c r="Y141" s="33"/>
      <c r="Z141" s="33"/>
      <c r="AA141" s="33"/>
      <c r="AB141" s="33"/>
      <c r="AC141" s="33"/>
      <c r="AD141" s="33"/>
      <c r="AE141" s="33"/>
      <c r="AT141" s="18" t="s">
        <v>170</v>
      </c>
      <c r="AU141" s="18" t="s">
        <v>83</v>
      </c>
    </row>
    <row r="142" spans="1:65" s="2" customFormat="1" ht="16.5" customHeight="1">
      <c r="A142" s="33"/>
      <c r="B142" s="144"/>
      <c r="C142" s="195" t="s">
        <v>233</v>
      </c>
      <c r="D142" s="195" t="s">
        <v>834</v>
      </c>
      <c r="E142" s="196" t="s">
        <v>2476</v>
      </c>
      <c r="F142" s="197" t="s">
        <v>2477</v>
      </c>
      <c r="G142" s="198" t="s">
        <v>185</v>
      </c>
      <c r="H142" s="199">
        <v>2</v>
      </c>
      <c r="I142" s="200"/>
      <c r="J142" s="201">
        <f>ROUND(I142*H142,2)</f>
        <v>0</v>
      </c>
      <c r="K142" s="197" t="s">
        <v>167</v>
      </c>
      <c r="L142" s="202"/>
      <c r="M142" s="203" t="s">
        <v>1</v>
      </c>
      <c r="N142" s="204" t="s">
        <v>38</v>
      </c>
      <c r="O142" s="59"/>
      <c r="P142" s="154">
        <f>O142*H142</f>
        <v>0</v>
      </c>
      <c r="Q142" s="154">
        <v>0.0011</v>
      </c>
      <c r="R142" s="154">
        <f>Q142*H142</f>
        <v>0.0022</v>
      </c>
      <c r="S142" s="154">
        <v>0</v>
      </c>
      <c r="T142" s="155">
        <f>S142*H142</f>
        <v>0</v>
      </c>
      <c r="U142" s="33"/>
      <c r="V142" s="33"/>
      <c r="W142" s="33"/>
      <c r="X142" s="33"/>
      <c r="Y142" s="33"/>
      <c r="Z142" s="33"/>
      <c r="AA142" s="33"/>
      <c r="AB142" s="33"/>
      <c r="AC142" s="33"/>
      <c r="AD142" s="33"/>
      <c r="AE142" s="33"/>
      <c r="AR142" s="156" t="s">
        <v>1199</v>
      </c>
      <c r="AT142" s="156" t="s">
        <v>834</v>
      </c>
      <c r="AU142" s="156" t="s">
        <v>83</v>
      </c>
      <c r="AY142" s="18" t="s">
        <v>160</v>
      </c>
      <c r="BE142" s="157">
        <f>IF(N142="základní",J142,0)</f>
        <v>0</v>
      </c>
      <c r="BF142" s="157">
        <f>IF(N142="snížená",J142,0)</f>
        <v>0</v>
      </c>
      <c r="BG142" s="157">
        <f>IF(N142="zákl. přenesená",J142,0)</f>
        <v>0</v>
      </c>
      <c r="BH142" s="157">
        <f>IF(N142="sníž. přenesená",J142,0)</f>
        <v>0</v>
      </c>
      <c r="BI142" s="157">
        <f>IF(N142="nulová",J142,0)</f>
        <v>0</v>
      </c>
      <c r="BJ142" s="18" t="s">
        <v>81</v>
      </c>
      <c r="BK142" s="157">
        <f>ROUND(I142*H142,2)</f>
        <v>0</v>
      </c>
      <c r="BL142" s="18" t="s">
        <v>1199</v>
      </c>
      <c r="BM142" s="156" t="s">
        <v>2478</v>
      </c>
    </row>
    <row r="143" spans="1:47" s="2" customFormat="1" ht="11.25">
      <c r="A143" s="33"/>
      <c r="B143" s="34"/>
      <c r="C143" s="33"/>
      <c r="D143" s="158" t="s">
        <v>170</v>
      </c>
      <c r="E143" s="33"/>
      <c r="F143" s="159" t="s">
        <v>2477</v>
      </c>
      <c r="G143" s="33"/>
      <c r="H143" s="33"/>
      <c r="I143" s="160"/>
      <c r="J143" s="33"/>
      <c r="K143" s="33"/>
      <c r="L143" s="34"/>
      <c r="M143" s="161"/>
      <c r="N143" s="162"/>
      <c r="O143" s="59"/>
      <c r="P143" s="59"/>
      <c r="Q143" s="59"/>
      <c r="R143" s="59"/>
      <c r="S143" s="59"/>
      <c r="T143" s="60"/>
      <c r="U143" s="33"/>
      <c r="V143" s="33"/>
      <c r="W143" s="33"/>
      <c r="X143" s="33"/>
      <c r="Y143" s="33"/>
      <c r="Z143" s="33"/>
      <c r="AA143" s="33"/>
      <c r="AB143" s="33"/>
      <c r="AC143" s="33"/>
      <c r="AD143" s="33"/>
      <c r="AE143" s="33"/>
      <c r="AT143" s="18" t="s">
        <v>170</v>
      </c>
      <c r="AU143" s="18" t="s">
        <v>83</v>
      </c>
    </row>
    <row r="144" spans="1:65" s="2" customFormat="1" ht="16.5" customHeight="1">
      <c r="A144" s="33"/>
      <c r="B144" s="144"/>
      <c r="C144" s="195" t="s">
        <v>242</v>
      </c>
      <c r="D144" s="195" t="s">
        <v>834</v>
      </c>
      <c r="E144" s="196" t="s">
        <v>2479</v>
      </c>
      <c r="F144" s="197" t="s">
        <v>2480</v>
      </c>
      <c r="G144" s="198" t="s">
        <v>185</v>
      </c>
      <c r="H144" s="199">
        <v>1</v>
      </c>
      <c r="I144" s="200"/>
      <c r="J144" s="201">
        <f>ROUND(I144*H144,2)</f>
        <v>0</v>
      </c>
      <c r="K144" s="197" t="s">
        <v>167</v>
      </c>
      <c r="L144" s="202"/>
      <c r="M144" s="203" t="s">
        <v>1</v>
      </c>
      <c r="N144" s="204" t="s">
        <v>38</v>
      </c>
      <c r="O144" s="59"/>
      <c r="P144" s="154">
        <f>O144*H144</f>
        <v>0</v>
      </c>
      <c r="Q144" s="154">
        <v>0.0015</v>
      </c>
      <c r="R144" s="154">
        <f>Q144*H144</f>
        <v>0.0015</v>
      </c>
      <c r="S144" s="154">
        <v>0</v>
      </c>
      <c r="T144" s="155">
        <f>S144*H144</f>
        <v>0</v>
      </c>
      <c r="U144" s="33"/>
      <c r="V144" s="33"/>
      <c r="W144" s="33"/>
      <c r="X144" s="33"/>
      <c r="Y144" s="33"/>
      <c r="Z144" s="33"/>
      <c r="AA144" s="33"/>
      <c r="AB144" s="33"/>
      <c r="AC144" s="33"/>
      <c r="AD144" s="33"/>
      <c r="AE144" s="33"/>
      <c r="AR144" s="156" t="s">
        <v>1199</v>
      </c>
      <c r="AT144" s="156" t="s">
        <v>834</v>
      </c>
      <c r="AU144" s="156" t="s">
        <v>83</v>
      </c>
      <c r="AY144" s="18" t="s">
        <v>160</v>
      </c>
      <c r="BE144" s="157">
        <f>IF(N144="základní",J144,0)</f>
        <v>0</v>
      </c>
      <c r="BF144" s="157">
        <f>IF(N144="snížená",J144,0)</f>
        <v>0</v>
      </c>
      <c r="BG144" s="157">
        <f>IF(N144="zákl. přenesená",J144,0)</f>
        <v>0</v>
      </c>
      <c r="BH144" s="157">
        <f>IF(N144="sníž. přenesená",J144,0)</f>
        <v>0</v>
      </c>
      <c r="BI144" s="157">
        <f>IF(N144="nulová",J144,0)</f>
        <v>0</v>
      </c>
      <c r="BJ144" s="18" t="s">
        <v>81</v>
      </c>
      <c r="BK144" s="157">
        <f>ROUND(I144*H144,2)</f>
        <v>0</v>
      </c>
      <c r="BL144" s="18" t="s">
        <v>1199</v>
      </c>
      <c r="BM144" s="156" t="s">
        <v>2481</v>
      </c>
    </row>
    <row r="145" spans="1:47" s="2" customFormat="1" ht="11.25">
      <c r="A145" s="33"/>
      <c r="B145" s="34"/>
      <c r="C145" s="33"/>
      <c r="D145" s="158" t="s">
        <v>170</v>
      </c>
      <c r="E145" s="33"/>
      <c r="F145" s="159" t="s">
        <v>2480</v>
      </c>
      <c r="G145" s="33"/>
      <c r="H145" s="33"/>
      <c r="I145" s="160"/>
      <c r="J145" s="33"/>
      <c r="K145" s="33"/>
      <c r="L145" s="34"/>
      <c r="M145" s="161"/>
      <c r="N145" s="162"/>
      <c r="O145" s="59"/>
      <c r="P145" s="59"/>
      <c r="Q145" s="59"/>
      <c r="R145" s="59"/>
      <c r="S145" s="59"/>
      <c r="T145" s="60"/>
      <c r="U145" s="33"/>
      <c r="V145" s="33"/>
      <c r="W145" s="33"/>
      <c r="X145" s="33"/>
      <c r="Y145" s="33"/>
      <c r="Z145" s="33"/>
      <c r="AA145" s="33"/>
      <c r="AB145" s="33"/>
      <c r="AC145" s="33"/>
      <c r="AD145" s="33"/>
      <c r="AE145" s="33"/>
      <c r="AT145" s="18" t="s">
        <v>170</v>
      </c>
      <c r="AU145" s="18" t="s">
        <v>83</v>
      </c>
    </row>
    <row r="146" spans="1:65" s="2" customFormat="1" ht="16.5" customHeight="1">
      <c r="A146" s="33"/>
      <c r="B146" s="144"/>
      <c r="C146" s="145" t="s">
        <v>247</v>
      </c>
      <c r="D146" s="145" t="s">
        <v>163</v>
      </c>
      <c r="E146" s="146" t="s">
        <v>2482</v>
      </c>
      <c r="F146" s="147" t="s">
        <v>2483</v>
      </c>
      <c r="G146" s="148" t="s">
        <v>185</v>
      </c>
      <c r="H146" s="149">
        <v>14</v>
      </c>
      <c r="I146" s="150"/>
      <c r="J146" s="151">
        <f>ROUND(I146*H146,2)</f>
        <v>0</v>
      </c>
      <c r="K146" s="147" t="s">
        <v>167</v>
      </c>
      <c r="L146" s="34"/>
      <c r="M146" s="152" t="s">
        <v>1</v>
      </c>
      <c r="N146" s="153" t="s">
        <v>38</v>
      </c>
      <c r="O146" s="59"/>
      <c r="P146" s="154">
        <f>O146*H146</f>
        <v>0</v>
      </c>
      <c r="Q146" s="154">
        <v>0</v>
      </c>
      <c r="R146" s="154">
        <f>Q146*H146</f>
        <v>0</v>
      </c>
      <c r="S146" s="154">
        <v>0</v>
      </c>
      <c r="T146" s="155">
        <f>S146*H146</f>
        <v>0</v>
      </c>
      <c r="U146" s="33"/>
      <c r="V146" s="33"/>
      <c r="W146" s="33"/>
      <c r="X146" s="33"/>
      <c r="Y146" s="33"/>
      <c r="Z146" s="33"/>
      <c r="AA146" s="33"/>
      <c r="AB146" s="33"/>
      <c r="AC146" s="33"/>
      <c r="AD146" s="33"/>
      <c r="AE146" s="33"/>
      <c r="AR146" s="156" t="s">
        <v>251</v>
      </c>
      <c r="AT146" s="156" t="s">
        <v>163</v>
      </c>
      <c r="AU146" s="156" t="s">
        <v>83</v>
      </c>
      <c r="AY146" s="18" t="s">
        <v>160</v>
      </c>
      <c r="BE146" s="157">
        <f>IF(N146="základní",J146,0)</f>
        <v>0</v>
      </c>
      <c r="BF146" s="157">
        <f>IF(N146="snížená",J146,0)</f>
        <v>0</v>
      </c>
      <c r="BG146" s="157">
        <f>IF(N146="zákl. přenesená",J146,0)</f>
        <v>0</v>
      </c>
      <c r="BH146" s="157">
        <f>IF(N146="sníž. přenesená",J146,0)</f>
        <v>0</v>
      </c>
      <c r="BI146" s="157">
        <f>IF(N146="nulová",J146,0)</f>
        <v>0</v>
      </c>
      <c r="BJ146" s="18" t="s">
        <v>81</v>
      </c>
      <c r="BK146" s="157">
        <f>ROUND(I146*H146,2)</f>
        <v>0</v>
      </c>
      <c r="BL146" s="18" t="s">
        <v>251</v>
      </c>
      <c r="BM146" s="156" t="s">
        <v>2484</v>
      </c>
    </row>
    <row r="147" spans="1:47" s="2" customFormat="1" ht="19.5">
      <c r="A147" s="33"/>
      <c r="B147" s="34"/>
      <c r="C147" s="33"/>
      <c r="D147" s="158" t="s">
        <v>170</v>
      </c>
      <c r="E147" s="33"/>
      <c r="F147" s="159" t="s">
        <v>2485</v>
      </c>
      <c r="G147" s="33"/>
      <c r="H147" s="33"/>
      <c r="I147" s="160"/>
      <c r="J147" s="33"/>
      <c r="K147" s="33"/>
      <c r="L147" s="34"/>
      <c r="M147" s="161"/>
      <c r="N147" s="162"/>
      <c r="O147" s="59"/>
      <c r="P147" s="59"/>
      <c r="Q147" s="59"/>
      <c r="R147" s="59"/>
      <c r="S147" s="59"/>
      <c r="T147" s="60"/>
      <c r="U147" s="33"/>
      <c r="V147" s="33"/>
      <c r="W147" s="33"/>
      <c r="X147" s="33"/>
      <c r="Y147" s="33"/>
      <c r="Z147" s="33"/>
      <c r="AA147" s="33"/>
      <c r="AB147" s="33"/>
      <c r="AC147" s="33"/>
      <c r="AD147" s="33"/>
      <c r="AE147" s="33"/>
      <c r="AT147" s="18" t="s">
        <v>170</v>
      </c>
      <c r="AU147" s="18" t="s">
        <v>83</v>
      </c>
    </row>
    <row r="148" spans="1:65" s="2" customFormat="1" ht="21.75" customHeight="1">
      <c r="A148" s="33"/>
      <c r="B148" s="144"/>
      <c r="C148" s="195" t="s">
        <v>259</v>
      </c>
      <c r="D148" s="195" t="s">
        <v>834</v>
      </c>
      <c r="E148" s="196" t="s">
        <v>2486</v>
      </c>
      <c r="F148" s="197" t="s">
        <v>2487</v>
      </c>
      <c r="G148" s="198" t="s">
        <v>185</v>
      </c>
      <c r="H148" s="199">
        <v>14</v>
      </c>
      <c r="I148" s="200"/>
      <c r="J148" s="201">
        <f>ROUND(I148*H148,2)</f>
        <v>0</v>
      </c>
      <c r="K148" s="197" t="s">
        <v>167</v>
      </c>
      <c r="L148" s="202"/>
      <c r="M148" s="203" t="s">
        <v>1</v>
      </c>
      <c r="N148" s="204" t="s">
        <v>38</v>
      </c>
      <c r="O148" s="59"/>
      <c r="P148" s="154">
        <f>O148*H148</f>
        <v>0</v>
      </c>
      <c r="Q148" s="154">
        <v>0.0004</v>
      </c>
      <c r="R148" s="154">
        <f>Q148*H148</f>
        <v>0.0056</v>
      </c>
      <c r="S148" s="154">
        <v>0</v>
      </c>
      <c r="T148" s="155">
        <f>S148*H148</f>
        <v>0</v>
      </c>
      <c r="U148" s="33"/>
      <c r="V148" s="33"/>
      <c r="W148" s="33"/>
      <c r="X148" s="33"/>
      <c r="Y148" s="33"/>
      <c r="Z148" s="33"/>
      <c r="AA148" s="33"/>
      <c r="AB148" s="33"/>
      <c r="AC148" s="33"/>
      <c r="AD148" s="33"/>
      <c r="AE148" s="33"/>
      <c r="AR148" s="156" t="s">
        <v>1199</v>
      </c>
      <c r="AT148" s="156" t="s">
        <v>834</v>
      </c>
      <c r="AU148" s="156" t="s">
        <v>83</v>
      </c>
      <c r="AY148" s="18" t="s">
        <v>160</v>
      </c>
      <c r="BE148" s="157">
        <f>IF(N148="základní",J148,0)</f>
        <v>0</v>
      </c>
      <c r="BF148" s="157">
        <f>IF(N148="snížená",J148,0)</f>
        <v>0</v>
      </c>
      <c r="BG148" s="157">
        <f>IF(N148="zákl. přenesená",J148,0)</f>
        <v>0</v>
      </c>
      <c r="BH148" s="157">
        <f>IF(N148="sníž. přenesená",J148,0)</f>
        <v>0</v>
      </c>
      <c r="BI148" s="157">
        <f>IF(N148="nulová",J148,0)</f>
        <v>0</v>
      </c>
      <c r="BJ148" s="18" t="s">
        <v>81</v>
      </c>
      <c r="BK148" s="157">
        <f>ROUND(I148*H148,2)</f>
        <v>0</v>
      </c>
      <c r="BL148" s="18" t="s">
        <v>1199</v>
      </c>
      <c r="BM148" s="156" t="s">
        <v>2488</v>
      </c>
    </row>
    <row r="149" spans="1:47" s="2" customFormat="1" ht="11.25">
      <c r="A149" s="33"/>
      <c r="B149" s="34"/>
      <c r="C149" s="33"/>
      <c r="D149" s="158" t="s">
        <v>170</v>
      </c>
      <c r="E149" s="33"/>
      <c r="F149" s="159" t="s">
        <v>2487</v>
      </c>
      <c r="G149" s="33"/>
      <c r="H149" s="33"/>
      <c r="I149" s="160"/>
      <c r="J149" s="33"/>
      <c r="K149" s="33"/>
      <c r="L149" s="34"/>
      <c r="M149" s="161"/>
      <c r="N149" s="162"/>
      <c r="O149" s="59"/>
      <c r="P149" s="59"/>
      <c r="Q149" s="59"/>
      <c r="R149" s="59"/>
      <c r="S149" s="59"/>
      <c r="T149" s="60"/>
      <c r="U149" s="33"/>
      <c r="V149" s="33"/>
      <c r="W149" s="33"/>
      <c r="X149" s="33"/>
      <c r="Y149" s="33"/>
      <c r="Z149" s="33"/>
      <c r="AA149" s="33"/>
      <c r="AB149" s="33"/>
      <c r="AC149" s="33"/>
      <c r="AD149" s="33"/>
      <c r="AE149" s="33"/>
      <c r="AT149" s="18" t="s">
        <v>170</v>
      </c>
      <c r="AU149" s="18" t="s">
        <v>83</v>
      </c>
    </row>
    <row r="150" spans="1:65" s="2" customFormat="1" ht="21.75" customHeight="1">
      <c r="A150" s="33"/>
      <c r="B150" s="144"/>
      <c r="C150" s="145" t="s">
        <v>8</v>
      </c>
      <c r="D150" s="145" t="s">
        <v>163</v>
      </c>
      <c r="E150" s="146" t="s">
        <v>2489</v>
      </c>
      <c r="F150" s="147" t="s">
        <v>2490</v>
      </c>
      <c r="G150" s="148" t="s">
        <v>185</v>
      </c>
      <c r="H150" s="149">
        <v>6</v>
      </c>
      <c r="I150" s="150"/>
      <c r="J150" s="151">
        <f>ROUND(I150*H150,2)</f>
        <v>0</v>
      </c>
      <c r="K150" s="147" t="s">
        <v>167</v>
      </c>
      <c r="L150" s="34"/>
      <c r="M150" s="152" t="s">
        <v>1</v>
      </c>
      <c r="N150" s="153" t="s">
        <v>38</v>
      </c>
      <c r="O150" s="59"/>
      <c r="P150" s="154">
        <f>O150*H150</f>
        <v>0</v>
      </c>
      <c r="Q150" s="154">
        <v>0</v>
      </c>
      <c r="R150" s="154">
        <f>Q150*H150</f>
        <v>0</v>
      </c>
      <c r="S150" s="154">
        <v>0</v>
      </c>
      <c r="T150" s="155">
        <f>S150*H150</f>
        <v>0</v>
      </c>
      <c r="U150" s="33"/>
      <c r="V150" s="33"/>
      <c r="W150" s="33"/>
      <c r="X150" s="33"/>
      <c r="Y150" s="33"/>
      <c r="Z150" s="33"/>
      <c r="AA150" s="33"/>
      <c r="AB150" s="33"/>
      <c r="AC150" s="33"/>
      <c r="AD150" s="33"/>
      <c r="AE150" s="33"/>
      <c r="AR150" s="156" t="s">
        <v>251</v>
      </c>
      <c r="AT150" s="156" t="s">
        <v>163</v>
      </c>
      <c r="AU150" s="156" t="s">
        <v>83</v>
      </c>
      <c r="AY150" s="18" t="s">
        <v>160</v>
      </c>
      <c r="BE150" s="157">
        <f>IF(N150="základní",J150,0)</f>
        <v>0</v>
      </c>
      <c r="BF150" s="157">
        <f>IF(N150="snížená",J150,0)</f>
        <v>0</v>
      </c>
      <c r="BG150" s="157">
        <f>IF(N150="zákl. přenesená",J150,0)</f>
        <v>0</v>
      </c>
      <c r="BH150" s="157">
        <f>IF(N150="sníž. přenesená",J150,0)</f>
        <v>0</v>
      </c>
      <c r="BI150" s="157">
        <f>IF(N150="nulová",J150,0)</f>
        <v>0</v>
      </c>
      <c r="BJ150" s="18" t="s">
        <v>81</v>
      </c>
      <c r="BK150" s="157">
        <f>ROUND(I150*H150,2)</f>
        <v>0</v>
      </c>
      <c r="BL150" s="18" t="s">
        <v>251</v>
      </c>
      <c r="BM150" s="156" t="s">
        <v>2491</v>
      </c>
    </row>
    <row r="151" spans="1:47" s="2" customFormat="1" ht="19.5">
      <c r="A151" s="33"/>
      <c r="B151" s="34"/>
      <c r="C151" s="33"/>
      <c r="D151" s="158" t="s">
        <v>170</v>
      </c>
      <c r="E151" s="33"/>
      <c r="F151" s="159" t="s">
        <v>2492</v>
      </c>
      <c r="G151" s="33"/>
      <c r="H151" s="33"/>
      <c r="I151" s="160"/>
      <c r="J151" s="33"/>
      <c r="K151" s="33"/>
      <c r="L151" s="34"/>
      <c r="M151" s="161"/>
      <c r="N151" s="162"/>
      <c r="O151" s="59"/>
      <c r="P151" s="59"/>
      <c r="Q151" s="59"/>
      <c r="R151" s="59"/>
      <c r="S151" s="59"/>
      <c r="T151" s="60"/>
      <c r="U151" s="33"/>
      <c r="V151" s="33"/>
      <c r="W151" s="33"/>
      <c r="X151" s="33"/>
      <c r="Y151" s="33"/>
      <c r="Z151" s="33"/>
      <c r="AA151" s="33"/>
      <c r="AB151" s="33"/>
      <c r="AC151" s="33"/>
      <c r="AD151" s="33"/>
      <c r="AE151" s="33"/>
      <c r="AT151" s="18" t="s">
        <v>170</v>
      </c>
      <c r="AU151" s="18" t="s">
        <v>83</v>
      </c>
    </row>
    <row r="152" spans="1:65" s="2" customFormat="1" ht="21.75" customHeight="1">
      <c r="A152" s="33"/>
      <c r="B152" s="144"/>
      <c r="C152" s="195" t="s">
        <v>251</v>
      </c>
      <c r="D152" s="195" t="s">
        <v>834</v>
      </c>
      <c r="E152" s="196" t="s">
        <v>2493</v>
      </c>
      <c r="F152" s="197" t="s">
        <v>2494</v>
      </c>
      <c r="G152" s="198" t="s">
        <v>185</v>
      </c>
      <c r="H152" s="199">
        <v>6</v>
      </c>
      <c r="I152" s="200"/>
      <c r="J152" s="201">
        <f>ROUND(I152*H152,2)</f>
        <v>0</v>
      </c>
      <c r="K152" s="197" t="s">
        <v>167</v>
      </c>
      <c r="L152" s="202"/>
      <c r="M152" s="203" t="s">
        <v>1</v>
      </c>
      <c r="N152" s="204" t="s">
        <v>38</v>
      </c>
      <c r="O152" s="59"/>
      <c r="P152" s="154">
        <f>O152*H152</f>
        <v>0</v>
      </c>
      <c r="Q152" s="154">
        <v>0.0005</v>
      </c>
      <c r="R152" s="154">
        <f>Q152*H152</f>
        <v>0.003</v>
      </c>
      <c r="S152" s="154">
        <v>0</v>
      </c>
      <c r="T152" s="155">
        <f>S152*H152</f>
        <v>0</v>
      </c>
      <c r="U152" s="33"/>
      <c r="V152" s="33"/>
      <c r="W152" s="33"/>
      <c r="X152" s="33"/>
      <c r="Y152" s="33"/>
      <c r="Z152" s="33"/>
      <c r="AA152" s="33"/>
      <c r="AB152" s="33"/>
      <c r="AC152" s="33"/>
      <c r="AD152" s="33"/>
      <c r="AE152" s="33"/>
      <c r="AR152" s="156" t="s">
        <v>1199</v>
      </c>
      <c r="AT152" s="156" t="s">
        <v>834</v>
      </c>
      <c r="AU152" s="156" t="s">
        <v>83</v>
      </c>
      <c r="AY152" s="18" t="s">
        <v>160</v>
      </c>
      <c r="BE152" s="157">
        <f>IF(N152="základní",J152,0)</f>
        <v>0</v>
      </c>
      <c r="BF152" s="157">
        <f>IF(N152="snížená",J152,0)</f>
        <v>0</v>
      </c>
      <c r="BG152" s="157">
        <f>IF(N152="zákl. přenesená",J152,0)</f>
        <v>0</v>
      </c>
      <c r="BH152" s="157">
        <f>IF(N152="sníž. přenesená",J152,0)</f>
        <v>0</v>
      </c>
      <c r="BI152" s="157">
        <f>IF(N152="nulová",J152,0)</f>
        <v>0</v>
      </c>
      <c r="BJ152" s="18" t="s">
        <v>81</v>
      </c>
      <c r="BK152" s="157">
        <f>ROUND(I152*H152,2)</f>
        <v>0</v>
      </c>
      <c r="BL152" s="18" t="s">
        <v>1199</v>
      </c>
      <c r="BM152" s="156" t="s">
        <v>2495</v>
      </c>
    </row>
    <row r="153" spans="1:47" s="2" customFormat="1" ht="11.25">
      <c r="A153" s="33"/>
      <c r="B153" s="34"/>
      <c r="C153" s="33"/>
      <c r="D153" s="158" t="s">
        <v>170</v>
      </c>
      <c r="E153" s="33"/>
      <c r="F153" s="159" t="s">
        <v>2494</v>
      </c>
      <c r="G153" s="33"/>
      <c r="H153" s="33"/>
      <c r="I153" s="160"/>
      <c r="J153" s="33"/>
      <c r="K153" s="33"/>
      <c r="L153" s="34"/>
      <c r="M153" s="161"/>
      <c r="N153" s="162"/>
      <c r="O153" s="59"/>
      <c r="P153" s="59"/>
      <c r="Q153" s="59"/>
      <c r="R153" s="59"/>
      <c r="S153" s="59"/>
      <c r="T153" s="60"/>
      <c r="U153" s="33"/>
      <c r="V153" s="33"/>
      <c r="W153" s="33"/>
      <c r="X153" s="33"/>
      <c r="Y153" s="33"/>
      <c r="Z153" s="33"/>
      <c r="AA153" s="33"/>
      <c r="AB153" s="33"/>
      <c r="AC153" s="33"/>
      <c r="AD153" s="33"/>
      <c r="AE153" s="33"/>
      <c r="AT153" s="18" t="s">
        <v>170</v>
      </c>
      <c r="AU153" s="18" t="s">
        <v>83</v>
      </c>
    </row>
    <row r="154" spans="1:65" s="2" customFormat="1" ht="37.9" customHeight="1">
      <c r="A154" s="33"/>
      <c r="B154" s="144"/>
      <c r="C154" s="145" t="s">
        <v>304</v>
      </c>
      <c r="D154" s="145" t="s">
        <v>163</v>
      </c>
      <c r="E154" s="146" t="s">
        <v>2496</v>
      </c>
      <c r="F154" s="147" t="s">
        <v>2497</v>
      </c>
      <c r="G154" s="148" t="s">
        <v>185</v>
      </c>
      <c r="H154" s="149">
        <v>2</v>
      </c>
      <c r="I154" s="150"/>
      <c r="J154" s="151">
        <f>ROUND(I154*H154,2)</f>
        <v>0</v>
      </c>
      <c r="K154" s="147" t="s">
        <v>167</v>
      </c>
      <c r="L154" s="34"/>
      <c r="M154" s="152" t="s">
        <v>1</v>
      </c>
      <c r="N154" s="153" t="s">
        <v>38</v>
      </c>
      <c r="O154" s="59"/>
      <c r="P154" s="154">
        <f>O154*H154</f>
        <v>0</v>
      </c>
      <c r="Q154" s="154">
        <v>0</v>
      </c>
      <c r="R154" s="154">
        <f>Q154*H154</f>
        <v>0</v>
      </c>
      <c r="S154" s="154">
        <v>0</v>
      </c>
      <c r="T154" s="155">
        <f>S154*H154</f>
        <v>0</v>
      </c>
      <c r="U154" s="33"/>
      <c r="V154" s="33"/>
      <c r="W154" s="33"/>
      <c r="X154" s="33"/>
      <c r="Y154" s="33"/>
      <c r="Z154" s="33"/>
      <c r="AA154" s="33"/>
      <c r="AB154" s="33"/>
      <c r="AC154" s="33"/>
      <c r="AD154" s="33"/>
      <c r="AE154" s="33"/>
      <c r="AR154" s="156" t="s">
        <v>251</v>
      </c>
      <c r="AT154" s="156" t="s">
        <v>163</v>
      </c>
      <c r="AU154" s="156" t="s">
        <v>83</v>
      </c>
      <c r="AY154" s="18" t="s">
        <v>160</v>
      </c>
      <c r="BE154" s="157">
        <f>IF(N154="základní",J154,0)</f>
        <v>0</v>
      </c>
      <c r="BF154" s="157">
        <f>IF(N154="snížená",J154,0)</f>
        <v>0</v>
      </c>
      <c r="BG154" s="157">
        <f>IF(N154="zákl. přenesená",J154,0)</f>
        <v>0</v>
      </c>
      <c r="BH154" s="157">
        <f>IF(N154="sníž. přenesená",J154,0)</f>
        <v>0</v>
      </c>
      <c r="BI154" s="157">
        <f>IF(N154="nulová",J154,0)</f>
        <v>0</v>
      </c>
      <c r="BJ154" s="18" t="s">
        <v>81</v>
      </c>
      <c r="BK154" s="157">
        <f>ROUND(I154*H154,2)</f>
        <v>0</v>
      </c>
      <c r="BL154" s="18" t="s">
        <v>251</v>
      </c>
      <c r="BM154" s="156" t="s">
        <v>2498</v>
      </c>
    </row>
    <row r="155" spans="1:47" s="2" customFormat="1" ht="19.5">
      <c r="A155" s="33"/>
      <c r="B155" s="34"/>
      <c r="C155" s="33"/>
      <c r="D155" s="158" t="s">
        <v>170</v>
      </c>
      <c r="E155" s="33"/>
      <c r="F155" s="159" t="s">
        <v>2499</v>
      </c>
      <c r="G155" s="33"/>
      <c r="H155" s="33"/>
      <c r="I155" s="160"/>
      <c r="J155" s="33"/>
      <c r="K155" s="33"/>
      <c r="L155" s="34"/>
      <c r="M155" s="161"/>
      <c r="N155" s="162"/>
      <c r="O155" s="59"/>
      <c r="P155" s="59"/>
      <c r="Q155" s="59"/>
      <c r="R155" s="59"/>
      <c r="S155" s="59"/>
      <c r="T155" s="60"/>
      <c r="U155" s="33"/>
      <c r="V155" s="33"/>
      <c r="W155" s="33"/>
      <c r="X155" s="33"/>
      <c r="Y155" s="33"/>
      <c r="Z155" s="33"/>
      <c r="AA155" s="33"/>
      <c r="AB155" s="33"/>
      <c r="AC155" s="33"/>
      <c r="AD155" s="33"/>
      <c r="AE155" s="33"/>
      <c r="AT155" s="18" t="s">
        <v>170</v>
      </c>
      <c r="AU155" s="18" t="s">
        <v>83</v>
      </c>
    </row>
    <row r="156" spans="1:65" s="2" customFormat="1" ht="16.5" customHeight="1">
      <c r="A156" s="33"/>
      <c r="B156" s="144"/>
      <c r="C156" s="195" t="s">
        <v>309</v>
      </c>
      <c r="D156" s="195" t="s">
        <v>834</v>
      </c>
      <c r="E156" s="196" t="s">
        <v>2500</v>
      </c>
      <c r="F156" s="197" t="s">
        <v>2501</v>
      </c>
      <c r="G156" s="198" t="s">
        <v>185</v>
      </c>
      <c r="H156" s="199">
        <v>2</v>
      </c>
      <c r="I156" s="200"/>
      <c r="J156" s="201">
        <f>ROUND(I156*H156,2)</f>
        <v>0</v>
      </c>
      <c r="K156" s="197" t="s">
        <v>167</v>
      </c>
      <c r="L156" s="202"/>
      <c r="M156" s="203" t="s">
        <v>1</v>
      </c>
      <c r="N156" s="204" t="s">
        <v>38</v>
      </c>
      <c r="O156" s="59"/>
      <c r="P156" s="154">
        <f>O156*H156</f>
        <v>0</v>
      </c>
      <c r="Q156" s="154">
        <v>0.003</v>
      </c>
      <c r="R156" s="154">
        <f>Q156*H156</f>
        <v>0.006</v>
      </c>
      <c r="S156" s="154">
        <v>0</v>
      </c>
      <c r="T156" s="155">
        <f>S156*H156</f>
        <v>0</v>
      </c>
      <c r="U156" s="33"/>
      <c r="V156" s="33"/>
      <c r="W156" s="33"/>
      <c r="X156" s="33"/>
      <c r="Y156" s="33"/>
      <c r="Z156" s="33"/>
      <c r="AA156" s="33"/>
      <c r="AB156" s="33"/>
      <c r="AC156" s="33"/>
      <c r="AD156" s="33"/>
      <c r="AE156" s="33"/>
      <c r="AR156" s="156" t="s">
        <v>1199</v>
      </c>
      <c r="AT156" s="156" t="s">
        <v>834</v>
      </c>
      <c r="AU156" s="156" t="s">
        <v>83</v>
      </c>
      <c r="AY156" s="18" t="s">
        <v>160</v>
      </c>
      <c r="BE156" s="157">
        <f>IF(N156="základní",J156,0)</f>
        <v>0</v>
      </c>
      <c r="BF156" s="157">
        <f>IF(N156="snížená",J156,0)</f>
        <v>0</v>
      </c>
      <c r="BG156" s="157">
        <f>IF(N156="zákl. přenesená",J156,0)</f>
        <v>0</v>
      </c>
      <c r="BH156" s="157">
        <f>IF(N156="sníž. přenesená",J156,0)</f>
        <v>0</v>
      </c>
      <c r="BI156" s="157">
        <f>IF(N156="nulová",J156,0)</f>
        <v>0</v>
      </c>
      <c r="BJ156" s="18" t="s">
        <v>81</v>
      </c>
      <c r="BK156" s="157">
        <f>ROUND(I156*H156,2)</f>
        <v>0</v>
      </c>
      <c r="BL156" s="18" t="s">
        <v>1199</v>
      </c>
      <c r="BM156" s="156" t="s">
        <v>2502</v>
      </c>
    </row>
    <row r="157" spans="1:47" s="2" customFormat="1" ht="11.25">
      <c r="A157" s="33"/>
      <c r="B157" s="34"/>
      <c r="C157" s="33"/>
      <c r="D157" s="158" t="s">
        <v>170</v>
      </c>
      <c r="E157" s="33"/>
      <c r="F157" s="159" t="s">
        <v>2501</v>
      </c>
      <c r="G157" s="33"/>
      <c r="H157" s="33"/>
      <c r="I157" s="160"/>
      <c r="J157" s="33"/>
      <c r="K157" s="33"/>
      <c r="L157" s="34"/>
      <c r="M157" s="161"/>
      <c r="N157" s="162"/>
      <c r="O157" s="59"/>
      <c r="P157" s="59"/>
      <c r="Q157" s="59"/>
      <c r="R157" s="59"/>
      <c r="S157" s="59"/>
      <c r="T157" s="60"/>
      <c r="U157" s="33"/>
      <c r="V157" s="33"/>
      <c r="W157" s="33"/>
      <c r="X157" s="33"/>
      <c r="Y157" s="33"/>
      <c r="Z157" s="33"/>
      <c r="AA157" s="33"/>
      <c r="AB157" s="33"/>
      <c r="AC157" s="33"/>
      <c r="AD157" s="33"/>
      <c r="AE157" s="33"/>
      <c r="AT157" s="18" t="s">
        <v>170</v>
      </c>
      <c r="AU157" s="18" t="s">
        <v>83</v>
      </c>
    </row>
    <row r="158" spans="1:65" s="2" customFormat="1" ht="24.2" customHeight="1">
      <c r="A158" s="33"/>
      <c r="B158" s="144"/>
      <c r="C158" s="145" t="s">
        <v>317</v>
      </c>
      <c r="D158" s="145" t="s">
        <v>163</v>
      </c>
      <c r="E158" s="146" t="s">
        <v>2503</v>
      </c>
      <c r="F158" s="147" t="s">
        <v>2504</v>
      </c>
      <c r="G158" s="148" t="s">
        <v>185</v>
      </c>
      <c r="H158" s="149">
        <v>2</v>
      </c>
      <c r="I158" s="150"/>
      <c r="J158" s="151">
        <f>ROUND(I158*H158,2)</f>
        <v>0</v>
      </c>
      <c r="K158" s="147" t="s">
        <v>167</v>
      </c>
      <c r="L158" s="34"/>
      <c r="M158" s="152" t="s">
        <v>1</v>
      </c>
      <c r="N158" s="153" t="s">
        <v>38</v>
      </c>
      <c r="O158" s="59"/>
      <c r="P158" s="154">
        <f>O158*H158</f>
        <v>0</v>
      </c>
      <c r="Q158" s="154">
        <v>0</v>
      </c>
      <c r="R158" s="154">
        <f>Q158*H158</f>
        <v>0</v>
      </c>
      <c r="S158" s="154">
        <v>0</v>
      </c>
      <c r="T158" s="155">
        <f>S158*H158</f>
        <v>0</v>
      </c>
      <c r="U158" s="33"/>
      <c r="V158" s="33"/>
      <c r="W158" s="33"/>
      <c r="X158" s="33"/>
      <c r="Y158" s="33"/>
      <c r="Z158" s="33"/>
      <c r="AA158" s="33"/>
      <c r="AB158" s="33"/>
      <c r="AC158" s="33"/>
      <c r="AD158" s="33"/>
      <c r="AE158" s="33"/>
      <c r="AR158" s="156" t="s">
        <v>251</v>
      </c>
      <c r="AT158" s="156" t="s">
        <v>163</v>
      </c>
      <c r="AU158" s="156" t="s">
        <v>83</v>
      </c>
      <c r="AY158" s="18" t="s">
        <v>160</v>
      </c>
      <c r="BE158" s="157">
        <f>IF(N158="základní",J158,0)</f>
        <v>0</v>
      </c>
      <c r="BF158" s="157">
        <f>IF(N158="snížená",J158,0)</f>
        <v>0</v>
      </c>
      <c r="BG158" s="157">
        <f>IF(N158="zákl. přenesená",J158,0)</f>
        <v>0</v>
      </c>
      <c r="BH158" s="157">
        <f>IF(N158="sníž. přenesená",J158,0)</f>
        <v>0</v>
      </c>
      <c r="BI158" s="157">
        <f>IF(N158="nulová",J158,0)</f>
        <v>0</v>
      </c>
      <c r="BJ158" s="18" t="s">
        <v>81</v>
      </c>
      <c r="BK158" s="157">
        <f>ROUND(I158*H158,2)</f>
        <v>0</v>
      </c>
      <c r="BL158" s="18" t="s">
        <v>251</v>
      </c>
      <c r="BM158" s="156" t="s">
        <v>2505</v>
      </c>
    </row>
    <row r="159" spans="1:47" s="2" customFormat="1" ht="19.5">
      <c r="A159" s="33"/>
      <c r="B159" s="34"/>
      <c r="C159" s="33"/>
      <c r="D159" s="158" t="s">
        <v>170</v>
      </c>
      <c r="E159" s="33"/>
      <c r="F159" s="159" t="s">
        <v>2506</v>
      </c>
      <c r="G159" s="33"/>
      <c r="H159" s="33"/>
      <c r="I159" s="160"/>
      <c r="J159" s="33"/>
      <c r="K159" s="33"/>
      <c r="L159" s="34"/>
      <c r="M159" s="161"/>
      <c r="N159" s="162"/>
      <c r="O159" s="59"/>
      <c r="P159" s="59"/>
      <c r="Q159" s="59"/>
      <c r="R159" s="59"/>
      <c r="S159" s="59"/>
      <c r="T159" s="60"/>
      <c r="U159" s="33"/>
      <c r="V159" s="33"/>
      <c r="W159" s="33"/>
      <c r="X159" s="33"/>
      <c r="Y159" s="33"/>
      <c r="Z159" s="33"/>
      <c r="AA159" s="33"/>
      <c r="AB159" s="33"/>
      <c r="AC159" s="33"/>
      <c r="AD159" s="33"/>
      <c r="AE159" s="33"/>
      <c r="AT159" s="18" t="s">
        <v>170</v>
      </c>
      <c r="AU159" s="18" t="s">
        <v>83</v>
      </c>
    </row>
    <row r="160" spans="1:65" s="2" customFormat="1" ht="16.5" customHeight="1">
      <c r="A160" s="33"/>
      <c r="B160" s="144"/>
      <c r="C160" s="195" t="s">
        <v>325</v>
      </c>
      <c r="D160" s="195" t="s">
        <v>834</v>
      </c>
      <c r="E160" s="196" t="s">
        <v>2507</v>
      </c>
      <c r="F160" s="197" t="s">
        <v>2508</v>
      </c>
      <c r="G160" s="198" t="s">
        <v>185</v>
      </c>
      <c r="H160" s="199">
        <v>2</v>
      </c>
      <c r="I160" s="200"/>
      <c r="J160" s="201">
        <f>ROUND(I160*H160,2)</f>
        <v>0</v>
      </c>
      <c r="K160" s="197" t="s">
        <v>167</v>
      </c>
      <c r="L160" s="202"/>
      <c r="M160" s="203" t="s">
        <v>1</v>
      </c>
      <c r="N160" s="204" t="s">
        <v>38</v>
      </c>
      <c r="O160" s="59"/>
      <c r="P160" s="154">
        <f>O160*H160</f>
        <v>0</v>
      </c>
      <c r="Q160" s="154">
        <v>0.0002</v>
      </c>
      <c r="R160" s="154">
        <f>Q160*H160</f>
        <v>0.0004</v>
      </c>
      <c r="S160" s="154">
        <v>0</v>
      </c>
      <c r="T160" s="155">
        <f>S160*H160</f>
        <v>0</v>
      </c>
      <c r="U160" s="33"/>
      <c r="V160" s="33"/>
      <c r="W160" s="33"/>
      <c r="X160" s="33"/>
      <c r="Y160" s="33"/>
      <c r="Z160" s="33"/>
      <c r="AA160" s="33"/>
      <c r="AB160" s="33"/>
      <c r="AC160" s="33"/>
      <c r="AD160" s="33"/>
      <c r="AE160" s="33"/>
      <c r="AR160" s="156" t="s">
        <v>399</v>
      </c>
      <c r="AT160" s="156" t="s">
        <v>834</v>
      </c>
      <c r="AU160" s="156" t="s">
        <v>83</v>
      </c>
      <c r="AY160" s="18" t="s">
        <v>160</v>
      </c>
      <c r="BE160" s="157">
        <f>IF(N160="základní",J160,0)</f>
        <v>0</v>
      </c>
      <c r="BF160" s="157">
        <f>IF(N160="snížená",J160,0)</f>
        <v>0</v>
      </c>
      <c r="BG160" s="157">
        <f>IF(N160="zákl. přenesená",J160,0)</f>
        <v>0</v>
      </c>
      <c r="BH160" s="157">
        <f>IF(N160="sníž. přenesená",J160,0)</f>
        <v>0</v>
      </c>
      <c r="BI160" s="157">
        <f>IF(N160="nulová",J160,0)</f>
        <v>0</v>
      </c>
      <c r="BJ160" s="18" t="s">
        <v>81</v>
      </c>
      <c r="BK160" s="157">
        <f>ROUND(I160*H160,2)</f>
        <v>0</v>
      </c>
      <c r="BL160" s="18" t="s">
        <v>251</v>
      </c>
      <c r="BM160" s="156" t="s">
        <v>2509</v>
      </c>
    </row>
    <row r="161" spans="1:47" s="2" customFormat="1" ht="11.25">
      <c r="A161" s="33"/>
      <c r="B161" s="34"/>
      <c r="C161" s="33"/>
      <c r="D161" s="158" t="s">
        <v>170</v>
      </c>
      <c r="E161" s="33"/>
      <c r="F161" s="159" t="s">
        <v>2508</v>
      </c>
      <c r="G161" s="33"/>
      <c r="H161" s="33"/>
      <c r="I161" s="160"/>
      <c r="J161" s="33"/>
      <c r="K161" s="33"/>
      <c r="L161" s="34"/>
      <c r="M161" s="161"/>
      <c r="N161" s="162"/>
      <c r="O161" s="59"/>
      <c r="P161" s="59"/>
      <c r="Q161" s="59"/>
      <c r="R161" s="59"/>
      <c r="S161" s="59"/>
      <c r="T161" s="60"/>
      <c r="U161" s="33"/>
      <c r="V161" s="33"/>
      <c r="W161" s="33"/>
      <c r="X161" s="33"/>
      <c r="Y161" s="33"/>
      <c r="Z161" s="33"/>
      <c r="AA161" s="33"/>
      <c r="AB161" s="33"/>
      <c r="AC161" s="33"/>
      <c r="AD161" s="33"/>
      <c r="AE161" s="33"/>
      <c r="AT161" s="18" t="s">
        <v>170</v>
      </c>
      <c r="AU161" s="18" t="s">
        <v>83</v>
      </c>
    </row>
    <row r="162" spans="1:65" s="2" customFormat="1" ht="37.9" customHeight="1">
      <c r="A162" s="33"/>
      <c r="B162" s="144"/>
      <c r="C162" s="145" t="s">
        <v>7</v>
      </c>
      <c r="D162" s="145" t="s">
        <v>163</v>
      </c>
      <c r="E162" s="146" t="s">
        <v>2510</v>
      </c>
      <c r="F162" s="147" t="s">
        <v>2511</v>
      </c>
      <c r="G162" s="148" t="s">
        <v>236</v>
      </c>
      <c r="H162" s="149">
        <v>12</v>
      </c>
      <c r="I162" s="150"/>
      <c r="J162" s="151">
        <f>ROUND(I162*H162,2)</f>
        <v>0</v>
      </c>
      <c r="K162" s="147" t="s">
        <v>167</v>
      </c>
      <c r="L162" s="34"/>
      <c r="M162" s="152" t="s">
        <v>1</v>
      </c>
      <c r="N162" s="153" t="s">
        <v>38</v>
      </c>
      <c r="O162" s="59"/>
      <c r="P162" s="154">
        <f>O162*H162</f>
        <v>0</v>
      </c>
      <c r="Q162" s="154">
        <v>0.00167</v>
      </c>
      <c r="R162" s="154">
        <f>Q162*H162</f>
        <v>0.020040000000000002</v>
      </c>
      <c r="S162" s="154">
        <v>0</v>
      </c>
      <c r="T162" s="155">
        <f>S162*H162</f>
        <v>0</v>
      </c>
      <c r="U162" s="33"/>
      <c r="V162" s="33"/>
      <c r="W162" s="33"/>
      <c r="X162" s="33"/>
      <c r="Y162" s="33"/>
      <c r="Z162" s="33"/>
      <c r="AA162" s="33"/>
      <c r="AB162" s="33"/>
      <c r="AC162" s="33"/>
      <c r="AD162" s="33"/>
      <c r="AE162" s="33"/>
      <c r="AR162" s="156" t="s">
        <v>251</v>
      </c>
      <c r="AT162" s="156" t="s">
        <v>163</v>
      </c>
      <c r="AU162" s="156" t="s">
        <v>83</v>
      </c>
      <c r="AY162" s="18" t="s">
        <v>160</v>
      </c>
      <c r="BE162" s="157">
        <f>IF(N162="základní",J162,0)</f>
        <v>0</v>
      </c>
      <c r="BF162" s="157">
        <f>IF(N162="snížená",J162,0)</f>
        <v>0</v>
      </c>
      <c r="BG162" s="157">
        <f>IF(N162="zákl. přenesená",J162,0)</f>
        <v>0</v>
      </c>
      <c r="BH162" s="157">
        <f>IF(N162="sníž. přenesená",J162,0)</f>
        <v>0</v>
      </c>
      <c r="BI162" s="157">
        <f>IF(N162="nulová",J162,0)</f>
        <v>0</v>
      </c>
      <c r="BJ162" s="18" t="s">
        <v>81</v>
      </c>
      <c r="BK162" s="157">
        <f>ROUND(I162*H162,2)</f>
        <v>0</v>
      </c>
      <c r="BL162" s="18" t="s">
        <v>251</v>
      </c>
      <c r="BM162" s="156" t="s">
        <v>2512</v>
      </c>
    </row>
    <row r="163" spans="1:47" s="2" customFormat="1" ht="19.5">
      <c r="A163" s="33"/>
      <c r="B163" s="34"/>
      <c r="C163" s="33"/>
      <c r="D163" s="158" t="s">
        <v>170</v>
      </c>
      <c r="E163" s="33"/>
      <c r="F163" s="159" t="s">
        <v>2513</v>
      </c>
      <c r="G163" s="33"/>
      <c r="H163" s="33"/>
      <c r="I163" s="160"/>
      <c r="J163" s="33"/>
      <c r="K163" s="33"/>
      <c r="L163" s="34"/>
      <c r="M163" s="161"/>
      <c r="N163" s="162"/>
      <c r="O163" s="59"/>
      <c r="P163" s="59"/>
      <c r="Q163" s="59"/>
      <c r="R163" s="59"/>
      <c r="S163" s="59"/>
      <c r="T163" s="60"/>
      <c r="U163" s="33"/>
      <c r="V163" s="33"/>
      <c r="W163" s="33"/>
      <c r="X163" s="33"/>
      <c r="Y163" s="33"/>
      <c r="Z163" s="33"/>
      <c r="AA163" s="33"/>
      <c r="AB163" s="33"/>
      <c r="AC163" s="33"/>
      <c r="AD163" s="33"/>
      <c r="AE163" s="33"/>
      <c r="AT163" s="18" t="s">
        <v>170</v>
      </c>
      <c r="AU163" s="18" t="s">
        <v>83</v>
      </c>
    </row>
    <row r="164" spans="2:51" s="14" customFormat="1" ht="11.25">
      <c r="B164" s="170"/>
      <c r="D164" s="158" t="s">
        <v>172</v>
      </c>
      <c r="F164" s="172" t="s">
        <v>2417</v>
      </c>
      <c r="H164" s="173">
        <v>12</v>
      </c>
      <c r="I164" s="174"/>
      <c r="L164" s="170"/>
      <c r="M164" s="175"/>
      <c r="N164" s="176"/>
      <c r="O164" s="176"/>
      <c r="P164" s="176"/>
      <c r="Q164" s="176"/>
      <c r="R164" s="176"/>
      <c r="S164" s="176"/>
      <c r="T164" s="177"/>
      <c r="AT164" s="171" t="s">
        <v>172</v>
      </c>
      <c r="AU164" s="171" t="s">
        <v>83</v>
      </c>
      <c r="AV164" s="14" t="s">
        <v>83</v>
      </c>
      <c r="AW164" s="14" t="s">
        <v>3</v>
      </c>
      <c r="AX164" s="14" t="s">
        <v>81</v>
      </c>
      <c r="AY164" s="171" t="s">
        <v>160</v>
      </c>
    </row>
    <row r="165" spans="1:65" s="2" customFormat="1" ht="37.9" customHeight="1">
      <c r="A165" s="33"/>
      <c r="B165" s="144"/>
      <c r="C165" s="145" t="s">
        <v>339</v>
      </c>
      <c r="D165" s="145" t="s">
        <v>163</v>
      </c>
      <c r="E165" s="146" t="s">
        <v>2514</v>
      </c>
      <c r="F165" s="147" t="s">
        <v>2515</v>
      </c>
      <c r="G165" s="148" t="s">
        <v>236</v>
      </c>
      <c r="H165" s="149">
        <v>30</v>
      </c>
      <c r="I165" s="150"/>
      <c r="J165" s="151">
        <f>ROUND(I165*H165,2)</f>
        <v>0</v>
      </c>
      <c r="K165" s="147" t="s">
        <v>167</v>
      </c>
      <c r="L165" s="34"/>
      <c r="M165" s="152" t="s">
        <v>1</v>
      </c>
      <c r="N165" s="153" t="s">
        <v>38</v>
      </c>
      <c r="O165" s="59"/>
      <c r="P165" s="154">
        <f>O165*H165</f>
        <v>0</v>
      </c>
      <c r="Q165" s="154">
        <v>0.00344</v>
      </c>
      <c r="R165" s="154">
        <f>Q165*H165</f>
        <v>0.1032</v>
      </c>
      <c r="S165" s="154">
        <v>0</v>
      </c>
      <c r="T165" s="155">
        <f>S165*H165</f>
        <v>0</v>
      </c>
      <c r="U165" s="33"/>
      <c r="V165" s="33"/>
      <c r="W165" s="33"/>
      <c r="X165" s="33"/>
      <c r="Y165" s="33"/>
      <c r="Z165" s="33"/>
      <c r="AA165" s="33"/>
      <c r="AB165" s="33"/>
      <c r="AC165" s="33"/>
      <c r="AD165" s="33"/>
      <c r="AE165" s="33"/>
      <c r="AR165" s="156" t="s">
        <v>251</v>
      </c>
      <c r="AT165" s="156" t="s">
        <v>163</v>
      </c>
      <c r="AU165" s="156" t="s">
        <v>83</v>
      </c>
      <c r="AY165" s="18" t="s">
        <v>160</v>
      </c>
      <c r="BE165" s="157">
        <f>IF(N165="základní",J165,0)</f>
        <v>0</v>
      </c>
      <c r="BF165" s="157">
        <f>IF(N165="snížená",J165,0)</f>
        <v>0</v>
      </c>
      <c r="BG165" s="157">
        <f>IF(N165="zákl. přenesená",J165,0)</f>
        <v>0</v>
      </c>
      <c r="BH165" s="157">
        <f>IF(N165="sníž. přenesená",J165,0)</f>
        <v>0</v>
      </c>
      <c r="BI165" s="157">
        <f>IF(N165="nulová",J165,0)</f>
        <v>0</v>
      </c>
      <c r="BJ165" s="18" t="s">
        <v>81</v>
      </c>
      <c r="BK165" s="157">
        <f>ROUND(I165*H165,2)</f>
        <v>0</v>
      </c>
      <c r="BL165" s="18" t="s">
        <v>251</v>
      </c>
      <c r="BM165" s="156" t="s">
        <v>2516</v>
      </c>
    </row>
    <row r="166" spans="1:47" s="2" customFormat="1" ht="19.5">
      <c r="A166" s="33"/>
      <c r="B166" s="34"/>
      <c r="C166" s="33"/>
      <c r="D166" s="158" t="s">
        <v>170</v>
      </c>
      <c r="E166" s="33"/>
      <c r="F166" s="159" t="s">
        <v>2517</v>
      </c>
      <c r="G166" s="33"/>
      <c r="H166" s="33"/>
      <c r="I166" s="160"/>
      <c r="J166" s="33"/>
      <c r="K166" s="33"/>
      <c r="L166" s="34"/>
      <c r="M166" s="161"/>
      <c r="N166" s="162"/>
      <c r="O166" s="59"/>
      <c r="P166" s="59"/>
      <c r="Q166" s="59"/>
      <c r="R166" s="59"/>
      <c r="S166" s="59"/>
      <c r="T166" s="60"/>
      <c r="U166" s="33"/>
      <c r="V166" s="33"/>
      <c r="W166" s="33"/>
      <c r="X166" s="33"/>
      <c r="Y166" s="33"/>
      <c r="Z166" s="33"/>
      <c r="AA166" s="33"/>
      <c r="AB166" s="33"/>
      <c r="AC166" s="33"/>
      <c r="AD166" s="33"/>
      <c r="AE166" s="33"/>
      <c r="AT166" s="18" t="s">
        <v>170</v>
      </c>
      <c r="AU166" s="18" t="s">
        <v>83</v>
      </c>
    </row>
    <row r="167" spans="2:51" s="14" customFormat="1" ht="11.25">
      <c r="B167" s="170"/>
      <c r="D167" s="158" t="s">
        <v>172</v>
      </c>
      <c r="F167" s="172" t="s">
        <v>2351</v>
      </c>
      <c r="H167" s="173">
        <v>30</v>
      </c>
      <c r="I167" s="174"/>
      <c r="L167" s="170"/>
      <c r="M167" s="175"/>
      <c r="N167" s="176"/>
      <c r="O167" s="176"/>
      <c r="P167" s="176"/>
      <c r="Q167" s="176"/>
      <c r="R167" s="176"/>
      <c r="S167" s="176"/>
      <c r="T167" s="177"/>
      <c r="AT167" s="171" t="s">
        <v>172</v>
      </c>
      <c r="AU167" s="171" t="s">
        <v>83</v>
      </c>
      <c r="AV167" s="14" t="s">
        <v>83</v>
      </c>
      <c r="AW167" s="14" t="s">
        <v>3</v>
      </c>
      <c r="AX167" s="14" t="s">
        <v>81</v>
      </c>
      <c r="AY167" s="171" t="s">
        <v>160</v>
      </c>
    </row>
    <row r="168" spans="1:65" s="2" customFormat="1" ht="37.9" customHeight="1">
      <c r="A168" s="33"/>
      <c r="B168" s="144"/>
      <c r="C168" s="145" t="s">
        <v>345</v>
      </c>
      <c r="D168" s="145" t="s">
        <v>163</v>
      </c>
      <c r="E168" s="146" t="s">
        <v>2518</v>
      </c>
      <c r="F168" s="147" t="s">
        <v>2519</v>
      </c>
      <c r="G168" s="148" t="s">
        <v>236</v>
      </c>
      <c r="H168" s="149">
        <v>9</v>
      </c>
      <c r="I168" s="150"/>
      <c r="J168" s="151">
        <f>ROUND(I168*H168,2)</f>
        <v>0</v>
      </c>
      <c r="K168" s="147" t="s">
        <v>167</v>
      </c>
      <c r="L168" s="34"/>
      <c r="M168" s="152" t="s">
        <v>1</v>
      </c>
      <c r="N168" s="153" t="s">
        <v>38</v>
      </c>
      <c r="O168" s="59"/>
      <c r="P168" s="154">
        <f>O168*H168</f>
        <v>0</v>
      </c>
      <c r="Q168" s="154">
        <v>0.00522</v>
      </c>
      <c r="R168" s="154">
        <f>Q168*H168</f>
        <v>0.04698</v>
      </c>
      <c r="S168" s="154">
        <v>0</v>
      </c>
      <c r="T168" s="155">
        <f>S168*H168</f>
        <v>0</v>
      </c>
      <c r="U168" s="33"/>
      <c r="V168" s="33"/>
      <c r="W168" s="33"/>
      <c r="X168" s="33"/>
      <c r="Y168" s="33"/>
      <c r="Z168" s="33"/>
      <c r="AA168" s="33"/>
      <c r="AB168" s="33"/>
      <c r="AC168" s="33"/>
      <c r="AD168" s="33"/>
      <c r="AE168" s="33"/>
      <c r="AR168" s="156" t="s">
        <v>251</v>
      </c>
      <c r="AT168" s="156" t="s">
        <v>163</v>
      </c>
      <c r="AU168" s="156" t="s">
        <v>83</v>
      </c>
      <c r="AY168" s="18" t="s">
        <v>160</v>
      </c>
      <c r="BE168" s="157">
        <f>IF(N168="základní",J168,0)</f>
        <v>0</v>
      </c>
      <c r="BF168" s="157">
        <f>IF(N168="snížená",J168,0)</f>
        <v>0</v>
      </c>
      <c r="BG168" s="157">
        <f>IF(N168="zákl. přenesená",J168,0)</f>
        <v>0</v>
      </c>
      <c r="BH168" s="157">
        <f>IF(N168="sníž. přenesená",J168,0)</f>
        <v>0</v>
      </c>
      <c r="BI168" s="157">
        <f>IF(N168="nulová",J168,0)</f>
        <v>0</v>
      </c>
      <c r="BJ168" s="18" t="s">
        <v>81</v>
      </c>
      <c r="BK168" s="157">
        <f>ROUND(I168*H168,2)</f>
        <v>0</v>
      </c>
      <c r="BL168" s="18" t="s">
        <v>251</v>
      </c>
      <c r="BM168" s="156" t="s">
        <v>2520</v>
      </c>
    </row>
    <row r="169" spans="1:47" s="2" customFormat="1" ht="19.5">
      <c r="A169" s="33"/>
      <c r="B169" s="34"/>
      <c r="C169" s="33"/>
      <c r="D169" s="158" t="s">
        <v>170</v>
      </c>
      <c r="E169" s="33"/>
      <c r="F169" s="159" t="s">
        <v>2521</v>
      </c>
      <c r="G169" s="33"/>
      <c r="H169" s="33"/>
      <c r="I169" s="160"/>
      <c r="J169" s="33"/>
      <c r="K169" s="33"/>
      <c r="L169" s="34"/>
      <c r="M169" s="161"/>
      <c r="N169" s="162"/>
      <c r="O169" s="59"/>
      <c r="P169" s="59"/>
      <c r="Q169" s="59"/>
      <c r="R169" s="59"/>
      <c r="S169" s="59"/>
      <c r="T169" s="60"/>
      <c r="U169" s="33"/>
      <c r="V169" s="33"/>
      <c r="W169" s="33"/>
      <c r="X169" s="33"/>
      <c r="Y169" s="33"/>
      <c r="Z169" s="33"/>
      <c r="AA169" s="33"/>
      <c r="AB169" s="33"/>
      <c r="AC169" s="33"/>
      <c r="AD169" s="33"/>
      <c r="AE169" s="33"/>
      <c r="AT169" s="18" t="s">
        <v>170</v>
      </c>
      <c r="AU169" s="18" t="s">
        <v>83</v>
      </c>
    </row>
    <row r="170" spans="2:51" s="14" customFormat="1" ht="11.25">
      <c r="B170" s="170"/>
      <c r="D170" s="158" t="s">
        <v>172</v>
      </c>
      <c r="F170" s="172" t="s">
        <v>2522</v>
      </c>
      <c r="H170" s="173">
        <v>9</v>
      </c>
      <c r="I170" s="174"/>
      <c r="L170" s="170"/>
      <c r="M170" s="175"/>
      <c r="N170" s="176"/>
      <c r="O170" s="176"/>
      <c r="P170" s="176"/>
      <c r="Q170" s="176"/>
      <c r="R170" s="176"/>
      <c r="S170" s="176"/>
      <c r="T170" s="177"/>
      <c r="AT170" s="171" t="s">
        <v>172</v>
      </c>
      <c r="AU170" s="171" t="s">
        <v>83</v>
      </c>
      <c r="AV170" s="14" t="s">
        <v>83</v>
      </c>
      <c r="AW170" s="14" t="s">
        <v>3</v>
      </c>
      <c r="AX170" s="14" t="s">
        <v>81</v>
      </c>
      <c r="AY170" s="171" t="s">
        <v>160</v>
      </c>
    </row>
    <row r="171" spans="1:65" s="2" customFormat="1" ht="24.2" customHeight="1">
      <c r="A171" s="33"/>
      <c r="B171" s="144"/>
      <c r="C171" s="145" t="s">
        <v>350</v>
      </c>
      <c r="D171" s="145" t="s">
        <v>163</v>
      </c>
      <c r="E171" s="146" t="s">
        <v>2523</v>
      </c>
      <c r="F171" s="147" t="s">
        <v>2524</v>
      </c>
      <c r="G171" s="148" t="s">
        <v>166</v>
      </c>
      <c r="H171" s="149">
        <v>2.2</v>
      </c>
      <c r="I171" s="150"/>
      <c r="J171" s="151">
        <f>ROUND(I171*H171,2)</f>
        <v>0</v>
      </c>
      <c r="K171" s="147" t="s">
        <v>167</v>
      </c>
      <c r="L171" s="34"/>
      <c r="M171" s="152" t="s">
        <v>1</v>
      </c>
      <c r="N171" s="153" t="s">
        <v>38</v>
      </c>
      <c r="O171" s="59"/>
      <c r="P171" s="154">
        <f>O171*H171</f>
        <v>0</v>
      </c>
      <c r="Q171" s="154">
        <v>0.00198</v>
      </c>
      <c r="R171" s="154">
        <f>Q171*H171</f>
        <v>0.0043560000000000005</v>
      </c>
      <c r="S171" s="154">
        <v>0</v>
      </c>
      <c r="T171" s="155">
        <f>S171*H171</f>
        <v>0</v>
      </c>
      <c r="U171" s="33"/>
      <c r="V171" s="33"/>
      <c r="W171" s="33"/>
      <c r="X171" s="33"/>
      <c r="Y171" s="33"/>
      <c r="Z171" s="33"/>
      <c r="AA171" s="33"/>
      <c r="AB171" s="33"/>
      <c r="AC171" s="33"/>
      <c r="AD171" s="33"/>
      <c r="AE171" s="33"/>
      <c r="AR171" s="156" t="s">
        <v>251</v>
      </c>
      <c r="AT171" s="156" t="s">
        <v>163</v>
      </c>
      <c r="AU171" s="156" t="s">
        <v>83</v>
      </c>
      <c r="AY171" s="18" t="s">
        <v>160</v>
      </c>
      <c r="BE171" s="157">
        <f>IF(N171="základní",J171,0)</f>
        <v>0</v>
      </c>
      <c r="BF171" s="157">
        <f>IF(N171="snížená",J171,0)</f>
        <v>0</v>
      </c>
      <c r="BG171" s="157">
        <f>IF(N171="zákl. přenesená",J171,0)</f>
        <v>0</v>
      </c>
      <c r="BH171" s="157">
        <f>IF(N171="sníž. přenesená",J171,0)</f>
        <v>0</v>
      </c>
      <c r="BI171" s="157">
        <f>IF(N171="nulová",J171,0)</f>
        <v>0</v>
      </c>
      <c r="BJ171" s="18" t="s">
        <v>81</v>
      </c>
      <c r="BK171" s="157">
        <f>ROUND(I171*H171,2)</f>
        <v>0</v>
      </c>
      <c r="BL171" s="18" t="s">
        <v>251</v>
      </c>
      <c r="BM171" s="156" t="s">
        <v>2525</v>
      </c>
    </row>
    <row r="172" spans="1:47" s="2" customFormat="1" ht="48.75">
      <c r="A172" s="33"/>
      <c r="B172" s="34"/>
      <c r="C172" s="33"/>
      <c r="D172" s="158" t="s">
        <v>170</v>
      </c>
      <c r="E172" s="33"/>
      <c r="F172" s="159" t="s">
        <v>2526</v>
      </c>
      <c r="G172" s="33"/>
      <c r="H172" s="33"/>
      <c r="I172" s="160"/>
      <c r="J172" s="33"/>
      <c r="K172" s="33"/>
      <c r="L172" s="34"/>
      <c r="M172" s="161"/>
      <c r="N172" s="162"/>
      <c r="O172" s="59"/>
      <c r="P172" s="59"/>
      <c r="Q172" s="59"/>
      <c r="R172" s="59"/>
      <c r="S172" s="59"/>
      <c r="T172" s="60"/>
      <c r="U172" s="33"/>
      <c r="V172" s="33"/>
      <c r="W172" s="33"/>
      <c r="X172" s="33"/>
      <c r="Y172" s="33"/>
      <c r="Z172" s="33"/>
      <c r="AA172" s="33"/>
      <c r="AB172" s="33"/>
      <c r="AC172" s="33"/>
      <c r="AD172" s="33"/>
      <c r="AE172" s="33"/>
      <c r="AT172" s="18" t="s">
        <v>170</v>
      </c>
      <c r="AU172" s="18" t="s">
        <v>83</v>
      </c>
    </row>
    <row r="173" spans="2:51" s="14" customFormat="1" ht="11.25">
      <c r="B173" s="170"/>
      <c r="D173" s="158" t="s">
        <v>172</v>
      </c>
      <c r="F173" s="172" t="s">
        <v>2527</v>
      </c>
      <c r="H173" s="173">
        <v>2.2</v>
      </c>
      <c r="I173" s="174"/>
      <c r="L173" s="170"/>
      <c r="M173" s="175"/>
      <c r="N173" s="176"/>
      <c r="O173" s="176"/>
      <c r="P173" s="176"/>
      <c r="Q173" s="176"/>
      <c r="R173" s="176"/>
      <c r="S173" s="176"/>
      <c r="T173" s="177"/>
      <c r="AT173" s="171" t="s">
        <v>172</v>
      </c>
      <c r="AU173" s="171" t="s">
        <v>83</v>
      </c>
      <c r="AV173" s="14" t="s">
        <v>83</v>
      </c>
      <c r="AW173" s="14" t="s">
        <v>3</v>
      </c>
      <c r="AX173" s="14" t="s">
        <v>81</v>
      </c>
      <c r="AY173" s="171" t="s">
        <v>160</v>
      </c>
    </row>
    <row r="174" spans="1:65" s="2" customFormat="1" ht="33" customHeight="1">
      <c r="A174" s="33"/>
      <c r="B174" s="144"/>
      <c r="C174" s="195" t="s">
        <v>355</v>
      </c>
      <c r="D174" s="195" t="s">
        <v>834</v>
      </c>
      <c r="E174" s="196" t="s">
        <v>2528</v>
      </c>
      <c r="F174" s="197" t="s">
        <v>2529</v>
      </c>
      <c r="G174" s="198" t="s">
        <v>166</v>
      </c>
      <c r="H174" s="199">
        <v>2.2</v>
      </c>
      <c r="I174" s="200"/>
      <c r="J174" s="201">
        <f>ROUND(I174*H174,2)</f>
        <v>0</v>
      </c>
      <c r="K174" s="197" t="s">
        <v>167</v>
      </c>
      <c r="L174" s="202"/>
      <c r="M174" s="203" t="s">
        <v>1</v>
      </c>
      <c r="N174" s="204" t="s">
        <v>38</v>
      </c>
      <c r="O174" s="59"/>
      <c r="P174" s="154">
        <f>O174*H174</f>
        <v>0</v>
      </c>
      <c r="Q174" s="154">
        <v>0.0045</v>
      </c>
      <c r="R174" s="154">
        <f>Q174*H174</f>
        <v>0.0099</v>
      </c>
      <c r="S174" s="154">
        <v>0</v>
      </c>
      <c r="T174" s="155">
        <f>S174*H174</f>
        <v>0</v>
      </c>
      <c r="U174" s="33"/>
      <c r="V174" s="33"/>
      <c r="W174" s="33"/>
      <c r="X174" s="33"/>
      <c r="Y174" s="33"/>
      <c r="Z174" s="33"/>
      <c r="AA174" s="33"/>
      <c r="AB174" s="33"/>
      <c r="AC174" s="33"/>
      <c r="AD174" s="33"/>
      <c r="AE174" s="33"/>
      <c r="AR174" s="156" t="s">
        <v>399</v>
      </c>
      <c r="AT174" s="156" t="s">
        <v>834</v>
      </c>
      <c r="AU174" s="156" t="s">
        <v>83</v>
      </c>
      <c r="AY174" s="18" t="s">
        <v>160</v>
      </c>
      <c r="BE174" s="157">
        <f>IF(N174="základní",J174,0)</f>
        <v>0</v>
      </c>
      <c r="BF174" s="157">
        <f>IF(N174="snížená",J174,0)</f>
        <v>0</v>
      </c>
      <c r="BG174" s="157">
        <f>IF(N174="zákl. přenesená",J174,0)</f>
        <v>0</v>
      </c>
      <c r="BH174" s="157">
        <f>IF(N174="sníž. přenesená",J174,0)</f>
        <v>0</v>
      </c>
      <c r="BI174" s="157">
        <f>IF(N174="nulová",J174,0)</f>
        <v>0</v>
      </c>
      <c r="BJ174" s="18" t="s">
        <v>81</v>
      </c>
      <c r="BK174" s="157">
        <f>ROUND(I174*H174,2)</f>
        <v>0</v>
      </c>
      <c r="BL174" s="18" t="s">
        <v>251</v>
      </c>
      <c r="BM174" s="156" t="s">
        <v>2530</v>
      </c>
    </row>
    <row r="175" spans="1:47" s="2" customFormat="1" ht="19.5">
      <c r="A175" s="33"/>
      <c r="B175" s="34"/>
      <c r="C175" s="33"/>
      <c r="D175" s="158" t="s">
        <v>170</v>
      </c>
      <c r="E175" s="33"/>
      <c r="F175" s="159" t="s">
        <v>2529</v>
      </c>
      <c r="G175" s="33"/>
      <c r="H175" s="33"/>
      <c r="I175" s="160"/>
      <c r="J175" s="33"/>
      <c r="K175" s="33"/>
      <c r="L175" s="34"/>
      <c r="M175" s="161"/>
      <c r="N175" s="162"/>
      <c r="O175" s="59"/>
      <c r="P175" s="59"/>
      <c r="Q175" s="59"/>
      <c r="R175" s="59"/>
      <c r="S175" s="59"/>
      <c r="T175" s="60"/>
      <c r="U175" s="33"/>
      <c r="V175" s="33"/>
      <c r="W175" s="33"/>
      <c r="X175" s="33"/>
      <c r="Y175" s="33"/>
      <c r="Z175" s="33"/>
      <c r="AA175" s="33"/>
      <c r="AB175" s="33"/>
      <c r="AC175" s="33"/>
      <c r="AD175" s="33"/>
      <c r="AE175" s="33"/>
      <c r="AT175" s="18" t="s">
        <v>170</v>
      </c>
      <c r="AU175" s="18" t="s">
        <v>83</v>
      </c>
    </row>
    <row r="176" spans="1:65" s="2" customFormat="1" ht="16.5" customHeight="1">
      <c r="A176" s="33"/>
      <c r="B176" s="144"/>
      <c r="C176" s="145" t="s">
        <v>360</v>
      </c>
      <c r="D176" s="145" t="s">
        <v>163</v>
      </c>
      <c r="E176" s="146" t="s">
        <v>2531</v>
      </c>
      <c r="F176" s="147" t="s">
        <v>2532</v>
      </c>
      <c r="G176" s="148" t="s">
        <v>166</v>
      </c>
      <c r="H176" s="149">
        <v>2</v>
      </c>
      <c r="I176" s="150"/>
      <c r="J176" s="151">
        <f>ROUND(I176*H176,2)</f>
        <v>0</v>
      </c>
      <c r="K176" s="147" t="s">
        <v>1</v>
      </c>
      <c r="L176" s="34"/>
      <c r="M176" s="152" t="s">
        <v>1</v>
      </c>
      <c r="N176" s="153" t="s">
        <v>38</v>
      </c>
      <c r="O176" s="59"/>
      <c r="P176" s="154">
        <f>O176*H176</f>
        <v>0</v>
      </c>
      <c r="Q176" s="154">
        <v>0.0002</v>
      </c>
      <c r="R176" s="154">
        <f>Q176*H176</f>
        <v>0.0004</v>
      </c>
      <c r="S176" s="154">
        <v>0</v>
      </c>
      <c r="T176" s="155">
        <f>S176*H176</f>
        <v>0</v>
      </c>
      <c r="U176" s="33"/>
      <c r="V176" s="33"/>
      <c r="W176" s="33"/>
      <c r="X176" s="33"/>
      <c r="Y176" s="33"/>
      <c r="Z176" s="33"/>
      <c r="AA176" s="33"/>
      <c r="AB176" s="33"/>
      <c r="AC176" s="33"/>
      <c r="AD176" s="33"/>
      <c r="AE176" s="33"/>
      <c r="AR176" s="156" t="s">
        <v>251</v>
      </c>
      <c r="AT176" s="156" t="s">
        <v>163</v>
      </c>
      <c r="AU176" s="156" t="s">
        <v>83</v>
      </c>
      <c r="AY176" s="18" t="s">
        <v>160</v>
      </c>
      <c r="BE176" s="157">
        <f>IF(N176="základní",J176,0)</f>
        <v>0</v>
      </c>
      <c r="BF176" s="157">
        <f>IF(N176="snížená",J176,0)</f>
        <v>0</v>
      </c>
      <c r="BG176" s="157">
        <f>IF(N176="zákl. přenesená",J176,0)</f>
        <v>0</v>
      </c>
      <c r="BH176" s="157">
        <f>IF(N176="sníž. přenesená",J176,0)</f>
        <v>0</v>
      </c>
      <c r="BI176" s="157">
        <f>IF(N176="nulová",J176,0)</f>
        <v>0</v>
      </c>
      <c r="BJ176" s="18" t="s">
        <v>81</v>
      </c>
      <c r="BK176" s="157">
        <f>ROUND(I176*H176,2)</f>
        <v>0</v>
      </c>
      <c r="BL176" s="18" t="s">
        <v>251</v>
      </c>
      <c r="BM176" s="156" t="s">
        <v>2533</v>
      </c>
    </row>
    <row r="177" spans="1:47" s="2" customFormat="1" ht="19.5">
      <c r="A177" s="33"/>
      <c r="B177" s="34"/>
      <c r="C177" s="33"/>
      <c r="D177" s="158" t="s">
        <v>170</v>
      </c>
      <c r="E177" s="33"/>
      <c r="F177" s="159" t="s">
        <v>2534</v>
      </c>
      <c r="G177" s="33"/>
      <c r="H177" s="33"/>
      <c r="I177" s="160"/>
      <c r="J177" s="33"/>
      <c r="K177" s="33"/>
      <c r="L177" s="34"/>
      <c r="M177" s="161"/>
      <c r="N177" s="162"/>
      <c r="O177" s="59"/>
      <c r="P177" s="59"/>
      <c r="Q177" s="59"/>
      <c r="R177" s="59"/>
      <c r="S177" s="59"/>
      <c r="T177" s="60"/>
      <c r="U177" s="33"/>
      <c r="V177" s="33"/>
      <c r="W177" s="33"/>
      <c r="X177" s="33"/>
      <c r="Y177" s="33"/>
      <c r="Z177" s="33"/>
      <c r="AA177" s="33"/>
      <c r="AB177" s="33"/>
      <c r="AC177" s="33"/>
      <c r="AD177" s="33"/>
      <c r="AE177" s="33"/>
      <c r="AT177" s="18" t="s">
        <v>170</v>
      </c>
      <c r="AU177" s="18" t="s">
        <v>83</v>
      </c>
    </row>
    <row r="178" spans="2:51" s="14" customFormat="1" ht="11.25">
      <c r="B178" s="170"/>
      <c r="D178" s="158" t="s">
        <v>172</v>
      </c>
      <c r="F178" s="172" t="s">
        <v>2535</v>
      </c>
      <c r="H178" s="173">
        <v>2</v>
      </c>
      <c r="I178" s="174"/>
      <c r="L178" s="170"/>
      <c r="M178" s="175"/>
      <c r="N178" s="176"/>
      <c r="O178" s="176"/>
      <c r="P178" s="176"/>
      <c r="Q178" s="176"/>
      <c r="R178" s="176"/>
      <c r="S178" s="176"/>
      <c r="T178" s="177"/>
      <c r="AT178" s="171" t="s">
        <v>172</v>
      </c>
      <c r="AU178" s="171" t="s">
        <v>83</v>
      </c>
      <c r="AV178" s="14" t="s">
        <v>83</v>
      </c>
      <c r="AW178" s="14" t="s">
        <v>3</v>
      </c>
      <c r="AX178" s="14" t="s">
        <v>81</v>
      </c>
      <c r="AY178" s="171" t="s">
        <v>160</v>
      </c>
    </row>
    <row r="179" spans="1:65" s="2" customFormat="1" ht="24.2" customHeight="1">
      <c r="A179" s="33"/>
      <c r="B179" s="144"/>
      <c r="C179" s="145" t="s">
        <v>363</v>
      </c>
      <c r="D179" s="145" t="s">
        <v>163</v>
      </c>
      <c r="E179" s="146" t="s">
        <v>2536</v>
      </c>
      <c r="F179" s="147" t="s">
        <v>2537</v>
      </c>
      <c r="G179" s="148" t="s">
        <v>166</v>
      </c>
      <c r="H179" s="149">
        <v>10.5</v>
      </c>
      <c r="I179" s="150"/>
      <c r="J179" s="151">
        <f>ROUND(I179*H179,2)</f>
        <v>0</v>
      </c>
      <c r="K179" s="147" t="s">
        <v>1</v>
      </c>
      <c r="L179" s="34"/>
      <c r="M179" s="152" t="s">
        <v>1</v>
      </c>
      <c r="N179" s="153" t="s">
        <v>38</v>
      </c>
      <c r="O179" s="59"/>
      <c r="P179" s="154">
        <f>O179*H179</f>
        <v>0</v>
      </c>
      <c r="Q179" s="154">
        <v>0.01912</v>
      </c>
      <c r="R179" s="154">
        <f>Q179*H179</f>
        <v>0.20076000000000002</v>
      </c>
      <c r="S179" s="154">
        <v>0</v>
      </c>
      <c r="T179" s="155">
        <f>S179*H179</f>
        <v>0</v>
      </c>
      <c r="U179" s="33"/>
      <c r="V179" s="33"/>
      <c r="W179" s="33"/>
      <c r="X179" s="33"/>
      <c r="Y179" s="33"/>
      <c r="Z179" s="33"/>
      <c r="AA179" s="33"/>
      <c r="AB179" s="33"/>
      <c r="AC179" s="33"/>
      <c r="AD179" s="33"/>
      <c r="AE179" s="33"/>
      <c r="AR179" s="156" t="s">
        <v>251</v>
      </c>
      <c r="AT179" s="156" t="s">
        <v>163</v>
      </c>
      <c r="AU179" s="156" t="s">
        <v>83</v>
      </c>
      <c r="AY179" s="18" t="s">
        <v>160</v>
      </c>
      <c r="BE179" s="157">
        <f>IF(N179="základní",J179,0)</f>
        <v>0</v>
      </c>
      <c r="BF179" s="157">
        <f>IF(N179="snížená",J179,0)</f>
        <v>0</v>
      </c>
      <c r="BG179" s="157">
        <f>IF(N179="zákl. přenesená",J179,0)</f>
        <v>0</v>
      </c>
      <c r="BH179" s="157">
        <f>IF(N179="sníž. přenesená",J179,0)</f>
        <v>0</v>
      </c>
      <c r="BI179" s="157">
        <f>IF(N179="nulová",J179,0)</f>
        <v>0</v>
      </c>
      <c r="BJ179" s="18" t="s">
        <v>81</v>
      </c>
      <c r="BK179" s="157">
        <f>ROUND(I179*H179,2)</f>
        <v>0</v>
      </c>
      <c r="BL179" s="18" t="s">
        <v>251</v>
      </c>
      <c r="BM179" s="156" t="s">
        <v>2538</v>
      </c>
    </row>
    <row r="180" spans="1:47" s="2" customFormat="1" ht="19.5">
      <c r="A180" s="33"/>
      <c r="B180" s="34"/>
      <c r="C180" s="33"/>
      <c r="D180" s="158" t="s">
        <v>170</v>
      </c>
      <c r="E180" s="33"/>
      <c r="F180" s="159" t="s">
        <v>2539</v>
      </c>
      <c r="G180" s="33"/>
      <c r="H180" s="33"/>
      <c r="I180" s="160"/>
      <c r="J180" s="33"/>
      <c r="K180" s="33"/>
      <c r="L180" s="34"/>
      <c r="M180" s="161"/>
      <c r="N180" s="162"/>
      <c r="O180" s="59"/>
      <c r="P180" s="59"/>
      <c r="Q180" s="59"/>
      <c r="R180" s="59"/>
      <c r="S180" s="59"/>
      <c r="T180" s="60"/>
      <c r="U180" s="33"/>
      <c r="V180" s="33"/>
      <c r="W180" s="33"/>
      <c r="X180" s="33"/>
      <c r="Y180" s="33"/>
      <c r="Z180" s="33"/>
      <c r="AA180" s="33"/>
      <c r="AB180" s="33"/>
      <c r="AC180" s="33"/>
      <c r="AD180" s="33"/>
      <c r="AE180" s="33"/>
      <c r="AT180" s="18" t="s">
        <v>170</v>
      </c>
      <c r="AU180" s="18" t="s">
        <v>83</v>
      </c>
    </row>
    <row r="181" spans="2:51" s="14" customFormat="1" ht="11.25">
      <c r="B181" s="170"/>
      <c r="D181" s="158" t="s">
        <v>172</v>
      </c>
      <c r="F181" s="172" t="s">
        <v>2540</v>
      </c>
      <c r="H181" s="173">
        <v>10.5</v>
      </c>
      <c r="I181" s="174"/>
      <c r="L181" s="170"/>
      <c r="M181" s="175"/>
      <c r="N181" s="176"/>
      <c r="O181" s="176"/>
      <c r="P181" s="176"/>
      <c r="Q181" s="176"/>
      <c r="R181" s="176"/>
      <c r="S181" s="176"/>
      <c r="T181" s="177"/>
      <c r="AT181" s="171" t="s">
        <v>172</v>
      </c>
      <c r="AU181" s="171" t="s">
        <v>83</v>
      </c>
      <c r="AV181" s="14" t="s">
        <v>83</v>
      </c>
      <c r="AW181" s="14" t="s">
        <v>3</v>
      </c>
      <c r="AX181" s="14" t="s">
        <v>81</v>
      </c>
      <c r="AY181" s="171" t="s">
        <v>160</v>
      </c>
    </row>
    <row r="182" spans="2:63" s="12" customFormat="1" ht="22.9" customHeight="1">
      <c r="B182" s="131"/>
      <c r="D182" s="132" t="s">
        <v>72</v>
      </c>
      <c r="E182" s="142" t="s">
        <v>2251</v>
      </c>
      <c r="F182" s="142" t="s">
        <v>2252</v>
      </c>
      <c r="I182" s="134"/>
      <c r="J182" s="143">
        <f>BK182</f>
        <v>0</v>
      </c>
      <c r="L182" s="131"/>
      <c r="M182" s="136"/>
      <c r="N182" s="137"/>
      <c r="O182" s="137"/>
      <c r="P182" s="138">
        <f>SUM(P183:P190)</f>
        <v>0</v>
      </c>
      <c r="Q182" s="137"/>
      <c r="R182" s="138">
        <f>SUM(R183:R190)</f>
        <v>0</v>
      </c>
      <c r="S182" s="137"/>
      <c r="T182" s="139">
        <f>SUM(T183:T190)</f>
        <v>0</v>
      </c>
      <c r="AR182" s="132" t="s">
        <v>168</v>
      </c>
      <c r="AT182" s="140" t="s">
        <v>72</v>
      </c>
      <c r="AU182" s="140" t="s">
        <v>81</v>
      </c>
      <c r="AY182" s="132" t="s">
        <v>160</v>
      </c>
      <c r="BK182" s="141">
        <f>SUM(BK183:BK190)</f>
        <v>0</v>
      </c>
    </row>
    <row r="183" spans="1:65" s="2" customFormat="1" ht="24.2" customHeight="1">
      <c r="A183" s="33"/>
      <c r="B183" s="144"/>
      <c r="C183" s="145" t="s">
        <v>365</v>
      </c>
      <c r="D183" s="145" t="s">
        <v>163</v>
      </c>
      <c r="E183" s="146" t="s">
        <v>2541</v>
      </c>
      <c r="F183" s="147" t="s">
        <v>2542</v>
      </c>
      <c r="G183" s="148" t="s">
        <v>1118</v>
      </c>
      <c r="H183" s="205"/>
      <c r="I183" s="150"/>
      <c r="J183" s="151">
        <f>ROUND(I183*H183,2)</f>
        <v>0</v>
      </c>
      <c r="K183" s="147" t="s">
        <v>167</v>
      </c>
      <c r="L183" s="34"/>
      <c r="M183" s="152" t="s">
        <v>1</v>
      </c>
      <c r="N183" s="153" t="s">
        <v>38</v>
      </c>
      <c r="O183" s="59"/>
      <c r="P183" s="154">
        <f>O183*H183</f>
        <v>0</v>
      </c>
      <c r="Q183" s="154">
        <v>0</v>
      </c>
      <c r="R183" s="154">
        <f>Q183*H183</f>
        <v>0</v>
      </c>
      <c r="S183" s="154">
        <v>0</v>
      </c>
      <c r="T183" s="155">
        <f>S183*H183</f>
        <v>0</v>
      </c>
      <c r="U183" s="33"/>
      <c r="V183" s="33"/>
      <c r="W183" s="33"/>
      <c r="X183" s="33"/>
      <c r="Y183" s="33"/>
      <c r="Z183" s="33"/>
      <c r="AA183" s="33"/>
      <c r="AB183" s="33"/>
      <c r="AC183" s="33"/>
      <c r="AD183" s="33"/>
      <c r="AE183" s="33"/>
      <c r="AR183" s="156" t="s">
        <v>251</v>
      </c>
      <c r="AT183" s="156" t="s">
        <v>163</v>
      </c>
      <c r="AU183" s="156" t="s">
        <v>83</v>
      </c>
      <c r="AY183" s="18" t="s">
        <v>160</v>
      </c>
      <c r="BE183" s="157">
        <f>IF(N183="základní",J183,0)</f>
        <v>0</v>
      </c>
      <c r="BF183" s="157">
        <f>IF(N183="snížená",J183,0)</f>
        <v>0</v>
      </c>
      <c r="BG183" s="157">
        <f>IF(N183="zákl. přenesená",J183,0)</f>
        <v>0</v>
      </c>
      <c r="BH183" s="157">
        <f>IF(N183="sníž. přenesená",J183,0)</f>
        <v>0</v>
      </c>
      <c r="BI183" s="157">
        <f>IF(N183="nulová",J183,0)</f>
        <v>0</v>
      </c>
      <c r="BJ183" s="18" t="s">
        <v>81</v>
      </c>
      <c r="BK183" s="157">
        <f>ROUND(I183*H183,2)</f>
        <v>0</v>
      </c>
      <c r="BL183" s="18" t="s">
        <v>251</v>
      </c>
      <c r="BM183" s="156" t="s">
        <v>2543</v>
      </c>
    </row>
    <row r="184" spans="1:47" s="2" customFormat="1" ht="29.25">
      <c r="A184" s="33"/>
      <c r="B184" s="34"/>
      <c r="C184" s="33"/>
      <c r="D184" s="158" t="s">
        <v>170</v>
      </c>
      <c r="E184" s="33"/>
      <c r="F184" s="159" t="s">
        <v>2544</v>
      </c>
      <c r="G184" s="33"/>
      <c r="H184" s="33"/>
      <c r="I184" s="160"/>
      <c r="J184" s="33"/>
      <c r="K184" s="33"/>
      <c r="L184" s="34"/>
      <c r="M184" s="161"/>
      <c r="N184" s="162"/>
      <c r="O184" s="59"/>
      <c r="P184" s="59"/>
      <c r="Q184" s="59"/>
      <c r="R184" s="59"/>
      <c r="S184" s="59"/>
      <c r="T184" s="60"/>
      <c r="U184" s="33"/>
      <c r="V184" s="33"/>
      <c r="W184" s="33"/>
      <c r="X184" s="33"/>
      <c r="Y184" s="33"/>
      <c r="Z184" s="33"/>
      <c r="AA184" s="33"/>
      <c r="AB184" s="33"/>
      <c r="AC184" s="33"/>
      <c r="AD184" s="33"/>
      <c r="AE184" s="33"/>
      <c r="AT184" s="18" t="s">
        <v>170</v>
      </c>
      <c r="AU184" s="18" t="s">
        <v>83</v>
      </c>
    </row>
    <row r="185" spans="1:65" s="2" customFormat="1" ht="16.5" customHeight="1">
      <c r="A185" s="33"/>
      <c r="B185" s="144"/>
      <c r="C185" s="145" t="s">
        <v>373</v>
      </c>
      <c r="D185" s="145" t="s">
        <v>163</v>
      </c>
      <c r="E185" s="146" t="s">
        <v>2545</v>
      </c>
      <c r="F185" s="147" t="s">
        <v>2260</v>
      </c>
      <c r="G185" s="148" t="s">
        <v>1118</v>
      </c>
      <c r="H185" s="205"/>
      <c r="I185" s="150"/>
      <c r="J185" s="151">
        <f>ROUND(I185*H185,2)</f>
        <v>0</v>
      </c>
      <c r="K185" s="147" t="s">
        <v>1</v>
      </c>
      <c r="L185" s="34"/>
      <c r="M185" s="152" t="s">
        <v>1</v>
      </c>
      <c r="N185" s="153" t="s">
        <v>38</v>
      </c>
      <c r="O185" s="59"/>
      <c r="P185" s="154">
        <f>O185*H185</f>
        <v>0</v>
      </c>
      <c r="Q185" s="154">
        <v>0</v>
      </c>
      <c r="R185" s="154">
        <f>Q185*H185</f>
        <v>0</v>
      </c>
      <c r="S185" s="154">
        <v>0</v>
      </c>
      <c r="T185" s="155">
        <f>S185*H185</f>
        <v>0</v>
      </c>
      <c r="U185" s="33"/>
      <c r="V185" s="33"/>
      <c r="W185" s="33"/>
      <c r="X185" s="33"/>
      <c r="Y185" s="33"/>
      <c r="Z185" s="33"/>
      <c r="AA185" s="33"/>
      <c r="AB185" s="33"/>
      <c r="AC185" s="33"/>
      <c r="AD185" s="33"/>
      <c r="AE185" s="33"/>
      <c r="AR185" s="156" t="s">
        <v>2546</v>
      </c>
      <c r="AT185" s="156" t="s">
        <v>163</v>
      </c>
      <c r="AU185" s="156" t="s">
        <v>83</v>
      </c>
      <c r="AY185" s="18" t="s">
        <v>160</v>
      </c>
      <c r="BE185" s="157">
        <f>IF(N185="základní",J185,0)</f>
        <v>0</v>
      </c>
      <c r="BF185" s="157">
        <f>IF(N185="snížená",J185,0)</f>
        <v>0</v>
      </c>
      <c r="BG185" s="157">
        <f>IF(N185="zákl. přenesená",J185,0)</f>
        <v>0</v>
      </c>
      <c r="BH185" s="157">
        <f>IF(N185="sníž. přenesená",J185,0)</f>
        <v>0</v>
      </c>
      <c r="BI185" s="157">
        <f>IF(N185="nulová",J185,0)</f>
        <v>0</v>
      </c>
      <c r="BJ185" s="18" t="s">
        <v>81</v>
      </c>
      <c r="BK185" s="157">
        <f>ROUND(I185*H185,2)</f>
        <v>0</v>
      </c>
      <c r="BL185" s="18" t="s">
        <v>2546</v>
      </c>
      <c r="BM185" s="156" t="s">
        <v>2547</v>
      </c>
    </row>
    <row r="186" spans="1:47" s="2" customFormat="1" ht="11.25">
      <c r="A186" s="33"/>
      <c r="B186" s="34"/>
      <c r="C186" s="33"/>
      <c r="D186" s="158" t="s">
        <v>170</v>
      </c>
      <c r="E186" s="33"/>
      <c r="F186" s="159" t="s">
        <v>2260</v>
      </c>
      <c r="G186" s="33"/>
      <c r="H186" s="33"/>
      <c r="I186" s="160"/>
      <c r="J186" s="33"/>
      <c r="K186" s="33"/>
      <c r="L186" s="34"/>
      <c r="M186" s="161"/>
      <c r="N186" s="162"/>
      <c r="O186" s="59"/>
      <c r="P186" s="59"/>
      <c r="Q186" s="59"/>
      <c r="R186" s="59"/>
      <c r="S186" s="59"/>
      <c r="T186" s="60"/>
      <c r="U186" s="33"/>
      <c r="V186" s="33"/>
      <c r="W186" s="33"/>
      <c r="X186" s="33"/>
      <c r="Y186" s="33"/>
      <c r="Z186" s="33"/>
      <c r="AA186" s="33"/>
      <c r="AB186" s="33"/>
      <c r="AC186" s="33"/>
      <c r="AD186" s="33"/>
      <c r="AE186" s="33"/>
      <c r="AT186" s="18" t="s">
        <v>170</v>
      </c>
      <c r="AU186" s="18" t="s">
        <v>83</v>
      </c>
    </row>
    <row r="187" spans="1:65" s="2" customFormat="1" ht="16.5" customHeight="1">
      <c r="A187" s="33"/>
      <c r="B187" s="144"/>
      <c r="C187" s="145" t="s">
        <v>386</v>
      </c>
      <c r="D187" s="145" t="s">
        <v>163</v>
      </c>
      <c r="E187" s="146" t="s">
        <v>2548</v>
      </c>
      <c r="F187" s="147" t="s">
        <v>2549</v>
      </c>
      <c r="G187" s="148" t="s">
        <v>693</v>
      </c>
      <c r="H187" s="149">
        <v>1</v>
      </c>
      <c r="I187" s="150"/>
      <c r="J187" s="151">
        <f>ROUND(I187*H187,2)</f>
        <v>0</v>
      </c>
      <c r="K187" s="147" t="s">
        <v>1</v>
      </c>
      <c r="L187" s="34"/>
      <c r="M187" s="152" t="s">
        <v>1</v>
      </c>
      <c r="N187" s="153" t="s">
        <v>38</v>
      </c>
      <c r="O187" s="59"/>
      <c r="P187" s="154">
        <f>O187*H187</f>
        <v>0</v>
      </c>
      <c r="Q187" s="154">
        <v>0</v>
      </c>
      <c r="R187" s="154">
        <f>Q187*H187</f>
        <v>0</v>
      </c>
      <c r="S187" s="154">
        <v>0</v>
      </c>
      <c r="T187" s="155">
        <f>S187*H187</f>
        <v>0</v>
      </c>
      <c r="U187" s="33"/>
      <c r="V187" s="33"/>
      <c r="W187" s="33"/>
      <c r="X187" s="33"/>
      <c r="Y187" s="33"/>
      <c r="Z187" s="33"/>
      <c r="AA187" s="33"/>
      <c r="AB187" s="33"/>
      <c r="AC187" s="33"/>
      <c r="AD187" s="33"/>
      <c r="AE187" s="33"/>
      <c r="AR187" s="156" t="s">
        <v>2546</v>
      </c>
      <c r="AT187" s="156" t="s">
        <v>163</v>
      </c>
      <c r="AU187" s="156" t="s">
        <v>83</v>
      </c>
      <c r="AY187" s="18" t="s">
        <v>160</v>
      </c>
      <c r="BE187" s="157">
        <f>IF(N187="základní",J187,0)</f>
        <v>0</v>
      </c>
      <c r="BF187" s="157">
        <f>IF(N187="snížená",J187,0)</f>
        <v>0</v>
      </c>
      <c r="BG187" s="157">
        <f>IF(N187="zákl. přenesená",J187,0)</f>
        <v>0</v>
      </c>
      <c r="BH187" s="157">
        <f>IF(N187="sníž. přenesená",J187,0)</f>
        <v>0</v>
      </c>
      <c r="BI187" s="157">
        <f>IF(N187="nulová",J187,0)</f>
        <v>0</v>
      </c>
      <c r="BJ187" s="18" t="s">
        <v>81</v>
      </c>
      <c r="BK187" s="157">
        <f>ROUND(I187*H187,2)</f>
        <v>0</v>
      </c>
      <c r="BL187" s="18" t="s">
        <v>2546</v>
      </c>
      <c r="BM187" s="156" t="s">
        <v>2550</v>
      </c>
    </row>
    <row r="188" spans="1:65" s="2" customFormat="1" ht="21.75" customHeight="1">
      <c r="A188" s="33"/>
      <c r="B188" s="144"/>
      <c r="C188" s="145" t="s">
        <v>393</v>
      </c>
      <c r="D188" s="145" t="s">
        <v>163</v>
      </c>
      <c r="E188" s="146" t="s">
        <v>2551</v>
      </c>
      <c r="F188" s="147" t="s">
        <v>2552</v>
      </c>
      <c r="G188" s="148" t="s">
        <v>2278</v>
      </c>
      <c r="H188" s="149">
        <v>1</v>
      </c>
      <c r="I188" s="150"/>
      <c r="J188" s="151">
        <f>ROUND(I188*H188,2)</f>
        <v>0</v>
      </c>
      <c r="K188" s="147" t="s">
        <v>1</v>
      </c>
      <c r="L188" s="34"/>
      <c r="M188" s="152" t="s">
        <v>1</v>
      </c>
      <c r="N188" s="153" t="s">
        <v>38</v>
      </c>
      <c r="O188" s="59"/>
      <c r="P188" s="154">
        <f>O188*H188</f>
        <v>0</v>
      </c>
      <c r="Q188" s="154">
        <v>0</v>
      </c>
      <c r="R188" s="154">
        <f>Q188*H188</f>
        <v>0</v>
      </c>
      <c r="S188" s="154">
        <v>0</v>
      </c>
      <c r="T188" s="155">
        <f>S188*H188</f>
        <v>0</v>
      </c>
      <c r="U188" s="33"/>
      <c r="V188" s="33"/>
      <c r="W188" s="33"/>
      <c r="X188" s="33"/>
      <c r="Y188" s="33"/>
      <c r="Z188" s="33"/>
      <c r="AA188" s="33"/>
      <c r="AB188" s="33"/>
      <c r="AC188" s="33"/>
      <c r="AD188" s="33"/>
      <c r="AE188" s="33"/>
      <c r="AR188" s="156" t="s">
        <v>2546</v>
      </c>
      <c r="AT188" s="156" t="s">
        <v>163</v>
      </c>
      <c r="AU188" s="156" t="s">
        <v>83</v>
      </c>
      <c r="AY188" s="18" t="s">
        <v>160</v>
      </c>
      <c r="BE188" s="157">
        <f>IF(N188="základní",J188,0)</f>
        <v>0</v>
      </c>
      <c r="BF188" s="157">
        <f>IF(N188="snížená",J188,0)</f>
        <v>0</v>
      </c>
      <c r="BG188" s="157">
        <f>IF(N188="zákl. přenesená",J188,0)</f>
        <v>0</v>
      </c>
      <c r="BH188" s="157">
        <f>IF(N188="sníž. přenesená",J188,0)</f>
        <v>0</v>
      </c>
      <c r="BI188" s="157">
        <f>IF(N188="nulová",J188,0)</f>
        <v>0</v>
      </c>
      <c r="BJ188" s="18" t="s">
        <v>81</v>
      </c>
      <c r="BK188" s="157">
        <f>ROUND(I188*H188,2)</f>
        <v>0</v>
      </c>
      <c r="BL188" s="18" t="s">
        <v>2546</v>
      </c>
      <c r="BM188" s="156" t="s">
        <v>2553</v>
      </c>
    </row>
    <row r="189" spans="1:65" s="2" customFormat="1" ht="16.5" customHeight="1">
      <c r="A189" s="33"/>
      <c r="B189" s="144"/>
      <c r="C189" s="145" t="s">
        <v>399</v>
      </c>
      <c r="D189" s="145" t="s">
        <v>163</v>
      </c>
      <c r="E189" s="146" t="s">
        <v>2554</v>
      </c>
      <c r="F189" s="147" t="s">
        <v>2555</v>
      </c>
      <c r="G189" s="148" t="s">
        <v>2278</v>
      </c>
      <c r="H189" s="149">
        <v>1</v>
      </c>
      <c r="I189" s="150"/>
      <c r="J189" s="151">
        <f>ROUND(I189*H189,2)</f>
        <v>0</v>
      </c>
      <c r="K189" s="147" t="s">
        <v>1</v>
      </c>
      <c r="L189" s="34"/>
      <c r="M189" s="152" t="s">
        <v>1</v>
      </c>
      <c r="N189" s="153" t="s">
        <v>38</v>
      </c>
      <c r="O189" s="59"/>
      <c r="P189" s="154">
        <f>O189*H189</f>
        <v>0</v>
      </c>
      <c r="Q189" s="154">
        <v>0</v>
      </c>
      <c r="R189" s="154">
        <f>Q189*H189</f>
        <v>0</v>
      </c>
      <c r="S189" s="154">
        <v>0</v>
      </c>
      <c r="T189" s="155">
        <f>S189*H189</f>
        <v>0</v>
      </c>
      <c r="U189" s="33"/>
      <c r="V189" s="33"/>
      <c r="W189" s="33"/>
      <c r="X189" s="33"/>
      <c r="Y189" s="33"/>
      <c r="Z189" s="33"/>
      <c r="AA189" s="33"/>
      <c r="AB189" s="33"/>
      <c r="AC189" s="33"/>
      <c r="AD189" s="33"/>
      <c r="AE189" s="33"/>
      <c r="AR189" s="156" t="s">
        <v>2546</v>
      </c>
      <c r="AT189" s="156" t="s">
        <v>163</v>
      </c>
      <c r="AU189" s="156" t="s">
        <v>83</v>
      </c>
      <c r="AY189" s="18" t="s">
        <v>160</v>
      </c>
      <c r="BE189" s="157">
        <f>IF(N189="základní",J189,0)</f>
        <v>0</v>
      </c>
      <c r="BF189" s="157">
        <f>IF(N189="snížená",J189,0)</f>
        <v>0</v>
      </c>
      <c r="BG189" s="157">
        <f>IF(N189="zákl. přenesená",J189,0)</f>
        <v>0</v>
      </c>
      <c r="BH189" s="157">
        <f>IF(N189="sníž. přenesená",J189,0)</f>
        <v>0</v>
      </c>
      <c r="BI189" s="157">
        <f>IF(N189="nulová",J189,0)</f>
        <v>0</v>
      </c>
      <c r="BJ189" s="18" t="s">
        <v>81</v>
      </c>
      <c r="BK189" s="157">
        <f>ROUND(I189*H189,2)</f>
        <v>0</v>
      </c>
      <c r="BL189" s="18" t="s">
        <v>2546</v>
      </c>
      <c r="BM189" s="156" t="s">
        <v>2556</v>
      </c>
    </row>
    <row r="190" spans="1:65" s="2" customFormat="1" ht="16.5" customHeight="1">
      <c r="A190" s="33"/>
      <c r="B190" s="144"/>
      <c r="C190" s="145" t="s">
        <v>412</v>
      </c>
      <c r="D190" s="145" t="s">
        <v>163</v>
      </c>
      <c r="E190" s="146" t="s">
        <v>2557</v>
      </c>
      <c r="F190" s="147" t="s">
        <v>2558</v>
      </c>
      <c r="G190" s="148" t="s">
        <v>2278</v>
      </c>
      <c r="H190" s="149">
        <v>1</v>
      </c>
      <c r="I190" s="150"/>
      <c r="J190" s="151">
        <f>ROUND(I190*H190,2)</f>
        <v>0</v>
      </c>
      <c r="K190" s="147" t="s">
        <v>1</v>
      </c>
      <c r="L190" s="34"/>
      <c r="M190" s="206" t="s">
        <v>1</v>
      </c>
      <c r="N190" s="207" t="s">
        <v>38</v>
      </c>
      <c r="O190" s="208"/>
      <c r="P190" s="209">
        <f>O190*H190</f>
        <v>0</v>
      </c>
      <c r="Q190" s="209">
        <v>0</v>
      </c>
      <c r="R190" s="209">
        <f>Q190*H190</f>
        <v>0</v>
      </c>
      <c r="S190" s="209">
        <v>0</v>
      </c>
      <c r="T190" s="210">
        <f>S190*H190</f>
        <v>0</v>
      </c>
      <c r="U190" s="33"/>
      <c r="V190" s="33"/>
      <c r="W190" s="33"/>
      <c r="X190" s="33"/>
      <c r="Y190" s="33"/>
      <c r="Z190" s="33"/>
      <c r="AA190" s="33"/>
      <c r="AB190" s="33"/>
      <c r="AC190" s="33"/>
      <c r="AD190" s="33"/>
      <c r="AE190" s="33"/>
      <c r="AR190" s="156" t="s">
        <v>2546</v>
      </c>
      <c r="AT190" s="156" t="s">
        <v>163</v>
      </c>
      <c r="AU190" s="156" t="s">
        <v>83</v>
      </c>
      <c r="AY190" s="18" t="s">
        <v>160</v>
      </c>
      <c r="BE190" s="157">
        <f>IF(N190="základní",J190,0)</f>
        <v>0</v>
      </c>
      <c r="BF190" s="157">
        <f>IF(N190="snížená",J190,0)</f>
        <v>0</v>
      </c>
      <c r="BG190" s="157">
        <f>IF(N190="zákl. přenesená",J190,0)</f>
        <v>0</v>
      </c>
      <c r="BH190" s="157">
        <f>IF(N190="sníž. přenesená",J190,0)</f>
        <v>0</v>
      </c>
      <c r="BI190" s="157">
        <f>IF(N190="nulová",J190,0)</f>
        <v>0</v>
      </c>
      <c r="BJ190" s="18" t="s">
        <v>81</v>
      </c>
      <c r="BK190" s="157">
        <f>ROUND(I190*H190,2)</f>
        <v>0</v>
      </c>
      <c r="BL190" s="18" t="s">
        <v>2546</v>
      </c>
      <c r="BM190" s="156" t="s">
        <v>2559</v>
      </c>
    </row>
    <row r="191" spans="1:31" s="2" customFormat="1" ht="6.95" customHeight="1">
      <c r="A191" s="33"/>
      <c r="B191" s="48"/>
      <c r="C191" s="49"/>
      <c r="D191" s="49"/>
      <c r="E191" s="49"/>
      <c r="F191" s="49"/>
      <c r="G191" s="49"/>
      <c r="H191" s="49"/>
      <c r="I191" s="49"/>
      <c r="J191" s="49"/>
      <c r="K191" s="49"/>
      <c r="L191" s="34"/>
      <c r="M191" s="33"/>
      <c r="O191" s="33"/>
      <c r="P191" s="33"/>
      <c r="Q191" s="33"/>
      <c r="R191" s="33"/>
      <c r="S191" s="33"/>
      <c r="T191" s="33"/>
      <c r="U191" s="33"/>
      <c r="V191" s="33"/>
      <c r="W191" s="33"/>
      <c r="X191" s="33"/>
      <c r="Y191" s="33"/>
      <c r="Z191" s="33"/>
      <c r="AA191" s="33"/>
      <c r="AB191" s="33"/>
      <c r="AC191" s="33"/>
      <c r="AD191" s="33"/>
      <c r="AE191" s="33"/>
    </row>
  </sheetData>
  <autoFilter ref="C118:K190"/>
  <mergeCells count="9">
    <mergeCell ref="E87:H87"/>
    <mergeCell ref="E109:H109"/>
    <mergeCell ref="E111:H111"/>
    <mergeCell ref="L2:V2"/>
    <mergeCell ref="E7:H7"/>
    <mergeCell ref="E9:H9"/>
    <mergeCell ref="E18:H18"/>
    <mergeCell ref="E27:H27"/>
    <mergeCell ref="E85:H85"/>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2:BM295"/>
  <sheetViews>
    <sheetView showGridLines="0" tabSelected="1" workbookViewId="0" topLeftCell="A99">
      <selection activeCell="W127" sqref="W127"/>
    </sheetView>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252" t="s">
        <v>5</v>
      </c>
      <c r="M2" s="237"/>
      <c r="N2" s="237"/>
      <c r="O2" s="237"/>
      <c r="P2" s="237"/>
      <c r="Q2" s="237"/>
      <c r="R2" s="237"/>
      <c r="S2" s="237"/>
      <c r="T2" s="237"/>
      <c r="U2" s="237"/>
      <c r="V2" s="237"/>
      <c r="AT2" s="18" t="s">
        <v>98</v>
      </c>
    </row>
    <row r="3" spans="2:46" s="1" customFormat="1" ht="6.95" customHeight="1" hidden="1">
      <c r="B3" s="19"/>
      <c r="C3" s="20"/>
      <c r="D3" s="20"/>
      <c r="E3" s="20"/>
      <c r="F3" s="20"/>
      <c r="G3" s="20"/>
      <c r="H3" s="20"/>
      <c r="I3" s="20"/>
      <c r="J3" s="20"/>
      <c r="K3" s="20"/>
      <c r="L3" s="21"/>
      <c r="AT3" s="18" t="s">
        <v>83</v>
      </c>
    </row>
    <row r="4" spans="2:46" s="1" customFormat="1" ht="24.95" customHeight="1" hidden="1">
      <c r="B4" s="21"/>
      <c r="D4" s="22" t="s">
        <v>105</v>
      </c>
      <c r="L4" s="21"/>
      <c r="M4" s="94" t="s">
        <v>10</v>
      </c>
      <c r="AT4" s="18" t="s">
        <v>3</v>
      </c>
    </row>
    <row r="5" spans="2:12" s="1" customFormat="1" ht="6.95" customHeight="1" hidden="1">
      <c r="B5" s="21"/>
      <c r="L5" s="21"/>
    </row>
    <row r="6" spans="2:12" s="1" customFormat="1" ht="12" customHeight="1" hidden="1">
      <c r="B6" s="21"/>
      <c r="D6" s="28" t="s">
        <v>16</v>
      </c>
      <c r="L6" s="21"/>
    </row>
    <row r="7" spans="2:12" s="1" customFormat="1" ht="16.5" customHeight="1" hidden="1">
      <c r="B7" s="21"/>
      <c r="E7" s="253" t="str">
        <f>'Rekapitulace stavby'!K6</f>
        <v>Nástavba provozně technického objektu - ON Trutnov 1</v>
      </c>
      <c r="F7" s="254"/>
      <c r="G7" s="254"/>
      <c r="H7" s="254"/>
      <c r="L7" s="21"/>
    </row>
    <row r="8" spans="1:31" s="2" customFormat="1" ht="12" customHeight="1" hidden="1">
      <c r="A8" s="33"/>
      <c r="B8" s="34"/>
      <c r="C8" s="33"/>
      <c r="D8" s="28" t="s">
        <v>106</v>
      </c>
      <c r="E8" s="33"/>
      <c r="F8" s="33"/>
      <c r="G8" s="33"/>
      <c r="H8" s="33"/>
      <c r="I8" s="33"/>
      <c r="J8" s="33"/>
      <c r="K8" s="33"/>
      <c r="L8" s="43"/>
      <c r="S8" s="33"/>
      <c r="T8" s="33"/>
      <c r="U8" s="33"/>
      <c r="V8" s="33"/>
      <c r="W8" s="33"/>
      <c r="X8" s="33"/>
      <c r="Y8" s="33"/>
      <c r="Z8" s="33"/>
      <c r="AA8" s="33"/>
      <c r="AB8" s="33"/>
      <c r="AC8" s="33"/>
      <c r="AD8" s="33"/>
      <c r="AE8" s="33"/>
    </row>
    <row r="9" spans="1:31" s="2" customFormat="1" ht="16.5" customHeight="1" hidden="1">
      <c r="A9" s="33"/>
      <c r="B9" s="34"/>
      <c r="C9" s="33"/>
      <c r="D9" s="33"/>
      <c r="E9" s="214" t="s">
        <v>2560</v>
      </c>
      <c r="F9" s="255"/>
      <c r="G9" s="255"/>
      <c r="H9" s="255"/>
      <c r="I9" s="33"/>
      <c r="J9" s="33"/>
      <c r="K9" s="33"/>
      <c r="L9" s="43"/>
      <c r="S9" s="33"/>
      <c r="T9" s="33"/>
      <c r="U9" s="33"/>
      <c r="V9" s="33"/>
      <c r="W9" s="33"/>
      <c r="X9" s="33"/>
      <c r="Y9" s="33"/>
      <c r="Z9" s="33"/>
      <c r="AA9" s="33"/>
      <c r="AB9" s="33"/>
      <c r="AC9" s="33"/>
      <c r="AD9" s="33"/>
      <c r="AE9" s="33"/>
    </row>
    <row r="10" spans="1:31" s="2" customFormat="1" ht="11.25" hidden="1">
      <c r="A10" s="33"/>
      <c r="B10" s="34"/>
      <c r="C10" s="33"/>
      <c r="D10" s="33"/>
      <c r="E10" s="33"/>
      <c r="F10" s="33"/>
      <c r="G10" s="33"/>
      <c r="H10" s="33"/>
      <c r="I10" s="33"/>
      <c r="J10" s="33"/>
      <c r="K10" s="33"/>
      <c r="L10" s="43"/>
      <c r="S10" s="33"/>
      <c r="T10" s="33"/>
      <c r="U10" s="33"/>
      <c r="V10" s="33"/>
      <c r="W10" s="33"/>
      <c r="X10" s="33"/>
      <c r="Y10" s="33"/>
      <c r="Z10" s="33"/>
      <c r="AA10" s="33"/>
      <c r="AB10" s="33"/>
      <c r="AC10" s="33"/>
      <c r="AD10" s="33"/>
      <c r="AE10" s="33"/>
    </row>
    <row r="11" spans="1:31" s="2" customFormat="1" ht="12" customHeight="1" hidden="1">
      <c r="A11" s="33"/>
      <c r="B11" s="34"/>
      <c r="C11" s="33"/>
      <c r="D11" s="28" t="s">
        <v>18</v>
      </c>
      <c r="E11" s="33"/>
      <c r="F11" s="26" t="s">
        <v>1</v>
      </c>
      <c r="G11" s="33"/>
      <c r="H11" s="33"/>
      <c r="I11" s="28" t="s">
        <v>19</v>
      </c>
      <c r="J11" s="26" t="s">
        <v>1</v>
      </c>
      <c r="K11" s="33"/>
      <c r="L11" s="43"/>
      <c r="S11" s="33"/>
      <c r="T11" s="33"/>
      <c r="U11" s="33"/>
      <c r="V11" s="33"/>
      <c r="W11" s="33"/>
      <c r="X11" s="33"/>
      <c r="Y11" s="33"/>
      <c r="Z11" s="33"/>
      <c r="AA11" s="33"/>
      <c r="AB11" s="33"/>
      <c r="AC11" s="33"/>
      <c r="AD11" s="33"/>
      <c r="AE11" s="33"/>
    </row>
    <row r="12" spans="1:31" s="2" customFormat="1" ht="12" customHeight="1" hidden="1">
      <c r="A12" s="33"/>
      <c r="B12" s="34"/>
      <c r="C12" s="33"/>
      <c r="D12" s="28" t="s">
        <v>20</v>
      </c>
      <c r="E12" s="33"/>
      <c r="F12" s="26" t="s">
        <v>21</v>
      </c>
      <c r="G12" s="33"/>
      <c r="H12" s="33"/>
      <c r="I12" s="28" t="s">
        <v>22</v>
      </c>
      <c r="J12" s="56" t="str">
        <f>'Rekapitulace stavby'!AN8</f>
        <v>27. 1. 2023</v>
      </c>
      <c r="K12" s="33"/>
      <c r="L12" s="43"/>
      <c r="S12" s="33"/>
      <c r="T12" s="33"/>
      <c r="U12" s="33"/>
      <c r="V12" s="33"/>
      <c r="W12" s="33"/>
      <c r="X12" s="33"/>
      <c r="Y12" s="33"/>
      <c r="Z12" s="33"/>
      <c r="AA12" s="33"/>
      <c r="AB12" s="33"/>
      <c r="AC12" s="33"/>
      <c r="AD12" s="33"/>
      <c r="AE12" s="33"/>
    </row>
    <row r="13" spans="1:31" s="2" customFormat="1" ht="10.9" customHeight="1" hidden="1">
      <c r="A13" s="33"/>
      <c r="B13" s="34"/>
      <c r="C13" s="33"/>
      <c r="D13" s="33"/>
      <c r="E13" s="33"/>
      <c r="F13" s="33"/>
      <c r="G13" s="33"/>
      <c r="H13" s="33"/>
      <c r="I13" s="33"/>
      <c r="J13" s="33"/>
      <c r="K13" s="33"/>
      <c r="L13" s="43"/>
      <c r="S13" s="33"/>
      <c r="T13" s="33"/>
      <c r="U13" s="33"/>
      <c r="V13" s="33"/>
      <c r="W13" s="33"/>
      <c r="X13" s="33"/>
      <c r="Y13" s="33"/>
      <c r="Z13" s="33"/>
      <c r="AA13" s="33"/>
      <c r="AB13" s="33"/>
      <c r="AC13" s="33"/>
      <c r="AD13" s="33"/>
      <c r="AE13" s="33"/>
    </row>
    <row r="14" spans="1:31" s="2" customFormat="1" ht="12" customHeight="1" hidden="1">
      <c r="A14" s="33"/>
      <c r="B14" s="34"/>
      <c r="C14" s="33"/>
      <c r="D14" s="28" t="s">
        <v>24</v>
      </c>
      <c r="E14" s="33"/>
      <c r="F14" s="33"/>
      <c r="G14" s="33"/>
      <c r="H14" s="33"/>
      <c r="I14" s="28" t="s">
        <v>25</v>
      </c>
      <c r="J14" s="26" t="str">
        <f>IF('Rekapitulace stavby'!AN10="","",'Rekapitulace stavby'!AN10)</f>
        <v/>
      </c>
      <c r="K14" s="33"/>
      <c r="L14" s="43"/>
      <c r="S14" s="33"/>
      <c r="T14" s="33"/>
      <c r="U14" s="33"/>
      <c r="V14" s="33"/>
      <c r="W14" s="33"/>
      <c r="X14" s="33"/>
      <c r="Y14" s="33"/>
      <c r="Z14" s="33"/>
      <c r="AA14" s="33"/>
      <c r="AB14" s="33"/>
      <c r="AC14" s="33"/>
      <c r="AD14" s="33"/>
      <c r="AE14" s="33"/>
    </row>
    <row r="15" spans="1:31" s="2" customFormat="1" ht="18" customHeight="1" hidden="1">
      <c r="A15" s="33"/>
      <c r="B15" s="34"/>
      <c r="C15" s="33"/>
      <c r="D15" s="33"/>
      <c r="E15" s="26" t="str">
        <f>IF('Rekapitulace stavby'!E11="","",'Rekapitulace stavby'!E11)</f>
        <v xml:space="preserve"> </v>
      </c>
      <c r="F15" s="33"/>
      <c r="G15" s="33"/>
      <c r="H15" s="33"/>
      <c r="I15" s="28" t="s">
        <v>26</v>
      </c>
      <c r="J15" s="26" t="str">
        <f>IF('Rekapitulace stavby'!AN11="","",'Rekapitulace stavby'!AN11)</f>
        <v/>
      </c>
      <c r="K15" s="33"/>
      <c r="L15" s="43"/>
      <c r="S15" s="33"/>
      <c r="T15" s="33"/>
      <c r="U15" s="33"/>
      <c r="V15" s="33"/>
      <c r="W15" s="33"/>
      <c r="X15" s="33"/>
      <c r="Y15" s="33"/>
      <c r="Z15" s="33"/>
      <c r="AA15" s="33"/>
      <c r="AB15" s="33"/>
      <c r="AC15" s="33"/>
      <c r="AD15" s="33"/>
      <c r="AE15" s="33"/>
    </row>
    <row r="16" spans="1:31" s="2" customFormat="1" ht="6.95" customHeight="1" hidden="1">
      <c r="A16" s="33"/>
      <c r="B16" s="34"/>
      <c r="C16" s="33"/>
      <c r="D16" s="33"/>
      <c r="E16" s="33"/>
      <c r="F16" s="33"/>
      <c r="G16" s="33"/>
      <c r="H16" s="33"/>
      <c r="I16" s="33"/>
      <c r="J16" s="33"/>
      <c r="K16" s="33"/>
      <c r="L16" s="43"/>
      <c r="S16" s="33"/>
      <c r="T16" s="33"/>
      <c r="U16" s="33"/>
      <c r="V16" s="33"/>
      <c r="W16" s="33"/>
      <c r="X16" s="33"/>
      <c r="Y16" s="33"/>
      <c r="Z16" s="33"/>
      <c r="AA16" s="33"/>
      <c r="AB16" s="33"/>
      <c r="AC16" s="33"/>
      <c r="AD16" s="33"/>
      <c r="AE16" s="33"/>
    </row>
    <row r="17" spans="1:31" s="2" customFormat="1" ht="12" customHeight="1" hidden="1">
      <c r="A17" s="33"/>
      <c r="B17" s="34"/>
      <c r="C17" s="33"/>
      <c r="D17" s="28" t="s">
        <v>27</v>
      </c>
      <c r="E17" s="33"/>
      <c r="F17" s="33"/>
      <c r="G17" s="33"/>
      <c r="H17" s="33"/>
      <c r="I17" s="28" t="s">
        <v>25</v>
      </c>
      <c r="J17" s="29" t="str">
        <f>'Rekapitulace stavby'!AN13</f>
        <v>Vyplň údaj</v>
      </c>
      <c r="K17" s="33"/>
      <c r="L17" s="43"/>
      <c r="S17" s="33"/>
      <c r="T17" s="33"/>
      <c r="U17" s="33"/>
      <c r="V17" s="33"/>
      <c r="W17" s="33"/>
      <c r="X17" s="33"/>
      <c r="Y17" s="33"/>
      <c r="Z17" s="33"/>
      <c r="AA17" s="33"/>
      <c r="AB17" s="33"/>
      <c r="AC17" s="33"/>
      <c r="AD17" s="33"/>
      <c r="AE17" s="33"/>
    </row>
    <row r="18" spans="1:31" s="2" customFormat="1" ht="18" customHeight="1" hidden="1">
      <c r="A18" s="33"/>
      <c r="B18" s="34"/>
      <c r="C18" s="33"/>
      <c r="D18" s="33"/>
      <c r="E18" s="256" t="str">
        <f>'Rekapitulace stavby'!E14</f>
        <v>Vyplň údaj</v>
      </c>
      <c r="F18" s="236"/>
      <c r="G18" s="236"/>
      <c r="H18" s="236"/>
      <c r="I18" s="28" t="s">
        <v>26</v>
      </c>
      <c r="J18" s="29" t="str">
        <f>'Rekapitulace stavby'!AN14</f>
        <v>Vyplň údaj</v>
      </c>
      <c r="K18" s="33"/>
      <c r="L18" s="43"/>
      <c r="S18" s="33"/>
      <c r="T18" s="33"/>
      <c r="U18" s="33"/>
      <c r="V18" s="33"/>
      <c r="W18" s="33"/>
      <c r="X18" s="33"/>
      <c r="Y18" s="33"/>
      <c r="Z18" s="33"/>
      <c r="AA18" s="33"/>
      <c r="AB18" s="33"/>
      <c r="AC18" s="33"/>
      <c r="AD18" s="33"/>
      <c r="AE18" s="33"/>
    </row>
    <row r="19" spans="1:31" s="2" customFormat="1" ht="6.95" customHeight="1" hidden="1">
      <c r="A19" s="33"/>
      <c r="B19" s="34"/>
      <c r="C19" s="33"/>
      <c r="D19" s="33"/>
      <c r="E19" s="33"/>
      <c r="F19" s="33"/>
      <c r="G19" s="33"/>
      <c r="H19" s="33"/>
      <c r="I19" s="33"/>
      <c r="J19" s="33"/>
      <c r="K19" s="33"/>
      <c r="L19" s="43"/>
      <c r="S19" s="33"/>
      <c r="T19" s="33"/>
      <c r="U19" s="33"/>
      <c r="V19" s="33"/>
      <c r="W19" s="33"/>
      <c r="X19" s="33"/>
      <c r="Y19" s="33"/>
      <c r="Z19" s="33"/>
      <c r="AA19" s="33"/>
      <c r="AB19" s="33"/>
      <c r="AC19" s="33"/>
      <c r="AD19" s="33"/>
      <c r="AE19" s="33"/>
    </row>
    <row r="20" spans="1:31" s="2" customFormat="1" ht="12" customHeight="1" hidden="1">
      <c r="A20" s="33"/>
      <c r="B20" s="34"/>
      <c r="C20" s="33"/>
      <c r="D20" s="28" t="s">
        <v>29</v>
      </c>
      <c r="E20" s="33"/>
      <c r="F20" s="33"/>
      <c r="G20" s="33"/>
      <c r="H20" s="33"/>
      <c r="I20" s="28" t="s">
        <v>25</v>
      </c>
      <c r="J20" s="26" t="str">
        <f>IF('Rekapitulace stavby'!AN16="","",'Rekapitulace stavby'!AN16)</f>
        <v/>
      </c>
      <c r="K20" s="33"/>
      <c r="L20" s="43"/>
      <c r="S20" s="33"/>
      <c r="T20" s="33"/>
      <c r="U20" s="33"/>
      <c r="V20" s="33"/>
      <c r="W20" s="33"/>
      <c r="X20" s="33"/>
      <c r="Y20" s="33"/>
      <c r="Z20" s="33"/>
      <c r="AA20" s="33"/>
      <c r="AB20" s="33"/>
      <c r="AC20" s="33"/>
      <c r="AD20" s="33"/>
      <c r="AE20" s="33"/>
    </row>
    <row r="21" spans="1:31" s="2" customFormat="1" ht="18" customHeight="1" hidden="1">
      <c r="A21" s="33"/>
      <c r="B21" s="34"/>
      <c r="C21" s="33"/>
      <c r="D21" s="33"/>
      <c r="E21" s="26" t="str">
        <f>IF('Rekapitulace stavby'!E17="","",'Rekapitulace stavby'!E17)</f>
        <v xml:space="preserve"> </v>
      </c>
      <c r="F21" s="33"/>
      <c r="G21" s="33"/>
      <c r="H21" s="33"/>
      <c r="I21" s="28" t="s">
        <v>26</v>
      </c>
      <c r="J21" s="26" t="str">
        <f>IF('Rekapitulace stavby'!AN17="","",'Rekapitulace stavby'!AN17)</f>
        <v/>
      </c>
      <c r="K21" s="33"/>
      <c r="L21" s="43"/>
      <c r="S21" s="33"/>
      <c r="T21" s="33"/>
      <c r="U21" s="33"/>
      <c r="V21" s="33"/>
      <c r="W21" s="33"/>
      <c r="X21" s="33"/>
      <c r="Y21" s="33"/>
      <c r="Z21" s="33"/>
      <c r="AA21" s="33"/>
      <c r="AB21" s="33"/>
      <c r="AC21" s="33"/>
      <c r="AD21" s="33"/>
      <c r="AE21" s="33"/>
    </row>
    <row r="22" spans="1:31" s="2" customFormat="1" ht="6.95" customHeight="1" hidden="1">
      <c r="A22" s="33"/>
      <c r="B22" s="34"/>
      <c r="C22" s="33"/>
      <c r="D22" s="33"/>
      <c r="E22" s="33"/>
      <c r="F22" s="33"/>
      <c r="G22" s="33"/>
      <c r="H22" s="33"/>
      <c r="I22" s="33"/>
      <c r="J22" s="33"/>
      <c r="K22" s="33"/>
      <c r="L22" s="43"/>
      <c r="S22" s="33"/>
      <c r="T22" s="33"/>
      <c r="U22" s="33"/>
      <c r="V22" s="33"/>
      <c r="W22" s="33"/>
      <c r="X22" s="33"/>
      <c r="Y22" s="33"/>
      <c r="Z22" s="33"/>
      <c r="AA22" s="33"/>
      <c r="AB22" s="33"/>
      <c r="AC22" s="33"/>
      <c r="AD22" s="33"/>
      <c r="AE22" s="33"/>
    </row>
    <row r="23" spans="1:31" s="2" customFormat="1" ht="12" customHeight="1" hidden="1">
      <c r="A23" s="33"/>
      <c r="B23" s="34"/>
      <c r="C23" s="33"/>
      <c r="D23" s="28" t="s">
        <v>31</v>
      </c>
      <c r="E23" s="33"/>
      <c r="F23" s="33"/>
      <c r="G23" s="33"/>
      <c r="H23" s="33"/>
      <c r="I23" s="28" t="s">
        <v>25</v>
      </c>
      <c r="J23" s="26" t="str">
        <f>IF('Rekapitulace stavby'!AN19="","",'Rekapitulace stavby'!AN19)</f>
        <v/>
      </c>
      <c r="K23" s="33"/>
      <c r="L23" s="43"/>
      <c r="S23" s="33"/>
      <c r="T23" s="33"/>
      <c r="U23" s="33"/>
      <c r="V23" s="33"/>
      <c r="W23" s="33"/>
      <c r="X23" s="33"/>
      <c r="Y23" s="33"/>
      <c r="Z23" s="33"/>
      <c r="AA23" s="33"/>
      <c r="AB23" s="33"/>
      <c r="AC23" s="33"/>
      <c r="AD23" s="33"/>
      <c r="AE23" s="33"/>
    </row>
    <row r="24" spans="1:31" s="2" customFormat="1" ht="18" customHeight="1" hidden="1">
      <c r="A24" s="33"/>
      <c r="B24" s="34"/>
      <c r="C24" s="33"/>
      <c r="D24" s="33"/>
      <c r="E24" s="26" t="str">
        <f>IF('Rekapitulace stavby'!E20="","",'Rekapitulace stavby'!E20)</f>
        <v xml:space="preserve"> </v>
      </c>
      <c r="F24" s="33"/>
      <c r="G24" s="33"/>
      <c r="H24" s="33"/>
      <c r="I24" s="28" t="s">
        <v>26</v>
      </c>
      <c r="J24" s="26" t="str">
        <f>IF('Rekapitulace stavby'!AN20="","",'Rekapitulace stavby'!AN20)</f>
        <v/>
      </c>
      <c r="K24" s="33"/>
      <c r="L24" s="43"/>
      <c r="S24" s="33"/>
      <c r="T24" s="33"/>
      <c r="U24" s="33"/>
      <c r="V24" s="33"/>
      <c r="W24" s="33"/>
      <c r="X24" s="33"/>
      <c r="Y24" s="33"/>
      <c r="Z24" s="33"/>
      <c r="AA24" s="33"/>
      <c r="AB24" s="33"/>
      <c r="AC24" s="33"/>
      <c r="AD24" s="33"/>
      <c r="AE24" s="33"/>
    </row>
    <row r="25" spans="1:31" s="2" customFormat="1" ht="6.95" customHeight="1" hidden="1">
      <c r="A25" s="33"/>
      <c r="B25" s="34"/>
      <c r="C25" s="33"/>
      <c r="D25" s="33"/>
      <c r="E25" s="33"/>
      <c r="F25" s="33"/>
      <c r="G25" s="33"/>
      <c r="H25" s="33"/>
      <c r="I25" s="33"/>
      <c r="J25" s="33"/>
      <c r="K25" s="33"/>
      <c r="L25" s="43"/>
      <c r="S25" s="33"/>
      <c r="T25" s="33"/>
      <c r="U25" s="33"/>
      <c r="V25" s="33"/>
      <c r="W25" s="33"/>
      <c r="X25" s="33"/>
      <c r="Y25" s="33"/>
      <c r="Z25" s="33"/>
      <c r="AA25" s="33"/>
      <c r="AB25" s="33"/>
      <c r="AC25" s="33"/>
      <c r="AD25" s="33"/>
      <c r="AE25" s="33"/>
    </row>
    <row r="26" spans="1:31" s="2" customFormat="1" ht="12" customHeight="1" hidden="1">
      <c r="A26" s="33"/>
      <c r="B26" s="34"/>
      <c r="C26" s="33"/>
      <c r="D26" s="28" t="s">
        <v>32</v>
      </c>
      <c r="E26" s="33"/>
      <c r="F26" s="33"/>
      <c r="G26" s="33"/>
      <c r="H26" s="33"/>
      <c r="I26" s="33"/>
      <c r="J26" s="33"/>
      <c r="K26" s="33"/>
      <c r="L26" s="43"/>
      <c r="S26" s="33"/>
      <c r="T26" s="33"/>
      <c r="U26" s="33"/>
      <c r="V26" s="33"/>
      <c r="W26" s="33"/>
      <c r="X26" s="33"/>
      <c r="Y26" s="33"/>
      <c r="Z26" s="33"/>
      <c r="AA26" s="33"/>
      <c r="AB26" s="33"/>
      <c r="AC26" s="33"/>
      <c r="AD26" s="33"/>
      <c r="AE26" s="33"/>
    </row>
    <row r="27" spans="1:31" s="8" customFormat="1" ht="16.5" customHeight="1" hidden="1">
      <c r="A27" s="95"/>
      <c r="B27" s="96"/>
      <c r="C27" s="95"/>
      <c r="D27" s="95"/>
      <c r="E27" s="241" t="s">
        <v>1</v>
      </c>
      <c r="F27" s="241"/>
      <c r="G27" s="241"/>
      <c r="H27" s="241"/>
      <c r="I27" s="95"/>
      <c r="J27" s="95"/>
      <c r="K27" s="95"/>
      <c r="L27" s="97"/>
      <c r="S27" s="95"/>
      <c r="T27" s="95"/>
      <c r="U27" s="95"/>
      <c r="V27" s="95"/>
      <c r="W27" s="95"/>
      <c r="X27" s="95"/>
      <c r="Y27" s="95"/>
      <c r="Z27" s="95"/>
      <c r="AA27" s="95"/>
      <c r="AB27" s="95"/>
      <c r="AC27" s="95"/>
      <c r="AD27" s="95"/>
      <c r="AE27" s="95"/>
    </row>
    <row r="28" spans="1:31" s="2" customFormat="1" ht="6.95" customHeight="1" hidden="1">
      <c r="A28" s="33"/>
      <c r="B28" s="34"/>
      <c r="C28" s="33"/>
      <c r="D28" s="33"/>
      <c r="E28" s="33"/>
      <c r="F28" s="33"/>
      <c r="G28" s="33"/>
      <c r="H28" s="33"/>
      <c r="I28" s="33"/>
      <c r="J28" s="33"/>
      <c r="K28" s="33"/>
      <c r="L28" s="43"/>
      <c r="S28" s="33"/>
      <c r="T28" s="33"/>
      <c r="U28" s="33"/>
      <c r="V28" s="33"/>
      <c r="W28" s="33"/>
      <c r="X28" s="33"/>
      <c r="Y28" s="33"/>
      <c r="Z28" s="33"/>
      <c r="AA28" s="33"/>
      <c r="AB28" s="33"/>
      <c r="AC28" s="33"/>
      <c r="AD28" s="33"/>
      <c r="AE28" s="33"/>
    </row>
    <row r="29" spans="1:31" s="2" customFormat="1" ht="6.95" customHeight="1" hidden="1">
      <c r="A29" s="33"/>
      <c r="B29" s="34"/>
      <c r="C29" s="33"/>
      <c r="D29" s="67"/>
      <c r="E29" s="67"/>
      <c r="F29" s="67"/>
      <c r="G29" s="67"/>
      <c r="H29" s="67"/>
      <c r="I29" s="67"/>
      <c r="J29" s="67"/>
      <c r="K29" s="67"/>
      <c r="L29" s="43"/>
      <c r="S29" s="33"/>
      <c r="T29" s="33"/>
      <c r="U29" s="33"/>
      <c r="V29" s="33"/>
      <c r="W29" s="33"/>
      <c r="X29" s="33"/>
      <c r="Y29" s="33"/>
      <c r="Z29" s="33"/>
      <c r="AA29" s="33"/>
      <c r="AB29" s="33"/>
      <c r="AC29" s="33"/>
      <c r="AD29" s="33"/>
      <c r="AE29" s="33"/>
    </row>
    <row r="30" spans="1:31" s="2" customFormat="1" ht="25.35" customHeight="1" hidden="1">
      <c r="A30" s="33"/>
      <c r="B30" s="34"/>
      <c r="C30" s="33"/>
      <c r="D30" s="98" t="s">
        <v>33</v>
      </c>
      <c r="E30" s="33"/>
      <c r="F30" s="33"/>
      <c r="G30" s="33"/>
      <c r="H30" s="33"/>
      <c r="I30" s="33"/>
      <c r="J30" s="72">
        <f>ROUND(J128,2)</f>
        <v>0</v>
      </c>
      <c r="K30" s="33"/>
      <c r="L30" s="43"/>
      <c r="S30" s="33"/>
      <c r="T30" s="33"/>
      <c r="U30" s="33"/>
      <c r="V30" s="33"/>
      <c r="W30" s="33"/>
      <c r="X30" s="33"/>
      <c r="Y30" s="33"/>
      <c r="Z30" s="33"/>
      <c r="AA30" s="33"/>
      <c r="AB30" s="33"/>
      <c r="AC30" s="33"/>
      <c r="AD30" s="33"/>
      <c r="AE30" s="33"/>
    </row>
    <row r="31" spans="1:31" s="2" customFormat="1" ht="6.95" customHeight="1" hidden="1">
      <c r="A31" s="33"/>
      <c r="B31" s="34"/>
      <c r="C31" s="33"/>
      <c r="D31" s="67"/>
      <c r="E31" s="67"/>
      <c r="F31" s="67"/>
      <c r="G31" s="67"/>
      <c r="H31" s="67"/>
      <c r="I31" s="67"/>
      <c r="J31" s="67"/>
      <c r="K31" s="67"/>
      <c r="L31" s="43"/>
      <c r="S31" s="33"/>
      <c r="T31" s="33"/>
      <c r="U31" s="33"/>
      <c r="V31" s="33"/>
      <c r="W31" s="33"/>
      <c r="X31" s="33"/>
      <c r="Y31" s="33"/>
      <c r="Z31" s="33"/>
      <c r="AA31" s="33"/>
      <c r="AB31" s="33"/>
      <c r="AC31" s="33"/>
      <c r="AD31" s="33"/>
      <c r="AE31" s="33"/>
    </row>
    <row r="32" spans="1:31" s="2" customFormat="1" ht="14.45" customHeight="1" hidden="1">
      <c r="A32" s="33"/>
      <c r="B32" s="34"/>
      <c r="C32" s="33"/>
      <c r="D32" s="33"/>
      <c r="E32" s="33"/>
      <c r="F32" s="37" t="s">
        <v>35</v>
      </c>
      <c r="G32" s="33"/>
      <c r="H32" s="33"/>
      <c r="I32" s="37" t="s">
        <v>34</v>
      </c>
      <c r="J32" s="37" t="s">
        <v>36</v>
      </c>
      <c r="K32" s="33"/>
      <c r="L32" s="43"/>
      <c r="S32" s="33"/>
      <c r="T32" s="33"/>
      <c r="U32" s="33"/>
      <c r="V32" s="33"/>
      <c r="W32" s="33"/>
      <c r="X32" s="33"/>
      <c r="Y32" s="33"/>
      <c r="Z32" s="33"/>
      <c r="AA32" s="33"/>
      <c r="AB32" s="33"/>
      <c r="AC32" s="33"/>
      <c r="AD32" s="33"/>
      <c r="AE32" s="33"/>
    </row>
    <row r="33" spans="1:31" s="2" customFormat="1" ht="14.45" customHeight="1" hidden="1">
      <c r="A33" s="33"/>
      <c r="B33" s="34"/>
      <c r="C33" s="33"/>
      <c r="D33" s="99" t="s">
        <v>37</v>
      </c>
      <c r="E33" s="28" t="s">
        <v>38</v>
      </c>
      <c r="F33" s="100">
        <f>ROUND((SUM(BE128:BE294)),2)</f>
        <v>0</v>
      </c>
      <c r="G33" s="33"/>
      <c r="H33" s="33"/>
      <c r="I33" s="101">
        <v>0.21</v>
      </c>
      <c r="J33" s="100">
        <f>ROUND(((SUM(BE128:BE294))*I33),2)</f>
        <v>0</v>
      </c>
      <c r="K33" s="33"/>
      <c r="L33" s="43"/>
      <c r="S33" s="33"/>
      <c r="T33" s="33"/>
      <c r="U33" s="33"/>
      <c r="V33" s="33"/>
      <c r="W33" s="33"/>
      <c r="X33" s="33"/>
      <c r="Y33" s="33"/>
      <c r="Z33" s="33"/>
      <c r="AA33" s="33"/>
      <c r="AB33" s="33"/>
      <c r="AC33" s="33"/>
      <c r="AD33" s="33"/>
      <c r="AE33" s="33"/>
    </row>
    <row r="34" spans="1:31" s="2" customFormat="1" ht="14.45" customHeight="1" hidden="1">
      <c r="A34" s="33"/>
      <c r="B34" s="34"/>
      <c r="C34" s="33"/>
      <c r="D34" s="33"/>
      <c r="E34" s="28" t="s">
        <v>39</v>
      </c>
      <c r="F34" s="100">
        <f>ROUND((SUM(BF128:BF294)),2)</f>
        <v>0</v>
      </c>
      <c r="G34" s="33"/>
      <c r="H34" s="33"/>
      <c r="I34" s="101">
        <v>0.15</v>
      </c>
      <c r="J34" s="100">
        <f>ROUND(((SUM(BF128:BF294))*I34),2)</f>
        <v>0</v>
      </c>
      <c r="K34" s="33"/>
      <c r="L34" s="43"/>
      <c r="S34" s="33"/>
      <c r="T34" s="33"/>
      <c r="U34" s="33"/>
      <c r="V34" s="33"/>
      <c r="W34" s="33"/>
      <c r="X34" s="33"/>
      <c r="Y34" s="33"/>
      <c r="Z34" s="33"/>
      <c r="AA34" s="33"/>
      <c r="AB34" s="33"/>
      <c r="AC34" s="33"/>
      <c r="AD34" s="33"/>
      <c r="AE34" s="33"/>
    </row>
    <row r="35" spans="1:31" s="2" customFormat="1" ht="14.45" customHeight="1" hidden="1">
      <c r="A35" s="33"/>
      <c r="B35" s="34"/>
      <c r="C35" s="33"/>
      <c r="D35" s="33"/>
      <c r="E35" s="28" t="s">
        <v>40</v>
      </c>
      <c r="F35" s="100">
        <f>ROUND((SUM(BG128:BG294)),2)</f>
        <v>0</v>
      </c>
      <c r="G35" s="33"/>
      <c r="H35" s="33"/>
      <c r="I35" s="101">
        <v>0.21</v>
      </c>
      <c r="J35" s="100">
        <f>0</f>
        <v>0</v>
      </c>
      <c r="K35" s="33"/>
      <c r="L35" s="43"/>
      <c r="S35" s="33"/>
      <c r="T35" s="33"/>
      <c r="U35" s="33"/>
      <c r="V35" s="33"/>
      <c r="W35" s="33"/>
      <c r="X35" s="33"/>
      <c r="Y35" s="33"/>
      <c r="Z35" s="33"/>
      <c r="AA35" s="33"/>
      <c r="AB35" s="33"/>
      <c r="AC35" s="33"/>
      <c r="AD35" s="33"/>
      <c r="AE35" s="33"/>
    </row>
    <row r="36" spans="1:31" s="2" customFormat="1" ht="14.45" customHeight="1" hidden="1">
      <c r="A36" s="33"/>
      <c r="B36" s="34"/>
      <c r="C36" s="33"/>
      <c r="D36" s="33"/>
      <c r="E36" s="28" t="s">
        <v>41</v>
      </c>
      <c r="F36" s="100">
        <f>ROUND((SUM(BH128:BH294)),2)</f>
        <v>0</v>
      </c>
      <c r="G36" s="33"/>
      <c r="H36" s="33"/>
      <c r="I36" s="101">
        <v>0.15</v>
      </c>
      <c r="J36" s="100">
        <f>0</f>
        <v>0</v>
      </c>
      <c r="K36" s="33"/>
      <c r="L36" s="43"/>
      <c r="S36" s="33"/>
      <c r="T36" s="33"/>
      <c r="U36" s="33"/>
      <c r="V36" s="33"/>
      <c r="W36" s="33"/>
      <c r="X36" s="33"/>
      <c r="Y36" s="33"/>
      <c r="Z36" s="33"/>
      <c r="AA36" s="33"/>
      <c r="AB36" s="33"/>
      <c r="AC36" s="33"/>
      <c r="AD36" s="33"/>
      <c r="AE36" s="33"/>
    </row>
    <row r="37" spans="1:31" s="2" customFormat="1" ht="14.45" customHeight="1" hidden="1">
      <c r="A37" s="33"/>
      <c r="B37" s="34"/>
      <c r="C37" s="33"/>
      <c r="D37" s="33"/>
      <c r="E37" s="28" t="s">
        <v>42</v>
      </c>
      <c r="F37" s="100">
        <f>ROUND((SUM(BI128:BI294)),2)</f>
        <v>0</v>
      </c>
      <c r="G37" s="33"/>
      <c r="H37" s="33"/>
      <c r="I37" s="101">
        <v>0</v>
      </c>
      <c r="J37" s="100">
        <f>0</f>
        <v>0</v>
      </c>
      <c r="K37" s="33"/>
      <c r="L37" s="43"/>
      <c r="S37" s="33"/>
      <c r="T37" s="33"/>
      <c r="U37" s="33"/>
      <c r="V37" s="33"/>
      <c r="W37" s="33"/>
      <c r="X37" s="33"/>
      <c r="Y37" s="33"/>
      <c r="Z37" s="33"/>
      <c r="AA37" s="33"/>
      <c r="AB37" s="33"/>
      <c r="AC37" s="33"/>
      <c r="AD37" s="33"/>
      <c r="AE37" s="33"/>
    </row>
    <row r="38" spans="1:31" s="2" customFormat="1" ht="6.95" customHeight="1" hidden="1">
      <c r="A38" s="33"/>
      <c r="B38" s="34"/>
      <c r="C38" s="33"/>
      <c r="D38" s="33"/>
      <c r="E38" s="33"/>
      <c r="F38" s="33"/>
      <c r="G38" s="33"/>
      <c r="H38" s="33"/>
      <c r="I38" s="33"/>
      <c r="J38" s="33"/>
      <c r="K38" s="33"/>
      <c r="L38" s="43"/>
      <c r="S38" s="33"/>
      <c r="T38" s="33"/>
      <c r="U38" s="33"/>
      <c r="V38" s="33"/>
      <c r="W38" s="33"/>
      <c r="X38" s="33"/>
      <c r="Y38" s="33"/>
      <c r="Z38" s="33"/>
      <c r="AA38" s="33"/>
      <c r="AB38" s="33"/>
      <c r="AC38" s="33"/>
      <c r="AD38" s="33"/>
      <c r="AE38" s="33"/>
    </row>
    <row r="39" spans="1:31" s="2" customFormat="1" ht="25.35" customHeight="1" hidden="1">
      <c r="A39" s="33"/>
      <c r="B39" s="34"/>
      <c r="C39" s="102"/>
      <c r="D39" s="103" t="s">
        <v>43</v>
      </c>
      <c r="E39" s="61"/>
      <c r="F39" s="61"/>
      <c r="G39" s="104" t="s">
        <v>44</v>
      </c>
      <c r="H39" s="105" t="s">
        <v>45</v>
      </c>
      <c r="I39" s="61"/>
      <c r="J39" s="106">
        <f>SUM(J30:J37)</f>
        <v>0</v>
      </c>
      <c r="K39" s="107"/>
      <c r="L39" s="43"/>
      <c r="S39" s="33"/>
      <c r="T39" s="33"/>
      <c r="U39" s="33"/>
      <c r="V39" s="33"/>
      <c r="W39" s="33"/>
      <c r="X39" s="33"/>
      <c r="Y39" s="33"/>
      <c r="Z39" s="33"/>
      <c r="AA39" s="33"/>
      <c r="AB39" s="33"/>
      <c r="AC39" s="33"/>
      <c r="AD39" s="33"/>
      <c r="AE39" s="33"/>
    </row>
    <row r="40" spans="1:31" s="2" customFormat="1" ht="14.45" customHeight="1" hidden="1">
      <c r="A40" s="33"/>
      <c r="B40" s="34"/>
      <c r="C40" s="33"/>
      <c r="D40" s="33"/>
      <c r="E40" s="33"/>
      <c r="F40" s="33"/>
      <c r="G40" s="33"/>
      <c r="H40" s="33"/>
      <c r="I40" s="33"/>
      <c r="J40" s="33"/>
      <c r="K40" s="33"/>
      <c r="L40" s="43"/>
      <c r="S40" s="33"/>
      <c r="T40" s="33"/>
      <c r="U40" s="33"/>
      <c r="V40" s="33"/>
      <c r="W40" s="33"/>
      <c r="X40" s="33"/>
      <c r="Y40" s="33"/>
      <c r="Z40" s="33"/>
      <c r="AA40" s="33"/>
      <c r="AB40" s="33"/>
      <c r="AC40" s="33"/>
      <c r="AD40" s="33"/>
      <c r="AE40" s="33"/>
    </row>
    <row r="41" spans="2:12" s="1" customFormat="1" ht="14.45" customHeight="1" hidden="1">
      <c r="B41" s="21"/>
      <c r="L41" s="21"/>
    </row>
    <row r="42" spans="2:12" s="1" customFormat="1" ht="14.45" customHeight="1" hidden="1">
      <c r="B42" s="21"/>
      <c r="L42" s="21"/>
    </row>
    <row r="43" spans="2:12" s="1" customFormat="1" ht="14.45" customHeight="1" hidden="1">
      <c r="B43" s="21"/>
      <c r="L43" s="21"/>
    </row>
    <row r="44" spans="2:12" s="1" customFormat="1" ht="14.45" customHeight="1" hidden="1">
      <c r="B44" s="21"/>
      <c r="L44" s="21"/>
    </row>
    <row r="45" spans="2:12" s="1" customFormat="1" ht="14.45" customHeight="1" hidden="1">
      <c r="B45" s="21"/>
      <c r="L45" s="21"/>
    </row>
    <row r="46" spans="2:12" s="1" customFormat="1" ht="14.45" customHeight="1" hidden="1">
      <c r="B46" s="21"/>
      <c r="L46" s="21"/>
    </row>
    <row r="47" spans="2:12" s="1" customFormat="1" ht="14.45" customHeight="1" hidden="1">
      <c r="B47" s="21"/>
      <c r="L47" s="21"/>
    </row>
    <row r="48" spans="2:12" s="1" customFormat="1" ht="14.45" customHeight="1" hidden="1">
      <c r="B48" s="21"/>
      <c r="L48" s="21"/>
    </row>
    <row r="49" spans="2:12" s="1" customFormat="1" ht="14.45" customHeight="1" hidden="1">
      <c r="B49" s="21"/>
      <c r="L49" s="21"/>
    </row>
    <row r="50" spans="2:12" s="2" customFormat="1" ht="14.45" customHeight="1" hidden="1">
      <c r="B50" s="43"/>
      <c r="D50" s="44" t="s">
        <v>46</v>
      </c>
      <c r="E50" s="45"/>
      <c r="F50" s="45"/>
      <c r="G50" s="44" t="s">
        <v>47</v>
      </c>
      <c r="H50" s="45"/>
      <c r="I50" s="45"/>
      <c r="J50" s="45"/>
      <c r="K50" s="45"/>
      <c r="L50" s="43"/>
    </row>
    <row r="51" spans="2:12" ht="11.25" hidden="1">
      <c r="B51" s="21"/>
      <c r="L51" s="21"/>
    </row>
    <row r="52" spans="2:12" ht="11.25" hidden="1">
      <c r="B52" s="21"/>
      <c r="L52" s="21"/>
    </row>
    <row r="53" spans="2:12" ht="11.25" hidden="1">
      <c r="B53" s="21"/>
      <c r="L53" s="21"/>
    </row>
    <row r="54" spans="2:12" ht="11.25" hidden="1">
      <c r="B54" s="21"/>
      <c r="L54" s="21"/>
    </row>
    <row r="55" spans="2:12" ht="11.25" hidden="1">
      <c r="B55" s="21"/>
      <c r="L55" s="21"/>
    </row>
    <row r="56" spans="2:12" ht="11.25" hidden="1">
      <c r="B56" s="21"/>
      <c r="L56" s="21"/>
    </row>
    <row r="57" spans="2:12" ht="11.25" hidden="1">
      <c r="B57" s="21"/>
      <c r="L57" s="21"/>
    </row>
    <row r="58" spans="2:12" ht="11.25" hidden="1">
      <c r="B58" s="21"/>
      <c r="L58" s="21"/>
    </row>
    <row r="59" spans="2:12" ht="11.25" hidden="1">
      <c r="B59" s="21"/>
      <c r="L59" s="21"/>
    </row>
    <row r="60" spans="2:12" ht="11.25" hidden="1">
      <c r="B60" s="21"/>
      <c r="L60" s="21"/>
    </row>
    <row r="61" spans="1:31" s="2" customFormat="1" ht="12.75" hidden="1">
      <c r="A61" s="33"/>
      <c r="B61" s="34"/>
      <c r="C61" s="33"/>
      <c r="D61" s="46" t="s">
        <v>48</v>
      </c>
      <c r="E61" s="36"/>
      <c r="F61" s="108" t="s">
        <v>49</v>
      </c>
      <c r="G61" s="46" t="s">
        <v>48</v>
      </c>
      <c r="H61" s="36"/>
      <c r="I61" s="36"/>
      <c r="J61" s="109" t="s">
        <v>49</v>
      </c>
      <c r="K61" s="36"/>
      <c r="L61" s="43"/>
      <c r="S61" s="33"/>
      <c r="T61" s="33"/>
      <c r="U61" s="33"/>
      <c r="V61" s="33"/>
      <c r="W61" s="33"/>
      <c r="X61" s="33"/>
      <c r="Y61" s="33"/>
      <c r="Z61" s="33"/>
      <c r="AA61" s="33"/>
      <c r="AB61" s="33"/>
      <c r="AC61" s="33"/>
      <c r="AD61" s="33"/>
      <c r="AE61" s="33"/>
    </row>
    <row r="62" spans="2:12" ht="11.25" hidden="1">
      <c r="B62" s="21"/>
      <c r="L62" s="21"/>
    </row>
    <row r="63" spans="2:12" ht="11.25" hidden="1">
      <c r="B63" s="21"/>
      <c r="L63" s="21"/>
    </row>
    <row r="64" spans="2:12" ht="11.25" hidden="1">
      <c r="B64" s="21"/>
      <c r="L64" s="21"/>
    </row>
    <row r="65" spans="1:31" s="2" customFormat="1" ht="12.75" hidden="1">
      <c r="A65" s="33"/>
      <c r="B65" s="34"/>
      <c r="C65" s="33"/>
      <c r="D65" s="44" t="s">
        <v>50</v>
      </c>
      <c r="E65" s="47"/>
      <c r="F65" s="47"/>
      <c r="G65" s="44" t="s">
        <v>51</v>
      </c>
      <c r="H65" s="47"/>
      <c r="I65" s="47"/>
      <c r="J65" s="47"/>
      <c r="K65" s="47"/>
      <c r="L65" s="43"/>
      <c r="S65" s="33"/>
      <c r="T65" s="33"/>
      <c r="U65" s="33"/>
      <c r="V65" s="33"/>
      <c r="W65" s="33"/>
      <c r="X65" s="33"/>
      <c r="Y65" s="33"/>
      <c r="Z65" s="33"/>
      <c r="AA65" s="33"/>
      <c r="AB65" s="33"/>
      <c r="AC65" s="33"/>
      <c r="AD65" s="33"/>
      <c r="AE65" s="33"/>
    </row>
    <row r="66" spans="2:12" ht="11.25" hidden="1">
      <c r="B66" s="21"/>
      <c r="L66" s="21"/>
    </row>
    <row r="67" spans="2:12" ht="11.25" hidden="1">
      <c r="B67" s="21"/>
      <c r="L67" s="21"/>
    </row>
    <row r="68" spans="2:12" ht="11.25" hidden="1">
      <c r="B68" s="21"/>
      <c r="L68" s="21"/>
    </row>
    <row r="69" spans="2:12" ht="11.25" hidden="1">
      <c r="B69" s="21"/>
      <c r="L69" s="21"/>
    </row>
    <row r="70" spans="2:12" ht="11.25" hidden="1">
      <c r="B70" s="21"/>
      <c r="L70" s="21"/>
    </row>
    <row r="71" spans="2:12" ht="11.25" hidden="1">
      <c r="B71" s="21"/>
      <c r="L71" s="21"/>
    </row>
    <row r="72" spans="2:12" ht="11.25" hidden="1">
      <c r="B72" s="21"/>
      <c r="L72" s="21"/>
    </row>
    <row r="73" spans="2:12" ht="11.25" hidden="1">
      <c r="B73" s="21"/>
      <c r="L73" s="21"/>
    </row>
    <row r="74" spans="2:12" ht="11.25" hidden="1">
      <c r="B74" s="21"/>
      <c r="L74" s="21"/>
    </row>
    <row r="75" spans="2:12" ht="11.25" hidden="1">
      <c r="B75" s="21"/>
      <c r="L75" s="21"/>
    </row>
    <row r="76" spans="1:31" s="2" customFormat="1" ht="12.75" hidden="1">
      <c r="A76" s="33"/>
      <c r="B76" s="34"/>
      <c r="C76" s="33"/>
      <c r="D76" s="46" t="s">
        <v>48</v>
      </c>
      <c r="E76" s="36"/>
      <c r="F76" s="108" t="s">
        <v>49</v>
      </c>
      <c r="G76" s="46" t="s">
        <v>48</v>
      </c>
      <c r="H76" s="36"/>
      <c r="I76" s="36"/>
      <c r="J76" s="109" t="s">
        <v>49</v>
      </c>
      <c r="K76" s="36"/>
      <c r="L76" s="43"/>
      <c r="S76" s="33"/>
      <c r="T76" s="33"/>
      <c r="U76" s="33"/>
      <c r="V76" s="33"/>
      <c r="W76" s="33"/>
      <c r="X76" s="33"/>
      <c r="Y76" s="33"/>
      <c r="Z76" s="33"/>
      <c r="AA76" s="33"/>
      <c r="AB76" s="33"/>
      <c r="AC76" s="33"/>
      <c r="AD76" s="33"/>
      <c r="AE76" s="33"/>
    </row>
    <row r="77" spans="1:31" s="2" customFormat="1" ht="14.45" customHeight="1" hidden="1">
      <c r="A77" s="33"/>
      <c r="B77" s="48"/>
      <c r="C77" s="49"/>
      <c r="D77" s="49"/>
      <c r="E77" s="49"/>
      <c r="F77" s="49"/>
      <c r="G77" s="49"/>
      <c r="H77" s="49"/>
      <c r="I77" s="49"/>
      <c r="J77" s="49"/>
      <c r="K77" s="49"/>
      <c r="L77" s="43"/>
      <c r="S77" s="33"/>
      <c r="T77" s="33"/>
      <c r="U77" s="33"/>
      <c r="V77" s="33"/>
      <c r="W77" s="33"/>
      <c r="X77" s="33"/>
      <c r="Y77" s="33"/>
      <c r="Z77" s="33"/>
      <c r="AA77" s="33"/>
      <c r="AB77" s="33"/>
      <c r="AC77" s="33"/>
      <c r="AD77" s="33"/>
      <c r="AE77" s="33"/>
    </row>
    <row r="78" ht="11.25" hidden="1"/>
    <row r="79" ht="11.25" hidden="1"/>
    <row r="80" ht="11.25" hidden="1"/>
    <row r="81" spans="1:31" s="2" customFormat="1" ht="6.95" customHeight="1">
      <c r="A81" s="33"/>
      <c r="B81" s="50"/>
      <c r="C81" s="51"/>
      <c r="D81" s="51"/>
      <c r="E81" s="51"/>
      <c r="F81" s="51"/>
      <c r="G81" s="51"/>
      <c r="H81" s="51"/>
      <c r="I81" s="51"/>
      <c r="J81" s="51"/>
      <c r="K81" s="51"/>
      <c r="L81" s="43"/>
      <c r="S81" s="33"/>
      <c r="T81" s="33"/>
      <c r="U81" s="33"/>
      <c r="V81" s="33"/>
      <c r="W81" s="33"/>
      <c r="X81" s="33"/>
      <c r="Y81" s="33"/>
      <c r="Z81" s="33"/>
      <c r="AA81" s="33"/>
      <c r="AB81" s="33"/>
      <c r="AC81" s="33"/>
      <c r="AD81" s="33"/>
      <c r="AE81" s="33"/>
    </row>
    <row r="82" spans="1:31" s="2" customFormat="1" ht="24.95" customHeight="1">
      <c r="A82" s="33"/>
      <c r="B82" s="34"/>
      <c r="C82" s="22" t="s">
        <v>108</v>
      </c>
      <c r="D82" s="33"/>
      <c r="E82" s="33"/>
      <c r="F82" s="33"/>
      <c r="G82" s="33"/>
      <c r="H82" s="33"/>
      <c r="I82" s="33"/>
      <c r="J82" s="33"/>
      <c r="K82" s="33"/>
      <c r="L82" s="43"/>
      <c r="S82" s="33"/>
      <c r="T82" s="33"/>
      <c r="U82" s="33"/>
      <c r="V82" s="33"/>
      <c r="W82" s="33"/>
      <c r="X82" s="33"/>
      <c r="Y82" s="33"/>
      <c r="Z82" s="33"/>
      <c r="AA82" s="33"/>
      <c r="AB82" s="33"/>
      <c r="AC82" s="33"/>
      <c r="AD82" s="33"/>
      <c r="AE82" s="33"/>
    </row>
    <row r="83" spans="1:31" s="2" customFormat="1" ht="6.95" customHeight="1">
      <c r="A83" s="33"/>
      <c r="B83" s="34"/>
      <c r="C83" s="33"/>
      <c r="D83" s="33"/>
      <c r="E83" s="33"/>
      <c r="F83" s="33"/>
      <c r="G83" s="33"/>
      <c r="H83" s="33"/>
      <c r="I83" s="33"/>
      <c r="J83" s="33"/>
      <c r="K83" s="33"/>
      <c r="L83" s="43"/>
      <c r="S83" s="33"/>
      <c r="T83" s="33"/>
      <c r="U83" s="33"/>
      <c r="V83" s="33"/>
      <c r="W83" s="33"/>
      <c r="X83" s="33"/>
      <c r="Y83" s="33"/>
      <c r="Z83" s="33"/>
      <c r="AA83" s="33"/>
      <c r="AB83" s="33"/>
      <c r="AC83" s="33"/>
      <c r="AD83" s="33"/>
      <c r="AE83" s="33"/>
    </row>
    <row r="84" spans="1:31" s="2" customFormat="1" ht="12" customHeight="1">
      <c r="A84" s="33"/>
      <c r="B84" s="34"/>
      <c r="C84" s="28" t="s">
        <v>16</v>
      </c>
      <c r="D84" s="33"/>
      <c r="E84" s="33"/>
      <c r="F84" s="33"/>
      <c r="G84" s="33"/>
      <c r="H84" s="33"/>
      <c r="I84" s="33"/>
      <c r="J84" s="33"/>
      <c r="K84" s="33"/>
      <c r="L84" s="43"/>
      <c r="S84" s="33"/>
      <c r="T84" s="33"/>
      <c r="U84" s="33"/>
      <c r="V84" s="33"/>
      <c r="W84" s="33"/>
      <c r="X84" s="33"/>
      <c r="Y84" s="33"/>
      <c r="Z84" s="33"/>
      <c r="AA84" s="33"/>
      <c r="AB84" s="33"/>
      <c r="AC84" s="33"/>
      <c r="AD84" s="33"/>
      <c r="AE84" s="33"/>
    </row>
    <row r="85" spans="1:31" s="2" customFormat="1" ht="16.5" customHeight="1">
      <c r="A85" s="33"/>
      <c r="B85" s="34"/>
      <c r="C85" s="33"/>
      <c r="D85" s="33"/>
      <c r="E85" s="253" t="str">
        <f>E7</f>
        <v>Nástavba provozně technického objektu - ON Trutnov 1</v>
      </c>
      <c r="F85" s="254"/>
      <c r="G85" s="254"/>
      <c r="H85" s="254"/>
      <c r="I85" s="33"/>
      <c r="J85" s="33"/>
      <c r="K85" s="33"/>
      <c r="L85" s="43"/>
      <c r="S85" s="33"/>
      <c r="T85" s="33"/>
      <c r="U85" s="33"/>
      <c r="V85" s="33"/>
      <c r="W85" s="33"/>
      <c r="X85" s="33"/>
      <c r="Y85" s="33"/>
      <c r="Z85" s="33"/>
      <c r="AA85" s="33"/>
      <c r="AB85" s="33"/>
      <c r="AC85" s="33"/>
      <c r="AD85" s="33"/>
      <c r="AE85" s="33"/>
    </row>
    <row r="86" spans="1:31" s="2" customFormat="1" ht="12" customHeight="1">
      <c r="A86" s="33"/>
      <c r="B86" s="34"/>
      <c r="C86" s="28" t="s">
        <v>106</v>
      </c>
      <c r="D86" s="33"/>
      <c r="E86" s="33"/>
      <c r="F86" s="33"/>
      <c r="G86" s="33"/>
      <c r="H86" s="33"/>
      <c r="I86" s="33"/>
      <c r="J86" s="33"/>
      <c r="K86" s="33"/>
      <c r="L86" s="43"/>
      <c r="S86" s="33"/>
      <c r="T86" s="33"/>
      <c r="U86" s="33"/>
      <c r="V86" s="33"/>
      <c r="W86" s="33"/>
      <c r="X86" s="33"/>
      <c r="Y86" s="33"/>
      <c r="Z86" s="33"/>
      <c r="AA86" s="33"/>
      <c r="AB86" s="33"/>
      <c r="AC86" s="33"/>
      <c r="AD86" s="33"/>
      <c r="AE86" s="33"/>
    </row>
    <row r="87" spans="1:31" s="2" customFormat="1" ht="16.5" customHeight="1">
      <c r="A87" s="33"/>
      <c r="B87" s="34"/>
      <c r="C87" s="33"/>
      <c r="D87" s="33"/>
      <c r="E87" s="214" t="str">
        <f>E9</f>
        <v>D.1.4.E - Zařízení technikých instalací</v>
      </c>
      <c r="F87" s="255"/>
      <c r="G87" s="255"/>
      <c r="H87" s="255"/>
      <c r="I87" s="33"/>
      <c r="J87" s="33"/>
      <c r="K87" s="33"/>
      <c r="L87" s="43"/>
      <c r="S87" s="33"/>
      <c r="T87" s="33"/>
      <c r="U87" s="33"/>
      <c r="V87" s="33"/>
      <c r="W87" s="33"/>
      <c r="X87" s="33"/>
      <c r="Y87" s="33"/>
      <c r="Z87" s="33"/>
      <c r="AA87" s="33"/>
      <c r="AB87" s="33"/>
      <c r="AC87" s="33"/>
      <c r="AD87" s="33"/>
      <c r="AE87" s="33"/>
    </row>
    <row r="88" spans="1:31" s="2" customFormat="1" ht="6.95" customHeight="1">
      <c r="A88" s="33"/>
      <c r="B88" s="34"/>
      <c r="C88" s="33"/>
      <c r="D88" s="33"/>
      <c r="E88" s="33"/>
      <c r="F88" s="33"/>
      <c r="G88" s="33"/>
      <c r="H88" s="33"/>
      <c r="I88" s="33"/>
      <c r="J88" s="33"/>
      <c r="K88" s="33"/>
      <c r="L88" s="43"/>
      <c r="S88" s="33"/>
      <c r="T88" s="33"/>
      <c r="U88" s="33"/>
      <c r="V88" s="33"/>
      <c r="W88" s="33"/>
      <c r="X88" s="33"/>
      <c r="Y88" s="33"/>
      <c r="Z88" s="33"/>
      <c r="AA88" s="33"/>
      <c r="AB88" s="33"/>
      <c r="AC88" s="33"/>
      <c r="AD88" s="33"/>
      <c r="AE88" s="33"/>
    </row>
    <row r="89" spans="1:31" s="2" customFormat="1" ht="12" customHeight="1">
      <c r="A89" s="33"/>
      <c r="B89" s="34"/>
      <c r="C89" s="28" t="s">
        <v>20</v>
      </c>
      <c r="D89" s="33"/>
      <c r="E89" s="33"/>
      <c r="F89" s="26" t="str">
        <f>F12</f>
        <v xml:space="preserve"> </v>
      </c>
      <c r="G89" s="33"/>
      <c r="H89" s="33"/>
      <c r="I89" s="28" t="s">
        <v>22</v>
      </c>
      <c r="J89" s="56" t="str">
        <f>IF(J12="","",J12)</f>
        <v>27. 1. 2023</v>
      </c>
      <c r="K89" s="33"/>
      <c r="L89" s="43"/>
      <c r="S89" s="33"/>
      <c r="T89" s="33"/>
      <c r="U89" s="33"/>
      <c r="V89" s="33"/>
      <c r="W89" s="33"/>
      <c r="X89" s="33"/>
      <c r="Y89" s="33"/>
      <c r="Z89" s="33"/>
      <c r="AA89" s="33"/>
      <c r="AB89" s="33"/>
      <c r="AC89" s="33"/>
      <c r="AD89" s="33"/>
      <c r="AE89" s="33"/>
    </row>
    <row r="90" spans="1:31" s="2" customFormat="1" ht="6.95" customHeight="1">
      <c r="A90" s="33"/>
      <c r="B90" s="34"/>
      <c r="C90" s="33"/>
      <c r="D90" s="33"/>
      <c r="E90" s="33"/>
      <c r="F90" s="33"/>
      <c r="G90" s="33"/>
      <c r="H90" s="33"/>
      <c r="I90" s="33"/>
      <c r="J90" s="33"/>
      <c r="K90" s="33"/>
      <c r="L90" s="43"/>
      <c r="S90" s="33"/>
      <c r="T90" s="33"/>
      <c r="U90" s="33"/>
      <c r="V90" s="33"/>
      <c r="W90" s="33"/>
      <c r="X90" s="33"/>
      <c r="Y90" s="33"/>
      <c r="Z90" s="33"/>
      <c r="AA90" s="33"/>
      <c r="AB90" s="33"/>
      <c r="AC90" s="33"/>
      <c r="AD90" s="33"/>
      <c r="AE90" s="33"/>
    </row>
    <row r="91" spans="1:31" s="2" customFormat="1" ht="15.2" customHeight="1">
      <c r="A91" s="33"/>
      <c r="B91" s="34"/>
      <c r="C91" s="28" t="s">
        <v>24</v>
      </c>
      <c r="D91" s="33"/>
      <c r="E91" s="33"/>
      <c r="F91" s="26" t="str">
        <f>E15</f>
        <v xml:space="preserve"> </v>
      </c>
      <c r="G91" s="33"/>
      <c r="H91" s="33"/>
      <c r="I91" s="28" t="s">
        <v>29</v>
      </c>
      <c r="J91" s="31" t="str">
        <f>E21</f>
        <v xml:space="preserve"> </v>
      </c>
      <c r="K91" s="33"/>
      <c r="L91" s="43"/>
      <c r="S91" s="33"/>
      <c r="T91" s="33"/>
      <c r="U91" s="33"/>
      <c r="V91" s="33"/>
      <c r="W91" s="33"/>
      <c r="X91" s="33"/>
      <c r="Y91" s="33"/>
      <c r="Z91" s="33"/>
      <c r="AA91" s="33"/>
      <c r="AB91" s="33"/>
      <c r="AC91" s="33"/>
      <c r="AD91" s="33"/>
      <c r="AE91" s="33"/>
    </row>
    <row r="92" spans="1:31" s="2" customFormat="1" ht="15.2" customHeight="1">
      <c r="A92" s="33"/>
      <c r="B92" s="34"/>
      <c r="C92" s="28" t="s">
        <v>27</v>
      </c>
      <c r="D92" s="33"/>
      <c r="E92" s="33"/>
      <c r="F92" s="26" t="str">
        <f>IF(E18="","",E18)</f>
        <v>Vyplň údaj</v>
      </c>
      <c r="G92" s="33"/>
      <c r="H92" s="33"/>
      <c r="I92" s="28" t="s">
        <v>31</v>
      </c>
      <c r="J92" s="31" t="str">
        <f>E24</f>
        <v xml:space="preserve"> </v>
      </c>
      <c r="K92" s="33"/>
      <c r="L92" s="43"/>
      <c r="S92" s="33"/>
      <c r="T92" s="33"/>
      <c r="U92" s="33"/>
      <c r="V92" s="33"/>
      <c r="W92" s="33"/>
      <c r="X92" s="33"/>
      <c r="Y92" s="33"/>
      <c r="Z92" s="33"/>
      <c r="AA92" s="33"/>
      <c r="AB92" s="33"/>
      <c r="AC92" s="33"/>
      <c r="AD92" s="33"/>
      <c r="AE92" s="33"/>
    </row>
    <row r="93" spans="1:31" s="2" customFormat="1" ht="10.35" customHeight="1">
      <c r="A93" s="33"/>
      <c r="B93" s="34"/>
      <c r="C93" s="33"/>
      <c r="D93" s="33"/>
      <c r="E93" s="33"/>
      <c r="F93" s="33"/>
      <c r="G93" s="33"/>
      <c r="H93" s="33"/>
      <c r="I93" s="33"/>
      <c r="J93" s="33"/>
      <c r="K93" s="33"/>
      <c r="L93" s="43"/>
      <c r="S93" s="33"/>
      <c r="T93" s="33"/>
      <c r="U93" s="33"/>
      <c r="V93" s="33"/>
      <c r="W93" s="33"/>
      <c r="X93" s="33"/>
      <c r="Y93" s="33"/>
      <c r="Z93" s="33"/>
      <c r="AA93" s="33"/>
      <c r="AB93" s="33"/>
      <c r="AC93" s="33"/>
      <c r="AD93" s="33"/>
      <c r="AE93" s="33"/>
    </row>
    <row r="94" spans="1:31" s="2" customFormat="1" ht="29.25" customHeight="1">
      <c r="A94" s="33"/>
      <c r="B94" s="34"/>
      <c r="C94" s="110" t="s">
        <v>109</v>
      </c>
      <c r="D94" s="102"/>
      <c r="E94" s="102"/>
      <c r="F94" s="102"/>
      <c r="G94" s="102"/>
      <c r="H94" s="102"/>
      <c r="I94" s="102"/>
      <c r="J94" s="111" t="s">
        <v>110</v>
      </c>
      <c r="K94" s="102"/>
      <c r="L94" s="43"/>
      <c r="S94" s="33"/>
      <c r="T94" s="33"/>
      <c r="U94" s="33"/>
      <c r="V94" s="33"/>
      <c r="W94" s="33"/>
      <c r="X94" s="33"/>
      <c r="Y94" s="33"/>
      <c r="Z94" s="33"/>
      <c r="AA94" s="33"/>
      <c r="AB94" s="33"/>
      <c r="AC94" s="33"/>
      <c r="AD94" s="33"/>
      <c r="AE94" s="33"/>
    </row>
    <row r="95" spans="1:31" s="2" customFormat="1" ht="10.35" customHeight="1">
      <c r="A95" s="33"/>
      <c r="B95" s="34"/>
      <c r="C95" s="33"/>
      <c r="D95" s="33"/>
      <c r="E95" s="33"/>
      <c r="F95" s="33"/>
      <c r="G95" s="33"/>
      <c r="H95" s="33"/>
      <c r="I95" s="33"/>
      <c r="J95" s="33"/>
      <c r="K95" s="33"/>
      <c r="L95" s="43"/>
      <c r="S95" s="33"/>
      <c r="T95" s="33"/>
      <c r="U95" s="33"/>
      <c r="V95" s="33"/>
      <c r="W95" s="33"/>
      <c r="X95" s="33"/>
      <c r="Y95" s="33"/>
      <c r="Z95" s="33"/>
      <c r="AA95" s="33"/>
      <c r="AB95" s="33"/>
      <c r="AC95" s="33"/>
      <c r="AD95" s="33"/>
      <c r="AE95" s="33"/>
    </row>
    <row r="96" spans="1:47" s="2" customFormat="1" ht="22.9" customHeight="1">
      <c r="A96" s="33"/>
      <c r="B96" s="34"/>
      <c r="C96" s="112" t="s">
        <v>111</v>
      </c>
      <c r="D96" s="33"/>
      <c r="E96" s="33"/>
      <c r="F96" s="33"/>
      <c r="G96" s="33"/>
      <c r="H96" s="33"/>
      <c r="I96" s="33"/>
      <c r="J96" s="72">
        <f>J128</f>
        <v>0</v>
      </c>
      <c r="K96" s="33"/>
      <c r="L96" s="43"/>
      <c r="S96" s="33"/>
      <c r="T96" s="33"/>
      <c r="U96" s="33"/>
      <c r="V96" s="33"/>
      <c r="W96" s="33"/>
      <c r="X96" s="33"/>
      <c r="Y96" s="33"/>
      <c r="Z96" s="33"/>
      <c r="AA96" s="33"/>
      <c r="AB96" s="33"/>
      <c r="AC96" s="33"/>
      <c r="AD96" s="33"/>
      <c r="AE96" s="33"/>
      <c r="AU96" s="18" t="s">
        <v>112</v>
      </c>
    </row>
    <row r="97" spans="2:12" s="9" customFormat="1" ht="24.95" customHeight="1">
      <c r="B97" s="113"/>
      <c r="D97" s="114" t="s">
        <v>2111</v>
      </c>
      <c r="E97" s="115"/>
      <c r="F97" s="115"/>
      <c r="G97" s="115"/>
      <c r="H97" s="115"/>
      <c r="I97" s="115"/>
      <c r="J97" s="116">
        <f>J129</f>
        <v>0</v>
      </c>
      <c r="L97" s="113"/>
    </row>
    <row r="98" spans="2:12" s="10" customFormat="1" ht="19.9" customHeight="1">
      <c r="B98" s="117"/>
      <c r="D98" s="118" t="s">
        <v>2561</v>
      </c>
      <c r="E98" s="119"/>
      <c r="F98" s="119"/>
      <c r="G98" s="119"/>
      <c r="H98" s="119"/>
      <c r="I98" s="119"/>
      <c r="J98" s="120">
        <f>J130</f>
        <v>0</v>
      </c>
      <c r="L98" s="117"/>
    </row>
    <row r="99" spans="2:12" s="10" customFormat="1" ht="14.85" customHeight="1">
      <c r="B99" s="117"/>
      <c r="D99" s="118" t="s">
        <v>2562</v>
      </c>
      <c r="E99" s="119"/>
      <c r="F99" s="119"/>
      <c r="G99" s="119"/>
      <c r="H99" s="119"/>
      <c r="I99" s="119"/>
      <c r="J99" s="120">
        <f>J131</f>
        <v>0</v>
      </c>
      <c r="L99" s="117"/>
    </row>
    <row r="100" spans="2:12" s="10" customFormat="1" ht="14.85" customHeight="1">
      <c r="B100" s="117"/>
      <c r="D100" s="118" t="s">
        <v>2563</v>
      </c>
      <c r="E100" s="119"/>
      <c r="F100" s="119"/>
      <c r="G100" s="119"/>
      <c r="H100" s="119"/>
      <c r="I100" s="119"/>
      <c r="J100" s="120">
        <f>J138</f>
        <v>0</v>
      </c>
      <c r="L100" s="117"/>
    </row>
    <row r="101" spans="2:12" s="10" customFormat="1" ht="14.85" customHeight="1">
      <c r="B101" s="117"/>
      <c r="D101" s="118" t="s">
        <v>2564</v>
      </c>
      <c r="E101" s="119"/>
      <c r="F101" s="119"/>
      <c r="G101" s="119"/>
      <c r="H101" s="119"/>
      <c r="I101" s="119"/>
      <c r="J101" s="120">
        <f>J153</f>
        <v>0</v>
      </c>
      <c r="L101" s="117"/>
    </row>
    <row r="102" spans="2:12" s="10" customFormat="1" ht="14.85" customHeight="1">
      <c r="B102" s="117"/>
      <c r="D102" s="118" t="s">
        <v>2565</v>
      </c>
      <c r="E102" s="119"/>
      <c r="F102" s="119"/>
      <c r="G102" s="119"/>
      <c r="H102" s="119"/>
      <c r="I102" s="119"/>
      <c r="J102" s="120">
        <f>J188</f>
        <v>0</v>
      </c>
      <c r="L102" s="117"/>
    </row>
    <row r="103" spans="2:12" s="10" customFormat="1" ht="14.85" customHeight="1">
      <c r="B103" s="117"/>
      <c r="D103" s="118" t="s">
        <v>2566</v>
      </c>
      <c r="E103" s="119"/>
      <c r="F103" s="119"/>
      <c r="G103" s="119"/>
      <c r="H103" s="119"/>
      <c r="I103" s="119"/>
      <c r="J103" s="120">
        <f>J197</f>
        <v>0</v>
      </c>
      <c r="L103" s="117"/>
    </row>
    <row r="104" spans="2:12" s="10" customFormat="1" ht="19.9" customHeight="1">
      <c r="B104" s="117"/>
      <c r="D104" s="118" t="s">
        <v>2567</v>
      </c>
      <c r="E104" s="119"/>
      <c r="F104" s="119"/>
      <c r="G104" s="119"/>
      <c r="H104" s="119"/>
      <c r="I104" s="119"/>
      <c r="J104" s="120">
        <f>J218</f>
        <v>0</v>
      </c>
      <c r="L104" s="117"/>
    </row>
    <row r="105" spans="2:12" s="10" customFormat="1" ht="14.85" customHeight="1">
      <c r="B105" s="117"/>
      <c r="D105" s="118" t="s">
        <v>2568</v>
      </c>
      <c r="E105" s="119"/>
      <c r="F105" s="119"/>
      <c r="G105" s="119"/>
      <c r="H105" s="119"/>
      <c r="I105" s="119"/>
      <c r="J105" s="120">
        <f>J219</f>
        <v>0</v>
      </c>
      <c r="L105" s="117"/>
    </row>
    <row r="106" spans="2:12" s="10" customFormat="1" ht="14.85" customHeight="1">
      <c r="B106" s="117"/>
      <c r="D106" s="118" t="s">
        <v>2569</v>
      </c>
      <c r="E106" s="119"/>
      <c r="F106" s="119"/>
      <c r="G106" s="119"/>
      <c r="H106" s="119"/>
      <c r="I106" s="119"/>
      <c r="J106" s="120">
        <f>J236</f>
        <v>0</v>
      </c>
      <c r="L106" s="117"/>
    </row>
    <row r="107" spans="2:12" s="10" customFormat="1" ht="14.85" customHeight="1">
      <c r="B107" s="117"/>
      <c r="D107" s="118" t="s">
        <v>2570</v>
      </c>
      <c r="E107" s="119"/>
      <c r="F107" s="119"/>
      <c r="G107" s="119"/>
      <c r="H107" s="119"/>
      <c r="I107" s="119"/>
      <c r="J107" s="120">
        <f>J245</f>
        <v>0</v>
      </c>
      <c r="L107" s="117"/>
    </row>
    <row r="108" spans="2:12" s="10" customFormat="1" ht="14.85" customHeight="1">
      <c r="B108" s="117"/>
      <c r="D108" s="118" t="s">
        <v>2571</v>
      </c>
      <c r="E108" s="119"/>
      <c r="F108" s="119"/>
      <c r="G108" s="119"/>
      <c r="H108" s="119"/>
      <c r="I108" s="119"/>
      <c r="J108" s="120">
        <f>J274</f>
        <v>0</v>
      </c>
      <c r="L108" s="117"/>
    </row>
    <row r="109" spans="1:31" s="2" customFormat="1" ht="21.75" customHeight="1">
      <c r="A109" s="33"/>
      <c r="B109" s="34"/>
      <c r="C109" s="33"/>
      <c r="D109" s="33"/>
      <c r="E109" s="33"/>
      <c r="F109" s="33"/>
      <c r="G109" s="33"/>
      <c r="H109" s="33"/>
      <c r="I109" s="33"/>
      <c r="J109" s="33"/>
      <c r="K109" s="33"/>
      <c r="L109" s="43"/>
      <c r="S109" s="33"/>
      <c r="T109" s="33"/>
      <c r="U109" s="33"/>
      <c r="V109" s="33"/>
      <c r="W109" s="33"/>
      <c r="X109" s="33"/>
      <c r="Y109" s="33"/>
      <c r="Z109" s="33"/>
      <c r="AA109" s="33"/>
      <c r="AB109" s="33"/>
      <c r="AC109" s="33"/>
      <c r="AD109" s="33"/>
      <c r="AE109" s="33"/>
    </row>
    <row r="110" spans="1:31" s="2" customFormat="1" ht="6.95" customHeight="1">
      <c r="A110" s="33"/>
      <c r="B110" s="48"/>
      <c r="C110" s="49"/>
      <c r="D110" s="49"/>
      <c r="E110" s="49"/>
      <c r="F110" s="49"/>
      <c r="G110" s="49"/>
      <c r="H110" s="49"/>
      <c r="I110" s="49"/>
      <c r="J110" s="49"/>
      <c r="K110" s="49"/>
      <c r="L110" s="43"/>
      <c r="S110" s="33"/>
      <c r="T110" s="33"/>
      <c r="U110" s="33"/>
      <c r="V110" s="33"/>
      <c r="W110" s="33"/>
      <c r="X110" s="33"/>
      <c r="Y110" s="33"/>
      <c r="Z110" s="33"/>
      <c r="AA110" s="33"/>
      <c r="AB110" s="33"/>
      <c r="AC110" s="33"/>
      <c r="AD110" s="33"/>
      <c r="AE110" s="33"/>
    </row>
    <row r="114" spans="1:31" s="2" customFormat="1" ht="6.95" customHeight="1">
      <c r="A114" s="33"/>
      <c r="B114" s="50"/>
      <c r="C114" s="51"/>
      <c r="D114" s="51"/>
      <c r="E114" s="51"/>
      <c r="F114" s="51"/>
      <c r="G114" s="51"/>
      <c r="H114" s="51"/>
      <c r="I114" s="51"/>
      <c r="J114" s="51"/>
      <c r="K114" s="51"/>
      <c r="L114" s="43"/>
      <c r="S114" s="33"/>
      <c r="T114" s="33"/>
      <c r="U114" s="33"/>
      <c r="V114" s="33"/>
      <c r="W114" s="33"/>
      <c r="X114" s="33"/>
      <c r="Y114" s="33"/>
      <c r="Z114" s="33"/>
      <c r="AA114" s="33"/>
      <c r="AB114" s="33"/>
      <c r="AC114" s="33"/>
      <c r="AD114" s="33"/>
      <c r="AE114" s="33"/>
    </row>
    <row r="115" spans="1:31" s="2" customFormat="1" ht="24.95" customHeight="1">
      <c r="A115" s="33"/>
      <c r="B115" s="34"/>
      <c r="C115" s="22" t="s">
        <v>145</v>
      </c>
      <c r="D115" s="33"/>
      <c r="E115" s="33"/>
      <c r="F115" s="33"/>
      <c r="G115" s="33"/>
      <c r="H115" s="33"/>
      <c r="I115" s="33"/>
      <c r="J115" s="33"/>
      <c r="K115" s="33"/>
      <c r="L115" s="43"/>
      <c r="S115" s="33"/>
      <c r="T115" s="33"/>
      <c r="U115" s="33"/>
      <c r="V115" s="33"/>
      <c r="W115" s="33"/>
      <c r="X115" s="33"/>
      <c r="Y115" s="33"/>
      <c r="Z115" s="33"/>
      <c r="AA115" s="33"/>
      <c r="AB115" s="33"/>
      <c r="AC115" s="33"/>
      <c r="AD115" s="33"/>
      <c r="AE115" s="33"/>
    </row>
    <row r="116" spans="1:31" s="2" customFormat="1" ht="6.95" customHeight="1">
      <c r="A116" s="33"/>
      <c r="B116" s="34"/>
      <c r="C116" s="33"/>
      <c r="D116" s="33"/>
      <c r="E116" s="33"/>
      <c r="F116" s="33"/>
      <c r="G116" s="33"/>
      <c r="H116" s="33"/>
      <c r="I116" s="33"/>
      <c r="J116" s="33"/>
      <c r="K116" s="33"/>
      <c r="L116" s="43"/>
      <c r="S116" s="33"/>
      <c r="T116" s="33"/>
      <c r="U116" s="33"/>
      <c r="V116" s="33"/>
      <c r="W116" s="33"/>
      <c r="X116" s="33"/>
      <c r="Y116" s="33"/>
      <c r="Z116" s="33"/>
      <c r="AA116" s="33"/>
      <c r="AB116" s="33"/>
      <c r="AC116" s="33"/>
      <c r="AD116" s="33"/>
      <c r="AE116" s="33"/>
    </row>
    <row r="117" spans="1:31" s="2" customFormat="1" ht="12" customHeight="1">
      <c r="A117" s="33"/>
      <c r="B117" s="34"/>
      <c r="C117" s="28" t="s">
        <v>16</v>
      </c>
      <c r="D117" s="33"/>
      <c r="E117" s="33"/>
      <c r="F117" s="33"/>
      <c r="G117" s="33"/>
      <c r="H117" s="33"/>
      <c r="I117" s="33"/>
      <c r="J117" s="33"/>
      <c r="K117" s="33"/>
      <c r="L117" s="43"/>
      <c r="S117" s="33"/>
      <c r="T117" s="33"/>
      <c r="U117" s="33"/>
      <c r="V117" s="33"/>
      <c r="W117" s="33"/>
      <c r="X117" s="33"/>
      <c r="Y117" s="33"/>
      <c r="Z117" s="33"/>
      <c r="AA117" s="33"/>
      <c r="AB117" s="33"/>
      <c r="AC117" s="33"/>
      <c r="AD117" s="33"/>
      <c r="AE117" s="33"/>
    </row>
    <row r="118" spans="1:31" s="2" customFormat="1" ht="16.5" customHeight="1">
      <c r="A118" s="33"/>
      <c r="B118" s="34"/>
      <c r="C118" s="33"/>
      <c r="D118" s="33"/>
      <c r="E118" s="253" t="str">
        <f>E7</f>
        <v>Nástavba provozně technického objektu - ON Trutnov 1</v>
      </c>
      <c r="F118" s="254"/>
      <c r="G118" s="254"/>
      <c r="H118" s="254"/>
      <c r="I118" s="33"/>
      <c r="J118" s="33"/>
      <c r="K118" s="33"/>
      <c r="L118" s="43"/>
      <c r="S118" s="33"/>
      <c r="T118" s="33"/>
      <c r="U118" s="33"/>
      <c r="V118" s="33"/>
      <c r="W118" s="33"/>
      <c r="X118" s="33"/>
      <c r="Y118" s="33"/>
      <c r="Z118" s="33"/>
      <c r="AA118" s="33"/>
      <c r="AB118" s="33"/>
      <c r="AC118" s="33"/>
      <c r="AD118" s="33"/>
      <c r="AE118" s="33"/>
    </row>
    <row r="119" spans="1:31" s="2" customFormat="1" ht="12" customHeight="1">
      <c r="A119" s="33"/>
      <c r="B119" s="34"/>
      <c r="C119" s="28" t="s">
        <v>106</v>
      </c>
      <c r="D119" s="33"/>
      <c r="E119" s="33"/>
      <c r="F119" s="33"/>
      <c r="G119" s="33"/>
      <c r="H119" s="33"/>
      <c r="I119" s="33"/>
      <c r="J119" s="33"/>
      <c r="K119" s="33"/>
      <c r="L119" s="43"/>
      <c r="S119" s="33"/>
      <c r="T119" s="33"/>
      <c r="U119" s="33"/>
      <c r="V119" s="33"/>
      <c r="W119" s="33"/>
      <c r="X119" s="33"/>
      <c r="Y119" s="33"/>
      <c r="Z119" s="33"/>
      <c r="AA119" s="33"/>
      <c r="AB119" s="33"/>
      <c r="AC119" s="33"/>
      <c r="AD119" s="33"/>
      <c r="AE119" s="33"/>
    </row>
    <row r="120" spans="1:31" s="2" customFormat="1" ht="16.5" customHeight="1">
      <c r="A120" s="33"/>
      <c r="B120" s="34"/>
      <c r="C120" s="33"/>
      <c r="D120" s="33"/>
      <c r="E120" s="214" t="str">
        <f>E9</f>
        <v>D.1.4.E - Zařízení technikých instalací</v>
      </c>
      <c r="F120" s="255"/>
      <c r="G120" s="255"/>
      <c r="H120" s="255"/>
      <c r="I120" s="33"/>
      <c r="J120" s="33"/>
      <c r="K120" s="33"/>
      <c r="L120" s="43"/>
      <c r="S120" s="33"/>
      <c r="T120" s="33"/>
      <c r="U120" s="33"/>
      <c r="V120" s="33"/>
      <c r="W120" s="33"/>
      <c r="X120" s="33"/>
      <c r="Y120" s="33"/>
      <c r="Z120" s="33"/>
      <c r="AA120" s="33"/>
      <c r="AB120" s="33"/>
      <c r="AC120" s="33"/>
      <c r="AD120" s="33"/>
      <c r="AE120" s="33"/>
    </row>
    <row r="121" spans="1:31" s="2" customFormat="1" ht="6.95" customHeight="1">
      <c r="A121" s="33"/>
      <c r="B121" s="34"/>
      <c r="C121" s="33"/>
      <c r="D121" s="33"/>
      <c r="E121" s="33"/>
      <c r="F121" s="33"/>
      <c r="G121" s="33"/>
      <c r="H121" s="33"/>
      <c r="I121" s="33"/>
      <c r="J121" s="33"/>
      <c r="K121" s="33"/>
      <c r="L121" s="43"/>
      <c r="S121" s="33"/>
      <c r="T121" s="33"/>
      <c r="U121" s="33"/>
      <c r="V121" s="33"/>
      <c r="W121" s="33"/>
      <c r="X121" s="33"/>
      <c r="Y121" s="33"/>
      <c r="Z121" s="33"/>
      <c r="AA121" s="33"/>
      <c r="AB121" s="33"/>
      <c r="AC121" s="33"/>
      <c r="AD121" s="33"/>
      <c r="AE121" s="33"/>
    </row>
    <row r="122" spans="1:31" s="2" customFormat="1" ht="12" customHeight="1">
      <c r="A122" s="33"/>
      <c r="B122" s="34"/>
      <c r="C122" s="28" t="s">
        <v>20</v>
      </c>
      <c r="D122" s="33"/>
      <c r="E122" s="33"/>
      <c r="F122" s="26" t="str">
        <f>F12</f>
        <v xml:space="preserve"> </v>
      </c>
      <c r="G122" s="33"/>
      <c r="H122" s="33"/>
      <c r="I122" s="28" t="s">
        <v>22</v>
      </c>
      <c r="J122" s="56" t="str">
        <f>IF(J12="","",J12)</f>
        <v>27. 1. 2023</v>
      </c>
      <c r="K122" s="33"/>
      <c r="L122" s="43"/>
      <c r="S122" s="33"/>
      <c r="T122" s="33"/>
      <c r="U122" s="33"/>
      <c r="V122" s="33"/>
      <c r="W122" s="33"/>
      <c r="X122" s="33"/>
      <c r="Y122" s="33"/>
      <c r="Z122" s="33"/>
      <c r="AA122" s="33"/>
      <c r="AB122" s="33"/>
      <c r="AC122" s="33"/>
      <c r="AD122" s="33"/>
      <c r="AE122" s="33"/>
    </row>
    <row r="123" spans="1:31" s="2" customFormat="1" ht="6.95" customHeight="1">
      <c r="A123" s="33"/>
      <c r="B123" s="34"/>
      <c r="C123" s="33"/>
      <c r="D123" s="33"/>
      <c r="E123" s="33"/>
      <c r="F123" s="33"/>
      <c r="G123" s="33"/>
      <c r="H123" s="33"/>
      <c r="I123" s="33"/>
      <c r="J123" s="33"/>
      <c r="K123" s="33"/>
      <c r="L123" s="43"/>
      <c r="S123" s="33"/>
      <c r="T123" s="33"/>
      <c r="U123" s="33"/>
      <c r="V123" s="33"/>
      <c r="W123" s="33"/>
      <c r="X123" s="33"/>
      <c r="Y123" s="33"/>
      <c r="Z123" s="33"/>
      <c r="AA123" s="33"/>
      <c r="AB123" s="33"/>
      <c r="AC123" s="33"/>
      <c r="AD123" s="33"/>
      <c r="AE123" s="33"/>
    </row>
    <row r="124" spans="1:31" s="2" customFormat="1" ht="15.2" customHeight="1">
      <c r="A124" s="33"/>
      <c r="B124" s="34"/>
      <c r="C124" s="28" t="s">
        <v>24</v>
      </c>
      <c r="D124" s="33"/>
      <c r="E124" s="33"/>
      <c r="F124" s="26" t="str">
        <f>E15</f>
        <v xml:space="preserve"> </v>
      </c>
      <c r="G124" s="33"/>
      <c r="H124" s="33"/>
      <c r="I124" s="28" t="s">
        <v>29</v>
      </c>
      <c r="J124" s="31" t="str">
        <f>E21</f>
        <v xml:space="preserve"> </v>
      </c>
      <c r="K124" s="33"/>
      <c r="L124" s="43"/>
      <c r="S124" s="33"/>
      <c r="T124" s="33"/>
      <c r="U124" s="33"/>
      <c r="V124" s="33"/>
      <c r="W124" s="33"/>
      <c r="X124" s="33"/>
      <c r="Y124" s="33"/>
      <c r="Z124" s="33"/>
      <c r="AA124" s="33"/>
      <c r="AB124" s="33"/>
      <c r="AC124" s="33"/>
      <c r="AD124" s="33"/>
      <c r="AE124" s="33"/>
    </row>
    <row r="125" spans="1:31" s="2" customFormat="1" ht="15.2" customHeight="1">
      <c r="A125" s="33"/>
      <c r="B125" s="34"/>
      <c r="C125" s="28" t="s">
        <v>27</v>
      </c>
      <c r="D125" s="33"/>
      <c r="E125" s="33"/>
      <c r="F125" s="26" t="str">
        <f>IF(E18="","",E18)</f>
        <v>Vyplň údaj</v>
      </c>
      <c r="G125" s="33"/>
      <c r="H125" s="33"/>
      <c r="I125" s="28" t="s">
        <v>31</v>
      </c>
      <c r="J125" s="31" t="str">
        <f>E24</f>
        <v xml:space="preserve"> </v>
      </c>
      <c r="K125" s="33"/>
      <c r="L125" s="43"/>
      <c r="S125" s="33"/>
      <c r="T125" s="33"/>
      <c r="U125" s="33"/>
      <c r="V125" s="33"/>
      <c r="W125" s="33"/>
      <c r="X125" s="33"/>
      <c r="Y125" s="33"/>
      <c r="Z125" s="33"/>
      <c r="AA125" s="33"/>
      <c r="AB125" s="33"/>
      <c r="AC125" s="33"/>
      <c r="AD125" s="33"/>
      <c r="AE125" s="33"/>
    </row>
    <row r="126" spans="1:31" s="2" customFormat="1" ht="10.35" customHeight="1">
      <c r="A126" s="33"/>
      <c r="B126" s="34"/>
      <c r="C126" s="33"/>
      <c r="D126" s="33"/>
      <c r="E126" s="33"/>
      <c r="F126" s="33"/>
      <c r="G126" s="33"/>
      <c r="H126" s="33"/>
      <c r="I126" s="33"/>
      <c r="J126" s="33"/>
      <c r="K126" s="33"/>
      <c r="L126" s="43"/>
      <c r="S126" s="33"/>
      <c r="T126" s="33"/>
      <c r="U126" s="33"/>
      <c r="V126" s="33"/>
      <c r="W126" s="33"/>
      <c r="X126" s="33"/>
      <c r="Y126" s="33"/>
      <c r="Z126" s="33"/>
      <c r="AA126" s="33"/>
      <c r="AB126" s="33"/>
      <c r="AC126" s="33"/>
      <c r="AD126" s="33"/>
      <c r="AE126" s="33"/>
    </row>
    <row r="127" spans="1:31" s="11" customFormat="1" ht="29.25" customHeight="1">
      <c r="A127" s="121"/>
      <c r="B127" s="122"/>
      <c r="C127" s="123" t="s">
        <v>146</v>
      </c>
      <c r="D127" s="124" t="s">
        <v>58</v>
      </c>
      <c r="E127" s="124" t="s">
        <v>54</v>
      </c>
      <c r="F127" s="124" t="s">
        <v>55</v>
      </c>
      <c r="G127" s="124" t="s">
        <v>147</v>
      </c>
      <c r="H127" s="124" t="s">
        <v>148</v>
      </c>
      <c r="I127" s="124" t="s">
        <v>149</v>
      </c>
      <c r="J127" s="124" t="s">
        <v>110</v>
      </c>
      <c r="K127" s="125" t="s">
        <v>150</v>
      </c>
      <c r="L127" s="126"/>
      <c r="M127" s="63" t="s">
        <v>1</v>
      </c>
      <c r="N127" s="64" t="s">
        <v>37</v>
      </c>
      <c r="O127" s="64" t="s">
        <v>151</v>
      </c>
      <c r="P127" s="64" t="s">
        <v>152</v>
      </c>
      <c r="Q127" s="64" t="s">
        <v>153</v>
      </c>
      <c r="R127" s="64" t="s">
        <v>154</v>
      </c>
      <c r="S127" s="64" t="s">
        <v>155</v>
      </c>
      <c r="T127" s="65" t="s">
        <v>156</v>
      </c>
      <c r="U127" s="121"/>
      <c r="V127" s="121"/>
      <c r="W127" s="121"/>
      <c r="X127" s="121"/>
      <c r="Y127" s="121"/>
      <c r="Z127" s="121"/>
      <c r="AA127" s="121"/>
      <c r="AB127" s="121"/>
      <c r="AC127" s="121"/>
      <c r="AD127" s="121"/>
      <c r="AE127" s="121"/>
    </row>
    <row r="128" spans="1:63" s="2" customFormat="1" ht="22.9" customHeight="1">
      <c r="A128" s="33"/>
      <c r="B128" s="34"/>
      <c r="C128" s="70" t="s">
        <v>157</v>
      </c>
      <c r="D128" s="33"/>
      <c r="E128" s="33"/>
      <c r="F128" s="33"/>
      <c r="G128" s="33"/>
      <c r="H128" s="33"/>
      <c r="I128" s="33"/>
      <c r="J128" s="127">
        <f>BK128</f>
        <v>0</v>
      </c>
      <c r="K128" s="33"/>
      <c r="L128" s="34"/>
      <c r="M128" s="66"/>
      <c r="N128" s="57"/>
      <c r="O128" s="67"/>
      <c r="P128" s="128">
        <f>P129</f>
        <v>0</v>
      </c>
      <c r="Q128" s="67"/>
      <c r="R128" s="128">
        <f>R129</f>
        <v>1.82844</v>
      </c>
      <c r="S128" s="67"/>
      <c r="T128" s="129">
        <f>T129</f>
        <v>0</v>
      </c>
      <c r="U128" s="33"/>
      <c r="V128" s="33"/>
      <c r="W128" s="33"/>
      <c r="X128" s="33"/>
      <c r="Y128" s="33"/>
      <c r="Z128" s="33"/>
      <c r="AA128" s="33"/>
      <c r="AB128" s="33"/>
      <c r="AC128" s="33"/>
      <c r="AD128" s="33"/>
      <c r="AE128" s="33"/>
      <c r="AT128" s="18" t="s">
        <v>72</v>
      </c>
      <c r="AU128" s="18" t="s">
        <v>112</v>
      </c>
      <c r="BK128" s="130">
        <f>BK129</f>
        <v>0</v>
      </c>
    </row>
    <row r="129" spans="2:63" s="12" customFormat="1" ht="25.9" customHeight="1">
      <c r="B129" s="131"/>
      <c r="D129" s="132" t="s">
        <v>72</v>
      </c>
      <c r="E129" s="133" t="s">
        <v>915</v>
      </c>
      <c r="F129" s="133" t="s">
        <v>915</v>
      </c>
      <c r="I129" s="134"/>
      <c r="J129" s="135">
        <f>BK129</f>
        <v>0</v>
      </c>
      <c r="L129" s="131"/>
      <c r="M129" s="136"/>
      <c r="N129" s="137"/>
      <c r="O129" s="137"/>
      <c r="P129" s="138">
        <f>P130+P218</f>
        <v>0</v>
      </c>
      <c r="Q129" s="137"/>
      <c r="R129" s="138">
        <f>R130+R218</f>
        <v>1.82844</v>
      </c>
      <c r="S129" s="137"/>
      <c r="T129" s="139">
        <f>T130+T218</f>
        <v>0</v>
      </c>
      <c r="AR129" s="132" t="s">
        <v>83</v>
      </c>
      <c r="AT129" s="140" t="s">
        <v>72</v>
      </c>
      <c r="AU129" s="140" t="s">
        <v>73</v>
      </c>
      <c r="AY129" s="132" t="s">
        <v>160</v>
      </c>
      <c r="BK129" s="141">
        <f>BK130+BK218</f>
        <v>0</v>
      </c>
    </row>
    <row r="130" spans="2:63" s="12" customFormat="1" ht="22.9" customHeight="1">
      <c r="B130" s="131"/>
      <c r="D130" s="132" t="s">
        <v>72</v>
      </c>
      <c r="E130" s="142" t="s">
        <v>2572</v>
      </c>
      <c r="F130" s="142" t="s">
        <v>2573</v>
      </c>
      <c r="I130" s="134"/>
      <c r="J130" s="143">
        <f>BK130</f>
        <v>0</v>
      </c>
      <c r="L130" s="131"/>
      <c r="M130" s="136"/>
      <c r="N130" s="137"/>
      <c r="O130" s="137"/>
      <c r="P130" s="138">
        <f>P131+P138+P153+P188+P197</f>
        <v>0</v>
      </c>
      <c r="Q130" s="137"/>
      <c r="R130" s="138">
        <f>R131+R138+R153+R188+R197</f>
        <v>1.3522</v>
      </c>
      <c r="S130" s="137"/>
      <c r="T130" s="139">
        <f>T131+T138+T153+T188+T197</f>
        <v>0</v>
      </c>
      <c r="AR130" s="132" t="s">
        <v>83</v>
      </c>
      <c r="AT130" s="140" t="s">
        <v>72</v>
      </c>
      <c r="AU130" s="140" t="s">
        <v>81</v>
      </c>
      <c r="AY130" s="132" t="s">
        <v>160</v>
      </c>
      <c r="BK130" s="141">
        <f>BK131+BK138+BK153+BK188+BK197</f>
        <v>0</v>
      </c>
    </row>
    <row r="131" spans="2:63" s="12" customFormat="1" ht="20.85" customHeight="1">
      <c r="B131" s="131"/>
      <c r="D131" s="132" t="s">
        <v>72</v>
      </c>
      <c r="E131" s="142" t="s">
        <v>2574</v>
      </c>
      <c r="F131" s="142" t="s">
        <v>2575</v>
      </c>
      <c r="I131" s="134"/>
      <c r="J131" s="143">
        <f>BK131</f>
        <v>0</v>
      </c>
      <c r="L131" s="131"/>
      <c r="M131" s="136"/>
      <c r="N131" s="137"/>
      <c r="O131" s="137"/>
      <c r="P131" s="138">
        <f>SUM(P132:P137)</f>
        <v>0</v>
      </c>
      <c r="Q131" s="137"/>
      <c r="R131" s="138">
        <f>SUM(R132:R137)</f>
        <v>0</v>
      </c>
      <c r="S131" s="137"/>
      <c r="T131" s="139">
        <f>SUM(T132:T137)</f>
        <v>0</v>
      </c>
      <c r="AR131" s="132" t="s">
        <v>83</v>
      </c>
      <c r="AT131" s="140" t="s">
        <v>72</v>
      </c>
      <c r="AU131" s="140" t="s">
        <v>83</v>
      </c>
      <c r="AY131" s="132" t="s">
        <v>160</v>
      </c>
      <c r="BK131" s="141">
        <f>SUM(BK132:BK137)</f>
        <v>0</v>
      </c>
    </row>
    <row r="132" spans="1:65" s="2" customFormat="1" ht="37.9" customHeight="1">
      <c r="A132" s="33"/>
      <c r="B132" s="144"/>
      <c r="C132" s="145" t="s">
        <v>81</v>
      </c>
      <c r="D132" s="145" t="s">
        <v>163</v>
      </c>
      <c r="E132" s="146" t="s">
        <v>2576</v>
      </c>
      <c r="F132" s="147" t="s">
        <v>2577</v>
      </c>
      <c r="G132" s="148" t="s">
        <v>262</v>
      </c>
      <c r="H132" s="149">
        <v>165</v>
      </c>
      <c r="I132" s="150"/>
      <c r="J132" s="151">
        <f>ROUND(I132*H132,2)</f>
        <v>0</v>
      </c>
      <c r="K132" s="147" t="s">
        <v>1</v>
      </c>
      <c r="L132" s="34"/>
      <c r="M132" s="152" t="s">
        <v>1</v>
      </c>
      <c r="N132" s="153" t="s">
        <v>38</v>
      </c>
      <c r="O132" s="59"/>
      <c r="P132" s="154">
        <f>O132*H132</f>
        <v>0</v>
      </c>
      <c r="Q132" s="154">
        <v>0</v>
      </c>
      <c r="R132" s="154">
        <f>Q132*H132</f>
        <v>0</v>
      </c>
      <c r="S132" s="154">
        <v>0</v>
      </c>
      <c r="T132" s="155">
        <f>S132*H132</f>
        <v>0</v>
      </c>
      <c r="U132" s="33"/>
      <c r="V132" s="33"/>
      <c r="W132" s="33"/>
      <c r="X132" s="33"/>
      <c r="Y132" s="33"/>
      <c r="Z132" s="33"/>
      <c r="AA132" s="33"/>
      <c r="AB132" s="33"/>
      <c r="AC132" s="33"/>
      <c r="AD132" s="33"/>
      <c r="AE132" s="33"/>
      <c r="AR132" s="156" t="s">
        <v>251</v>
      </c>
      <c r="AT132" s="156" t="s">
        <v>163</v>
      </c>
      <c r="AU132" s="156" t="s">
        <v>161</v>
      </c>
      <c r="AY132" s="18" t="s">
        <v>160</v>
      </c>
      <c r="BE132" s="157">
        <f>IF(N132="základní",J132,0)</f>
        <v>0</v>
      </c>
      <c r="BF132" s="157">
        <f>IF(N132="snížená",J132,0)</f>
        <v>0</v>
      </c>
      <c r="BG132" s="157">
        <f>IF(N132="zákl. přenesená",J132,0)</f>
        <v>0</v>
      </c>
      <c r="BH132" s="157">
        <f>IF(N132="sníž. přenesená",J132,0)</f>
        <v>0</v>
      </c>
      <c r="BI132" s="157">
        <f>IF(N132="nulová",J132,0)</f>
        <v>0</v>
      </c>
      <c r="BJ132" s="18" t="s">
        <v>81</v>
      </c>
      <c r="BK132" s="157">
        <f>ROUND(I132*H132,2)</f>
        <v>0</v>
      </c>
      <c r="BL132" s="18" t="s">
        <v>251</v>
      </c>
      <c r="BM132" s="156" t="s">
        <v>2578</v>
      </c>
    </row>
    <row r="133" spans="1:47" s="2" customFormat="1" ht="19.5">
      <c r="A133" s="33"/>
      <c r="B133" s="34"/>
      <c r="C133" s="33"/>
      <c r="D133" s="158" t="s">
        <v>170</v>
      </c>
      <c r="E133" s="33"/>
      <c r="F133" s="159" t="s">
        <v>2577</v>
      </c>
      <c r="G133" s="33"/>
      <c r="H133" s="33"/>
      <c r="I133" s="160"/>
      <c r="J133" s="33"/>
      <c r="K133" s="33"/>
      <c r="L133" s="34"/>
      <c r="M133" s="161"/>
      <c r="N133" s="162"/>
      <c r="O133" s="59"/>
      <c r="P133" s="59"/>
      <c r="Q133" s="59"/>
      <c r="R133" s="59"/>
      <c r="S133" s="59"/>
      <c r="T133" s="60"/>
      <c r="U133" s="33"/>
      <c r="V133" s="33"/>
      <c r="W133" s="33"/>
      <c r="X133" s="33"/>
      <c r="Y133" s="33"/>
      <c r="Z133" s="33"/>
      <c r="AA133" s="33"/>
      <c r="AB133" s="33"/>
      <c r="AC133" s="33"/>
      <c r="AD133" s="33"/>
      <c r="AE133" s="33"/>
      <c r="AT133" s="18" t="s">
        <v>170</v>
      </c>
      <c r="AU133" s="18" t="s">
        <v>161</v>
      </c>
    </row>
    <row r="134" spans="1:65" s="2" customFormat="1" ht="16.5" customHeight="1">
      <c r="A134" s="33"/>
      <c r="B134" s="144"/>
      <c r="C134" s="145" t="s">
        <v>83</v>
      </c>
      <c r="D134" s="145" t="s">
        <v>163</v>
      </c>
      <c r="E134" s="146" t="s">
        <v>2579</v>
      </c>
      <c r="F134" s="147" t="s">
        <v>2580</v>
      </c>
      <c r="G134" s="148" t="s">
        <v>262</v>
      </c>
      <c r="H134" s="149">
        <v>45</v>
      </c>
      <c r="I134" s="150"/>
      <c r="J134" s="151">
        <f>ROUND(I134*H134,2)</f>
        <v>0</v>
      </c>
      <c r="K134" s="147" t="s">
        <v>1</v>
      </c>
      <c r="L134" s="34"/>
      <c r="M134" s="152" t="s">
        <v>1</v>
      </c>
      <c r="N134" s="153" t="s">
        <v>38</v>
      </c>
      <c r="O134" s="59"/>
      <c r="P134" s="154">
        <f>O134*H134</f>
        <v>0</v>
      </c>
      <c r="Q134" s="154">
        <v>0</v>
      </c>
      <c r="R134" s="154">
        <f>Q134*H134</f>
        <v>0</v>
      </c>
      <c r="S134" s="154">
        <v>0</v>
      </c>
      <c r="T134" s="155">
        <f>S134*H134</f>
        <v>0</v>
      </c>
      <c r="U134" s="33"/>
      <c r="V134" s="33"/>
      <c r="W134" s="33"/>
      <c r="X134" s="33"/>
      <c r="Y134" s="33"/>
      <c r="Z134" s="33"/>
      <c r="AA134" s="33"/>
      <c r="AB134" s="33"/>
      <c r="AC134" s="33"/>
      <c r="AD134" s="33"/>
      <c r="AE134" s="33"/>
      <c r="AR134" s="156" t="s">
        <v>251</v>
      </c>
      <c r="AT134" s="156" t="s">
        <v>163</v>
      </c>
      <c r="AU134" s="156" t="s">
        <v>161</v>
      </c>
      <c r="AY134" s="18" t="s">
        <v>160</v>
      </c>
      <c r="BE134" s="157">
        <f>IF(N134="základní",J134,0)</f>
        <v>0</v>
      </c>
      <c r="BF134" s="157">
        <f>IF(N134="snížená",J134,0)</f>
        <v>0</v>
      </c>
      <c r="BG134" s="157">
        <f>IF(N134="zákl. přenesená",J134,0)</f>
        <v>0</v>
      </c>
      <c r="BH134" s="157">
        <f>IF(N134="sníž. přenesená",J134,0)</f>
        <v>0</v>
      </c>
      <c r="BI134" s="157">
        <f>IF(N134="nulová",J134,0)</f>
        <v>0</v>
      </c>
      <c r="BJ134" s="18" t="s">
        <v>81</v>
      </c>
      <c r="BK134" s="157">
        <f>ROUND(I134*H134,2)</f>
        <v>0</v>
      </c>
      <c r="BL134" s="18" t="s">
        <v>251</v>
      </c>
      <c r="BM134" s="156" t="s">
        <v>2581</v>
      </c>
    </row>
    <row r="135" spans="1:47" s="2" customFormat="1" ht="11.25">
      <c r="A135" s="33"/>
      <c r="B135" s="34"/>
      <c r="C135" s="33"/>
      <c r="D135" s="158" t="s">
        <v>170</v>
      </c>
      <c r="E135" s="33"/>
      <c r="F135" s="159" t="s">
        <v>2580</v>
      </c>
      <c r="G135" s="33"/>
      <c r="H135" s="33"/>
      <c r="I135" s="160"/>
      <c r="J135" s="33"/>
      <c r="K135" s="33"/>
      <c r="L135" s="34"/>
      <c r="M135" s="161"/>
      <c r="N135" s="162"/>
      <c r="O135" s="59"/>
      <c r="P135" s="59"/>
      <c r="Q135" s="59"/>
      <c r="R135" s="59"/>
      <c r="S135" s="59"/>
      <c r="T135" s="60"/>
      <c r="U135" s="33"/>
      <c r="V135" s="33"/>
      <c r="W135" s="33"/>
      <c r="X135" s="33"/>
      <c r="Y135" s="33"/>
      <c r="Z135" s="33"/>
      <c r="AA135" s="33"/>
      <c r="AB135" s="33"/>
      <c r="AC135" s="33"/>
      <c r="AD135" s="33"/>
      <c r="AE135" s="33"/>
      <c r="AT135" s="18" t="s">
        <v>170</v>
      </c>
      <c r="AU135" s="18" t="s">
        <v>161</v>
      </c>
    </row>
    <row r="136" spans="1:65" s="2" customFormat="1" ht="16.5" customHeight="1">
      <c r="A136" s="33"/>
      <c r="B136" s="144"/>
      <c r="C136" s="145" t="s">
        <v>161</v>
      </c>
      <c r="D136" s="145" t="s">
        <v>163</v>
      </c>
      <c r="E136" s="146" t="s">
        <v>2582</v>
      </c>
      <c r="F136" s="147" t="s">
        <v>2583</v>
      </c>
      <c r="G136" s="148" t="s">
        <v>262</v>
      </c>
      <c r="H136" s="149">
        <v>120</v>
      </c>
      <c r="I136" s="150"/>
      <c r="J136" s="151">
        <f>ROUND(I136*H136,2)</f>
        <v>0</v>
      </c>
      <c r="K136" s="147" t="s">
        <v>1</v>
      </c>
      <c r="L136" s="34"/>
      <c r="M136" s="152" t="s">
        <v>1</v>
      </c>
      <c r="N136" s="153" t="s">
        <v>38</v>
      </c>
      <c r="O136" s="59"/>
      <c r="P136" s="154">
        <f>O136*H136</f>
        <v>0</v>
      </c>
      <c r="Q136" s="154">
        <v>0</v>
      </c>
      <c r="R136" s="154">
        <f>Q136*H136</f>
        <v>0</v>
      </c>
      <c r="S136" s="154">
        <v>0</v>
      </c>
      <c r="T136" s="155">
        <f>S136*H136</f>
        <v>0</v>
      </c>
      <c r="U136" s="33"/>
      <c r="V136" s="33"/>
      <c r="W136" s="33"/>
      <c r="X136" s="33"/>
      <c r="Y136" s="33"/>
      <c r="Z136" s="33"/>
      <c r="AA136" s="33"/>
      <c r="AB136" s="33"/>
      <c r="AC136" s="33"/>
      <c r="AD136" s="33"/>
      <c r="AE136" s="33"/>
      <c r="AR136" s="156" t="s">
        <v>251</v>
      </c>
      <c r="AT136" s="156" t="s">
        <v>163</v>
      </c>
      <c r="AU136" s="156" t="s">
        <v>161</v>
      </c>
      <c r="AY136" s="18" t="s">
        <v>160</v>
      </c>
      <c r="BE136" s="157">
        <f>IF(N136="základní",J136,0)</f>
        <v>0</v>
      </c>
      <c r="BF136" s="157">
        <f>IF(N136="snížená",J136,0)</f>
        <v>0</v>
      </c>
      <c r="BG136" s="157">
        <f>IF(N136="zákl. přenesená",J136,0)</f>
        <v>0</v>
      </c>
      <c r="BH136" s="157">
        <f>IF(N136="sníž. přenesená",J136,0)</f>
        <v>0</v>
      </c>
      <c r="BI136" s="157">
        <f>IF(N136="nulová",J136,0)</f>
        <v>0</v>
      </c>
      <c r="BJ136" s="18" t="s">
        <v>81</v>
      </c>
      <c r="BK136" s="157">
        <f>ROUND(I136*H136,2)</f>
        <v>0</v>
      </c>
      <c r="BL136" s="18" t="s">
        <v>251</v>
      </c>
      <c r="BM136" s="156" t="s">
        <v>2584</v>
      </c>
    </row>
    <row r="137" spans="1:47" s="2" customFormat="1" ht="11.25">
      <c r="A137" s="33"/>
      <c r="B137" s="34"/>
      <c r="C137" s="33"/>
      <c r="D137" s="158" t="s">
        <v>170</v>
      </c>
      <c r="E137" s="33"/>
      <c r="F137" s="159" t="s">
        <v>2583</v>
      </c>
      <c r="G137" s="33"/>
      <c r="H137" s="33"/>
      <c r="I137" s="160"/>
      <c r="J137" s="33"/>
      <c r="K137" s="33"/>
      <c r="L137" s="34"/>
      <c r="M137" s="161"/>
      <c r="N137" s="162"/>
      <c r="O137" s="59"/>
      <c r="P137" s="59"/>
      <c r="Q137" s="59"/>
      <c r="R137" s="59"/>
      <c r="S137" s="59"/>
      <c r="T137" s="60"/>
      <c r="U137" s="33"/>
      <c r="V137" s="33"/>
      <c r="W137" s="33"/>
      <c r="X137" s="33"/>
      <c r="Y137" s="33"/>
      <c r="Z137" s="33"/>
      <c r="AA137" s="33"/>
      <c r="AB137" s="33"/>
      <c r="AC137" s="33"/>
      <c r="AD137" s="33"/>
      <c r="AE137" s="33"/>
      <c r="AT137" s="18" t="s">
        <v>170</v>
      </c>
      <c r="AU137" s="18" t="s">
        <v>161</v>
      </c>
    </row>
    <row r="138" spans="2:63" s="12" customFormat="1" ht="20.85" customHeight="1">
      <c r="B138" s="131"/>
      <c r="D138" s="132" t="s">
        <v>72</v>
      </c>
      <c r="E138" s="142" t="s">
        <v>2585</v>
      </c>
      <c r="F138" s="142" t="s">
        <v>2586</v>
      </c>
      <c r="I138" s="134"/>
      <c r="J138" s="143">
        <f>BK138</f>
        <v>0</v>
      </c>
      <c r="L138" s="131"/>
      <c r="M138" s="136"/>
      <c r="N138" s="137"/>
      <c r="O138" s="137"/>
      <c r="P138" s="138">
        <f>SUM(P139:P152)</f>
        <v>0</v>
      </c>
      <c r="Q138" s="137"/>
      <c r="R138" s="138">
        <f>SUM(R139:R152)</f>
        <v>0.62394</v>
      </c>
      <c r="S138" s="137"/>
      <c r="T138" s="139">
        <f>SUM(T139:T152)</f>
        <v>0</v>
      </c>
      <c r="AR138" s="132" t="s">
        <v>83</v>
      </c>
      <c r="AT138" s="140" t="s">
        <v>72</v>
      </c>
      <c r="AU138" s="140" t="s">
        <v>83</v>
      </c>
      <c r="AY138" s="132" t="s">
        <v>160</v>
      </c>
      <c r="BK138" s="141">
        <f>SUM(BK139:BK152)</f>
        <v>0</v>
      </c>
    </row>
    <row r="139" spans="1:65" s="2" customFormat="1" ht="16.5" customHeight="1">
      <c r="A139" s="33"/>
      <c r="B139" s="144"/>
      <c r="C139" s="145" t="s">
        <v>168</v>
      </c>
      <c r="D139" s="145" t="s">
        <v>163</v>
      </c>
      <c r="E139" s="146" t="s">
        <v>2587</v>
      </c>
      <c r="F139" s="147" t="s">
        <v>2588</v>
      </c>
      <c r="G139" s="148" t="s">
        <v>236</v>
      </c>
      <c r="H139" s="149">
        <v>46</v>
      </c>
      <c r="I139" s="150"/>
      <c r="J139" s="151">
        <f>ROUND(I139*H139,2)</f>
        <v>0</v>
      </c>
      <c r="K139" s="147" t="s">
        <v>167</v>
      </c>
      <c r="L139" s="34"/>
      <c r="M139" s="152" t="s">
        <v>1</v>
      </c>
      <c r="N139" s="153" t="s">
        <v>38</v>
      </c>
      <c r="O139" s="59"/>
      <c r="P139" s="154">
        <f>O139*H139</f>
        <v>0</v>
      </c>
      <c r="Q139" s="154">
        <v>0.00744</v>
      </c>
      <c r="R139" s="154">
        <f>Q139*H139</f>
        <v>0.34224000000000004</v>
      </c>
      <c r="S139" s="154">
        <v>0</v>
      </c>
      <c r="T139" s="155">
        <f>S139*H139</f>
        <v>0</v>
      </c>
      <c r="U139" s="33"/>
      <c r="V139" s="33"/>
      <c r="W139" s="33"/>
      <c r="X139" s="33"/>
      <c r="Y139" s="33"/>
      <c r="Z139" s="33"/>
      <c r="AA139" s="33"/>
      <c r="AB139" s="33"/>
      <c r="AC139" s="33"/>
      <c r="AD139" s="33"/>
      <c r="AE139" s="33"/>
      <c r="AR139" s="156" t="s">
        <v>251</v>
      </c>
      <c r="AT139" s="156" t="s">
        <v>163</v>
      </c>
      <c r="AU139" s="156" t="s">
        <v>161</v>
      </c>
      <c r="AY139" s="18" t="s">
        <v>160</v>
      </c>
      <c r="BE139" s="157">
        <f>IF(N139="základní",J139,0)</f>
        <v>0</v>
      </c>
      <c r="BF139" s="157">
        <f>IF(N139="snížená",J139,0)</f>
        <v>0</v>
      </c>
      <c r="BG139" s="157">
        <f>IF(N139="zákl. přenesená",J139,0)</f>
        <v>0</v>
      </c>
      <c r="BH139" s="157">
        <f>IF(N139="sníž. přenesená",J139,0)</f>
        <v>0</v>
      </c>
      <c r="BI139" s="157">
        <f>IF(N139="nulová",J139,0)</f>
        <v>0</v>
      </c>
      <c r="BJ139" s="18" t="s">
        <v>81</v>
      </c>
      <c r="BK139" s="157">
        <f>ROUND(I139*H139,2)</f>
        <v>0</v>
      </c>
      <c r="BL139" s="18" t="s">
        <v>251</v>
      </c>
      <c r="BM139" s="156" t="s">
        <v>2589</v>
      </c>
    </row>
    <row r="140" spans="1:47" s="2" customFormat="1" ht="11.25">
      <c r="A140" s="33"/>
      <c r="B140" s="34"/>
      <c r="C140" s="33"/>
      <c r="D140" s="158" t="s">
        <v>170</v>
      </c>
      <c r="E140" s="33"/>
      <c r="F140" s="159" t="s">
        <v>2590</v>
      </c>
      <c r="G140" s="33"/>
      <c r="H140" s="33"/>
      <c r="I140" s="160"/>
      <c r="J140" s="33"/>
      <c r="K140" s="33"/>
      <c r="L140" s="34"/>
      <c r="M140" s="161"/>
      <c r="N140" s="162"/>
      <c r="O140" s="59"/>
      <c r="P140" s="59"/>
      <c r="Q140" s="59"/>
      <c r="R140" s="59"/>
      <c r="S140" s="59"/>
      <c r="T140" s="60"/>
      <c r="U140" s="33"/>
      <c r="V140" s="33"/>
      <c r="W140" s="33"/>
      <c r="X140" s="33"/>
      <c r="Y140" s="33"/>
      <c r="Z140" s="33"/>
      <c r="AA140" s="33"/>
      <c r="AB140" s="33"/>
      <c r="AC140" s="33"/>
      <c r="AD140" s="33"/>
      <c r="AE140" s="33"/>
      <c r="AT140" s="18" t="s">
        <v>170</v>
      </c>
      <c r="AU140" s="18" t="s">
        <v>161</v>
      </c>
    </row>
    <row r="141" spans="1:65" s="2" customFormat="1" ht="16.5" customHeight="1">
      <c r="A141" s="33"/>
      <c r="B141" s="144"/>
      <c r="C141" s="145" t="s">
        <v>201</v>
      </c>
      <c r="D141" s="145" t="s">
        <v>163</v>
      </c>
      <c r="E141" s="146" t="s">
        <v>2591</v>
      </c>
      <c r="F141" s="147" t="s">
        <v>2592</v>
      </c>
      <c r="G141" s="148" t="s">
        <v>236</v>
      </c>
      <c r="H141" s="149">
        <v>70</v>
      </c>
      <c r="I141" s="150"/>
      <c r="J141" s="151">
        <f>ROUND(I141*H141,2)</f>
        <v>0</v>
      </c>
      <c r="K141" s="147" t="s">
        <v>167</v>
      </c>
      <c r="L141" s="34"/>
      <c r="M141" s="152" t="s">
        <v>1</v>
      </c>
      <c r="N141" s="153" t="s">
        <v>38</v>
      </c>
      <c r="O141" s="59"/>
      <c r="P141" s="154">
        <f>O141*H141</f>
        <v>0</v>
      </c>
      <c r="Q141" s="154">
        <v>0.00048</v>
      </c>
      <c r="R141" s="154">
        <f>Q141*H141</f>
        <v>0.0336</v>
      </c>
      <c r="S141" s="154">
        <v>0</v>
      </c>
      <c r="T141" s="155">
        <f>S141*H141</f>
        <v>0</v>
      </c>
      <c r="U141" s="33"/>
      <c r="V141" s="33"/>
      <c r="W141" s="33"/>
      <c r="X141" s="33"/>
      <c r="Y141" s="33"/>
      <c r="Z141" s="33"/>
      <c r="AA141" s="33"/>
      <c r="AB141" s="33"/>
      <c r="AC141" s="33"/>
      <c r="AD141" s="33"/>
      <c r="AE141" s="33"/>
      <c r="AR141" s="156" t="s">
        <v>251</v>
      </c>
      <c r="AT141" s="156" t="s">
        <v>163</v>
      </c>
      <c r="AU141" s="156" t="s">
        <v>161</v>
      </c>
      <c r="AY141" s="18" t="s">
        <v>160</v>
      </c>
      <c r="BE141" s="157">
        <f>IF(N141="základní",J141,0)</f>
        <v>0</v>
      </c>
      <c r="BF141" s="157">
        <f>IF(N141="snížená",J141,0)</f>
        <v>0</v>
      </c>
      <c r="BG141" s="157">
        <f>IF(N141="zákl. přenesená",J141,0)</f>
        <v>0</v>
      </c>
      <c r="BH141" s="157">
        <f>IF(N141="sníž. přenesená",J141,0)</f>
        <v>0</v>
      </c>
      <c r="BI141" s="157">
        <f>IF(N141="nulová",J141,0)</f>
        <v>0</v>
      </c>
      <c r="BJ141" s="18" t="s">
        <v>81</v>
      </c>
      <c r="BK141" s="157">
        <f>ROUND(I141*H141,2)</f>
        <v>0</v>
      </c>
      <c r="BL141" s="18" t="s">
        <v>251</v>
      </c>
      <c r="BM141" s="156" t="s">
        <v>2593</v>
      </c>
    </row>
    <row r="142" spans="1:47" s="2" customFormat="1" ht="11.25">
      <c r="A142" s="33"/>
      <c r="B142" s="34"/>
      <c r="C142" s="33"/>
      <c r="D142" s="158" t="s">
        <v>170</v>
      </c>
      <c r="E142" s="33"/>
      <c r="F142" s="159" t="s">
        <v>2594</v>
      </c>
      <c r="G142" s="33"/>
      <c r="H142" s="33"/>
      <c r="I142" s="160"/>
      <c r="J142" s="33"/>
      <c r="K142" s="33"/>
      <c r="L142" s="34"/>
      <c r="M142" s="161"/>
      <c r="N142" s="162"/>
      <c r="O142" s="59"/>
      <c r="P142" s="59"/>
      <c r="Q142" s="59"/>
      <c r="R142" s="59"/>
      <c r="S142" s="59"/>
      <c r="T142" s="60"/>
      <c r="U142" s="33"/>
      <c r="V142" s="33"/>
      <c r="W142" s="33"/>
      <c r="X142" s="33"/>
      <c r="Y142" s="33"/>
      <c r="Z142" s="33"/>
      <c r="AA142" s="33"/>
      <c r="AB142" s="33"/>
      <c r="AC142" s="33"/>
      <c r="AD142" s="33"/>
      <c r="AE142" s="33"/>
      <c r="AT142" s="18" t="s">
        <v>170</v>
      </c>
      <c r="AU142" s="18" t="s">
        <v>161</v>
      </c>
    </row>
    <row r="143" spans="1:65" s="2" customFormat="1" ht="16.5" customHeight="1">
      <c r="A143" s="33"/>
      <c r="B143" s="144"/>
      <c r="C143" s="145" t="s">
        <v>189</v>
      </c>
      <c r="D143" s="145" t="s">
        <v>163</v>
      </c>
      <c r="E143" s="146" t="s">
        <v>2595</v>
      </c>
      <c r="F143" s="147" t="s">
        <v>2596</v>
      </c>
      <c r="G143" s="148" t="s">
        <v>236</v>
      </c>
      <c r="H143" s="149">
        <v>20</v>
      </c>
      <c r="I143" s="150"/>
      <c r="J143" s="151">
        <f>ROUND(I143*H143,2)</f>
        <v>0</v>
      </c>
      <c r="K143" s="147" t="s">
        <v>167</v>
      </c>
      <c r="L143" s="34"/>
      <c r="M143" s="152" t="s">
        <v>1</v>
      </c>
      <c r="N143" s="153" t="s">
        <v>38</v>
      </c>
      <c r="O143" s="59"/>
      <c r="P143" s="154">
        <f>O143*H143</f>
        <v>0</v>
      </c>
      <c r="Q143" s="154">
        <v>0.00071</v>
      </c>
      <c r="R143" s="154">
        <f>Q143*H143</f>
        <v>0.0142</v>
      </c>
      <c r="S143" s="154">
        <v>0</v>
      </c>
      <c r="T143" s="155">
        <f>S143*H143</f>
        <v>0</v>
      </c>
      <c r="U143" s="33"/>
      <c r="V143" s="33"/>
      <c r="W143" s="33"/>
      <c r="X143" s="33"/>
      <c r="Y143" s="33"/>
      <c r="Z143" s="33"/>
      <c r="AA143" s="33"/>
      <c r="AB143" s="33"/>
      <c r="AC143" s="33"/>
      <c r="AD143" s="33"/>
      <c r="AE143" s="33"/>
      <c r="AR143" s="156" t="s">
        <v>251</v>
      </c>
      <c r="AT143" s="156" t="s">
        <v>163</v>
      </c>
      <c r="AU143" s="156" t="s">
        <v>161</v>
      </c>
      <c r="AY143" s="18" t="s">
        <v>160</v>
      </c>
      <c r="BE143" s="157">
        <f>IF(N143="základní",J143,0)</f>
        <v>0</v>
      </c>
      <c r="BF143" s="157">
        <f>IF(N143="snížená",J143,0)</f>
        <v>0</v>
      </c>
      <c r="BG143" s="157">
        <f>IF(N143="zákl. přenesená",J143,0)</f>
        <v>0</v>
      </c>
      <c r="BH143" s="157">
        <f>IF(N143="sníž. přenesená",J143,0)</f>
        <v>0</v>
      </c>
      <c r="BI143" s="157">
        <f>IF(N143="nulová",J143,0)</f>
        <v>0</v>
      </c>
      <c r="BJ143" s="18" t="s">
        <v>81</v>
      </c>
      <c r="BK143" s="157">
        <f>ROUND(I143*H143,2)</f>
        <v>0</v>
      </c>
      <c r="BL143" s="18" t="s">
        <v>251</v>
      </c>
      <c r="BM143" s="156" t="s">
        <v>2597</v>
      </c>
    </row>
    <row r="144" spans="1:47" s="2" customFormat="1" ht="11.25">
      <c r="A144" s="33"/>
      <c r="B144" s="34"/>
      <c r="C144" s="33"/>
      <c r="D144" s="158" t="s">
        <v>170</v>
      </c>
      <c r="E144" s="33"/>
      <c r="F144" s="159" t="s">
        <v>2598</v>
      </c>
      <c r="G144" s="33"/>
      <c r="H144" s="33"/>
      <c r="I144" s="160"/>
      <c r="J144" s="33"/>
      <c r="K144" s="33"/>
      <c r="L144" s="34"/>
      <c r="M144" s="161"/>
      <c r="N144" s="162"/>
      <c r="O144" s="59"/>
      <c r="P144" s="59"/>
      <c r="Q144" s="59"/>
      <c r="R144" s="59"/>
      <c r="S144" s="59"/>
      <c r="T144" s="60"/>
      <c r="U144" s="33"/>
      <c r="V144" s="33"/>
      <c r="W144" s="33"/>
      <c r="X144" s="33"/>
      <c r="Y144" s="33"/>
      <c r="Z144" s="33"/>
      <c r="AA144" s="33"/>
      <c r="AB144" s="33"/>
      <c r="AC144" s="33"/>
      <c r="AD144" s="33"/>
      <c r="AE144" s="33"/>
      <c r="AT144" s="18" t="s">
        <v>170</v>
      </c>
      <c r="AU144" s="18" t="s">
        <v>161</v>
      </c>
    </row>
    <row r="145" spans="1:65" s="2" customFormat="1" ht="16.5" customHeight="1">
      <c r="A145" s="33"/>
      <c r="B145" s="144"/>
      <c r="C145" s="145" t="s">
        <v>212</v>
      </c>
      <c r="D145" s="145" t="s">
        <v>163</v>
      </c>
      <c r="E145" s="146" t="s">
        <v>2599</v>
      </c>
      <c r="F145" s="147" t="s">
        <v>2600</v>
      </c>
      <c r="G145" s="148" t="s">
        <v>236</v>
      </c>
      <c r="H145" s="149">
        <v>90</v>
      </c>
      <c r="I145" s="150"/>
      <c r="J145" s="151">
        <f>ROUND(I145*H145,2)</f>
        <v>0</v>
      </c>
      <c r="K145" s="147" t="s">
        <v>167</v>
      </c>
      <c r="L145" s="34"/>
      <c r="M145" s="152" t="s">
        <v>1</v>
      </c>
      <c r="N145" s="153" t="s">
        <v>38</v>
      </c>
      <c r="O145" s="59"/>
      <c r="P145" s="154">
        <f>O145*H145</f>
        <v>0</v>
      </c>
      <c r="Q145" s="154">
        <v>0.00224</v>
      </c>
      <c r="R145" s="154">
        <f>Q145*H145</f>
        <v>0.20159999999999997</v>
      </c>
      <c r="S145" s="154">
        <v>0</v>
      </c>
      <c r="T145" s="155">
        <f>S145*H145</f>
        <v>0</v>
      </c>
      <c r="U145" s="33"/>
      <c r="V145" s="33"/>
      <c r="W145" s="33"/>
      <c r="X145" s="33"/>
      <c r="Y145" s="33"/>
      <c r="Z145" s="33"/>
      <c r="AA145" s="33"/>
      <c r="AB145" s="33"/>
      <c r="AC145" s="33"/>
      <c r="AD145" s="33"/>
      <c r="AE145" s="33"/>
      <c r="AR145" s="156" t="s">
        <v>251</v>
      </c>
      <c r="AT145" s="156" t="s">
        <v>163</v>
      </c>
      <c r="AU145" s="156" t="s">
        <v>161</v>
      </c>
      <c r="AY145" s="18" t="s">
        <v>160</v>
      </c>
      <c r="BE145" s="157">
        <f>IF(N145="základní",J145,0)</f>
        <v>0</v>
      </c>
      <c r="BF145" s="157">
        <f>IF(N145="snížená",J145,0)</f>
        <v>0</v>
      </c>
      <c r="BG145" s="157">
        <f>IF(N145="zákl. přenesená",J145,0)</f>
        <v>0</v>
      </c>
      <c r="BH145" s="157">
        <f>IF(N145="sníž. přenesená",J145,0)</f>
        <v>0</v>
      </c>
      <c r="BI145" s="157">
        <f>IF(N145="nulová",J145,0)</f>
        <v>0</v>
      </c>
      <c r="BJ145" s="18" t="s">
        <v>81</v>
      </c>
      <c r="BK145" s="157">
        <f>ROUND(I145*H145,2)</f>
        <v>0</v>
      </c>
      <c r="BL145" s="18" t="s">
        <v>251</v>
      </c>
      <c r="BM145" s="156" t="s">
        <v>2601</v>
      </c>
    </row>
    <row r="146" spans="1:47" s="2" customFormat="1" ht="11.25">
      <c r="A146" s="33"/>
      <c r="B146" s="34"/>
      <c r="C146" s="33"/>
      <c r="D146" s="158" t="s">
        <v>170</v>
      </c>
      <c r="E146" s="33"/>
      <c r="F146" s="159" t="s">
        <v>2602</v>
      </c>
      <c r="G146" s="33"/>
      <c r="H146" s="33"/>
      <c r="I146" s="160"/>
      <c r="J146" s="33"/>
      <c r="K146" s="33"/>
      <c r="L146" s="34"/>
      <c r="M146" s="161"/>
      <c r="N146" s="162"/>
      <c r="O146" s="59"/>
      <c r="P146" s="59"/>
      <c r="Q146" s="59"/>
      <c r="R146" s="59"/>
      <c r="S146" s="59"/>
      <c r="T146" s="60"/>
      <c r="U146" s="33"/>
      <c r="V146" s="33"/>
      <c r="W146" s="33"/>
      <c r="X146" s="33"/>
      <c r="Y146" s="33"/>
      <c r="Z146" s="33"/>
      <c r="AA146" s="33"/>
      <c r="AB146" s="33"/>
      <c r="AC146" s="33"/>
      <c r="AD146" s="33"/>
      <c r="AE146" s="33"/>
      <c r="AT146" s="18" t="s">
        <v>170</v>
      </c>
      <c r="AU146" s="18" t="s">
        <v>161</v>
      </c>
    </row>
    <row r="147" spans="1:65" s="2" customFormat="1" ht="16.5" customHeight="1">
      <c r="A147" s="33"/>
      <c r="B147" s="144"/>
      <c r="C147" s="145" t="s">
        <v>215</v>
      </c>
      <c r="D147" s="145" t="s">
        <v>163</v>
      </c>
      <c r="E147" s="146" t="s">
        <v>2603</v>
      </c>
      <c r="F147" s="147" t="s">
        <v>2604</v>
      </c>
      <c r="G147" s="148" t="s">
        <v>693</v>
      </c>
      <c r="H147" s="149">
        <v>3</v>
      </c>
      <c r="I147" s="150"/>
      <c r="J147" s="151">
        <f>ROUND(I147*H147,2)</f>
        <v>0</v>
      </c>
      <c r="K147" s="147" t="s">
        <v>1</v>
      </c>
      <c r="L147" s="34"/>
      <c r="M147" s="152" t="s">
        <v>1</v>
      </c>
      <c r="N147" s="153" t="s">
        <v>38</v>
      </c>
      <c r="O147" s="59"/>
      <c r="P147" s="154">
        <f>O147*H147</f>
        <v>0</v>
      </c>
      <c r="Q147" s="154">
        <v>0</v>
      </c>
      <c r="R147" s="154">
        <f>Q147*H147</f>
        <v>0</v>
      </c>
      <c r="S147" s="154">
        <v>0</v>
      </c>
      <c r="T147" s="155">
        <f>S147*H147</f>
        <v>0</v>
      </c>
      <c r="U147" s="33"/>
      <c r="V147" s="33"/>
      <c r="W147" s="33"/>
      <c r="X147" s="33"/>
      <c r="Y147" s="33"/>
      <c r="Z147" s="33"/>
      <c r="AA147" s="33"/>
      <c r="AB147" s="33"/>
      <c r="AC147" s="33"/>
      <c r="AD147" s="33"/>
      <c r="AE147" s="33"/>
      <c r="AR147" s="156" t="s">
        <v>251</v>
      </c>
      <c r="AT147" s="156" t="s">
        <v>163</v>
      </c>
      <c r="AU147" s="156" t="s">
        <v>161</v>
      </c>
      <c r="AY147" s="18" t="s">
        <v>160</v>
      </c>
      <c r="BE147" s="157">
        <f>IF(N147="základní",J147,0)</f>
        <v>0</v>
      </c>
      <c r="BF147" s="157">
        <f>IF(N147="snížená",J147,0)</f>
        <v>0</v>
      </c>
      <c r="BG147" s="157">
        <f>IF(N147="zákl. přenesená",J147,0)</f>
        <v>0</v>
      </c>
      <c r="BH147" s="157">
        <f>IF(N147="sníž. přenesená",J147,0)</f>
        <v>0</v>
      </c>
      <c r="BI147" s="157">
        <f>IF(N147="nulová",J147,0)</f>
        <v>0</v>
      </c>
      <c r="BJ147" s="18" t="s">
        <v>81</v>
      </c>
      <c r="BK147" s="157">
        <f>ROUND(I147*H147,2)</f>
        <v>0</v>
      </c>
      <c r="BL147" s="18" t="s">
        <v>251</v>
      </c>
      <c r="BM147" s="156" t="s">
        <v>2605</v>
      </c>
    </row>
    <row r="148" spans="1:47" s="2" customFormat="1" ht="11.25">
      <c r="A148" s="33"/>
      <c r="B148" s="34"/>
      <c r="C148" s="33"/>
      <c r="D148" s="158" t="s">
        <v>170</v>
      </c>
      <c r="E148" s="33"/>
      <c r="F148" s="159" t="s">
        <v>2604</v>
      </c>
      <c r="G148" s="33"/>
      <c r="H148" s="33"/>
      <c r="I148" s="160"/>
      <c r="J148" s="33"/>
      <c r="K148" s="33"/>
      <c r="L148" s="34"/>
      <c r="M148" s="161"/>
      <c r="N148" s="162"/>
      <c r="O148" s="59"/>
      <c r="P148" s="59"/>
      <c r="Q148" s="59"/>
      <c r="R148" s="59"/>
      <c r="S148" s="59"/>
      <c r="T148" s="60"/>
      <c r="U148" s="33"/>
      <c r="V148" s="33"/>
      <c r="W148" s="33"/>
      <c r="X148" s="33"/>
      <c r="Y148" s="33"/>
      <c r="Z148" s="33"/>
      <c r="AA148" s="33"/>
      <c r="AB148" s="33"/>
      <c r="AC148" s="33"/>
      <c r="AD148" s="33"/>
      <c r="AE148" s="33"/>
      <c r="AT148" s="18" t="s">
        <v>170</v>
      </c>
      <c r="AU148" s="18" t="s">
        <v>161</v>
      </c>
    </row>
    <row r="149" spans="1:65" s="2" customFormat="1" ht="24.2" customHeight="1">
      <c r="A149" s="33"/>
      <c r="B149" s="144"/>
      <c r="C149" s="145" t="s">
        <v>218</v>
      </c>
      <c r="D149" s="145" t="s">
        <v>163</v>
      </c>
      <c r="E149" s="146" t="s">
        <v>2606</v>
      </c>
      <c r="F149" s="147" t="s">
        <v>2607</v>
      </c>
      <c r="G149" s="148" t="s">
        <v>236</v>
      </c>
      <c r="H149" s="149">
        <v>95</v>
      </c>
      <c r="I149" s="150"/>
      <c r="J149" s="151">
        <f>ROUND(I149*H149,2)</f>
        <v>0</v>
      </c>
      <c r="K149" s="147" t="s">
        <v>167</v>
      </c>
      <c r="L149" s="34"/>
      <c r="M149" s="152" t="s">
        <v>1</v>
      </c>
      <c r="N149" s="153" t="s">
        <v>38</v>
      </c>
      <c r="O149" s="59"/>
      <c r="P149" s="154">
        <f>O149*H149</f>
        <v>0</v>
      </c>
      <c r="Q149" s="154">
        <v>0.00034</v>
      </c>
      <c r="R149" s="154">
        <f>Q149*H149</f>
        <v>0.0323</v>
      </c>
      <c r="S149" s="154">
        <v>0</v>
      </c>
      <c r="T149" s="155">
        <f>S149*H149</f>
        <v>0</v>
      </c>
      <c r="U149" s="33"/>
      <c r="V149" s="33"/>
      <c r="W149" s="33"/>
      <c r="X149" s="33"/>
      <c r="Y149" s="33"/>
      <c r="Z149" s="33"/>
      <c r="AA149" s="33"/>
      <c r="AB149" s="33"/>
      <c r="AC149" s="33"/>
      <c r="AD149" s="33"/>
      <c r="AE149" s="33"/>
      <c r="AR149" s="156" t="s">
        <v>251</v>
      </c>
      <c r="AT149" s="156" t="s">
        <v>163</v>
      </c>
      <c r="AU149" s="156" t="s">
        <v>161</v>
      </c>
      <c r="AY149" s="18" t="s">
        <v>160</v>
      </c>
      <c r="BE149" s="157">
        <f>IF(N149="základní",J149,0)</f>
        <v>0</v>
      </c>
      <c r="BF149" s="157">
        <f>IF(N149="snížená",J149,0)</f>
        <v>0</v>
      </c>
      <c r="BG149" s="157">
        <f>IF(N149="zákl. přenesená",J149,0)</f>
        <v>0</v>
      </c>
      <c r="BH149" s="157">
        <f>IF(N149="sníž. přenesená",J149,0)</f>
        <v>0</v>
      </c>
      <c r="BI149" s="157">
        <f>IF(N149="nulová",J149,0)</f>
        <v>0</v>
      </c>
      <c r="BJ149" s="18" t="s">
        <v>81</v>
      </c>
      <c r="BK149" s="157">
        <f>ROUND(I149*H149,2)</f>
        <v>0</v>
      </c>
      <c r="BL149" s="18" t="s">
        <v>251</v>
      </c>
      <c r="BM149" s="156" t="s">
        <v>2608</v>
      </c>
    </row>
    <row r="150" spans="1:47" s="2" customFormat="1" ht="19.5">
      <c r="A150" s="33"/>
      <c r="B150" s="34"/>
      <c r="C150" s="33"/>
      <c r="D150" s="158" t="s">
        <v>170</v>
      </c>
      <c r="E150" s="33"/>
      <c r="F150" s="159" t="s">
        <v>2609</v>
      </c>
      <c r="G150" s="33"/>
      <c r="H150" s="33"/>
      <c r="I150" s="160"/>
      <c r="J150" s="33"/>
      <c r="K150" s="33"/>
      <c r="L150" s="34"/>
      <c r="M150" s="161"/>
      <c r="N150" s="162"/>
      <c r="O150" s="59"/>
      <c r="P150" s="59"/>
      <c r="Q150" s="59"/>
      <c r="R150" s="59"/>
      <c r="S150" s="59"/>
      <c r="T150" s="60"/>
      <c r="U150" s="33"/>
      <c r="V150" s="33"/>
      <c r="W150" s="33"/>
      <c r="X150" s="33"/>
      <c r="Y150" s="33"/>
      <c r="Z150" s="33"/>
      <c r="AA150" s="33"/>
      <c r="AB150" s="33"/>
      <c r="AC150" s="33"/>
      <c r="AD150" s="33"/>
      <c r="AE150" s="33"/>
      <c r="AT150" s="18" t="s">
        <v>170</v>
      </c>
      <c r="AU150" s="18" t="s">
        <v>161</v>
      </c>
    </row>
    <row r="151" spans="1:65" s="2" customFormat="1" ht="24.2" customHeight="1">
      <c r="A151" s="33"/>
      <c r="B151" s="144"/>
      <c r="C151" s="145" t="s">
        <v>224</v>
      </c>
      <c r="D151" s="145" t="s">
        <v>163</v>
      </c>
      <c r="E151" s="146" t="s">
        <v>2610</v>
      </c>
      <c r="F151" s="147" t="s">
        <v>2611</v>
      </c>
      <c r="G151" s="148" t="s">
        <v>236</v>
      </c>
      <c r="H151" s="149">
        <v>30</v>
      </c>
      <c r="I151" s="150"/>
      <c r="J151" s="151">
        <f>ROUND(I151*H151,2)</f>
        <v>0</v>
      </c>
      <c r="K151" s="147" t="s">
        <v>1</v>
      </c>
      <c r="L151" s="34"/>
      <c r="M151" s="152" t="s">
        <v>1</v>
      </c>
      <c r="N151" s="153" t="s">
        <v>38</v>
      </c>
      <c r="O151" s="59"/>
      <c r="P151" s="154">
        <f>O151*H151</f>
        <v>0</v>
      </c>
      <c r="Q151" s="154">
        <v>0</v>
      </c>
      <c r="R151" s="154">
        <f>Q151*H151</f>
        <v>0</v>
      </c>
      <c r="S151" s="154">
        <v>0</v>
      </c>
      <c r="T151" s="155">
        <f>S151*H151</f>
        <v>0</v>
      </c>
      <c r="U151" s="33"/>
      <c r="V151" s="33"/>
      <c r="W151" s="33"/>
      <c r="X151" s="33"/>
      <c r="Y151" s="33"/>
      <c r="Z151" s="33"/>
      <c r="AA151" s="33"/>
      <c r="AB151" s="33"/>
      <c r="AC151" s="33"/>
      <c r="AD151" s="33"/>
      <c r="AE151" s="33"/>
      <c r="AR151" s="156" t="s">
        <v>251</v>
      </c>
      <c r="AT151" s="156" t="s">
        <v>163</v>
      </c>
      <c r="AU151" s="156" t="s">
        <v>161</v>
      </c>
      <c r="AY151" s="18" t="s">
        <v>160</v>
      </c>
      <c r="BE151" s="157">
        <f>IF(N151="základní",J151,0)</f>
        <v>0</v>
      </c>
      <c r="BF151" s="157">
        <f>IF(N151="snížená",J151,0)</f>
        <v>0</v>
      </c>
      <c r="BG151" s="157">
        <f>IF(N151="zákl. přenesená",J151,0)</f>
        <v>0</v>
      </c>
      <c r="BH151" s="157">
        <f>IF(N151="sníž. přenesená",J151,0)</f>
        <v>0</v>
      </c>
      <c r="BI151" s="157">
        <f>IF(N151="nulová",J151,0)</f>
        <v>0</v>
      </c>
      <c r="BJ151" s="18" t="s">
        <v>81</v>
      </c>
      <c r="BK151" s="157">
        <f>ROUND(I151*H151,2)</f>
        <v>0</v>
      </c>
      <c r="BL151" s="18" t="s">
        <v>251</v>
      </c>
      <c r="BM151" s="156" t="s">
        <v>2612</v>
      </c>
    </row>
    <row r="152" spans="1:47" s="2" customFormat="1" ht="11.25">
      <c r="A152" s="33"/>
      <c r="B152" s="34"/>
      <c r="C152" s="33"/>
      <c r="D152" s="158" t="s">
        <v>170</v>
      </c>
      <c r="E152" s="33"/>
      <c r="F152" s="159" t="s">
        <v>2611</v>
      </c>
      <c r="G152" s="33"/>
      <c r="H152" s="33"/>
      <c r="I152" s="160"/>
      <c r="J152" s="33"/>
      <c r="K152" s="33"/>
      <c r="L152" s="34"/>
      <c r="M152" s="161"/>
      <c r="N152" s="162"/>
      <c r="O152" s="59"/>
      <c r="P152" s="59"/>
      <c r="Q152" s="59"/>
      <c r="R152" s="59"/>
      <c r="S152" s="59"/>
      <c r="T152" s="60"/>
      <c r="U152" s="33"/>
      <c r="V152" s="33"/>
      <c r="W152" s="33"/>
      <c r="X152" s="33"/>
      <c r="Y152" s="33"/>
      <c r="Z152" s="33"/>
      <c r="AA152" s="33"/>
      <c r="AB152" s="33"/>
      <c r="AC152" s="33"/>
      <c r="AD152" s="33"/>
      <c r="AE152" s="33"/>
      <c r="AT152" s="18" t="s">
        <v>170</v>
      </c>
      <c r="AU152" s="18" t="s">
        <v>161</v>
      </c>
    </row>
    <row r="153" spans="2:63" s="12" customFormat="1" ht="20.85" customHeight="1">
      <c r="B153" s="131"/>
      <c r="D153" s="132" t="s">
        <v>72</v>
      </c>
      <c r="E153" s="142" t="s">
        <v>2613</v>
      </c>
      <c r="F153" s="142" t="s">
        <v>2614</v>
      </c>
      <c r="I153" s="134"/>
      <c r="J153" s="143">
        <f>BK153</f>
        <v>0</v>
      </c>
      <c r="L153" s="131"/>
      <c r="M153" s="136"/>
      <c r="N153" s="137"/>
      <c r="O153" s="137"/>
      <c r="P153" s="138">
        <f>SUM(P154:P187)</f>
        <v>0</v>
      </c>
      <c r="Q153" s="137"/>
      <c r="R153" s="138">
        <f>SUM(R154:R187)</f>
        <v>0.7217099999999999</v>
      </c>
      <c r="S153" s="137"/>
      <c r="T153" s="139">
        <f>SUM(T154:T187)</f>
        <v>0</v>
      </c>
      <c r="AR153" s="132" t="s">
        <v>83</v>
      </c>
      <c r="AT153" s="140" t="s">
        <v>72</v>
      </c>
      <c r="AU153" s="140" t="s">
        <v>83</v>
      </c>
      <c r="AY153" s="132" t="s">
        <v>160</v>
      </c>
      <c r="BK153" s="141">
        <f>SUM(BK154:BK187)</f>
        <v>0</v>
      </c>
    </row>
    <row r="154" spans="1:65" s="2" customFormat="1" ht="24.2" customHeight="1">
      <c r="A154" s="33"/>
      <c r="B154" s="144"/>
      <c r="C154" s="145" t="s">
        <v>233</v>
      </c>
      <c r="D154" s="145" t="s">
        <v>163</v>
      </c>
      <c r="E154" s="146" t="s">
        <v>2615</v>
      </c>
      <c r="F154" s="147" t="s">
        <v>2616</v>
      </c>
      <c r="G154" s="148" t="s">
        <v>185</v>
      </c>
      <c r="H154" s="149">
        <v>23</v>
      </c>
      <c r="I154" s="150"/>
      <c r="J154" s="151">
        <f>ROUND(I154*H154,2)</f>
        <v>0</v>
      </c>
      <c r="K154" s="147" t="s">
        <v>167</v>
      </c>
      <c r="L154" s="34"/>
      <c r="M154" s="152" t="s">
        <v>1</v>
      </c>
      <c r="N154" s="153" t="s">
        <v>38</v>
      </c>
      <c r="O154" s="59"/>
      <c r="P154" s="154">
        <f>O154*H154</f>
        <v>0</v>
      </c>
      <c r="Q154" s="154">
        <v>0</v>
      </c>
      <c r="R154" s="154">
        <f>Q154*H154</f>
        <v>0</v>
      </c>
      <c r="S154" s="154">
        <v>0</v>
      </c>
      <c r="T154" s="155">
        <f>S154*H154</f>
        <v>0</v>
      </c>
      <c r="U154" s="33"/>
      <c r="V154" s="33"/>
      <c r="W154" s="33"/>
      <c r="X154" s="33"/>
      <c r="Y154" s="33"/>
      <c r="Z154" s="33"/>
      <c r="AA154" s="33"/>
      <c r="AB154" s="33"/>
      <c r="AC154" s="33"/>
      <c r="AD154" s="33"/>
      <c r="AE154" s="33"/>
      <c r="AR154" s="156" t="s">
        <v>251</v>
      </c>
      <c r="AT154" s="156" t="s">
        <v>163</v>
      </c>
      <c r="AU154" s="156" t="s">
        <v>161</v>
      </c>
      <c r="AY154" s="18" t="s">
        <v>160</v>
      </c>
      <c r="BE154" s="157">
        <f>IF(N154="základní",J154,0)</f>
        <v>0</v>
      </c>
      <c r="BF154" s="157">
        <f>IF(N154="snížená",J154,0)</f>
        <v>0</v>
      </c>
      <c r="BG154" s="157">
        <f>IF(N154="zákl. přenesená",J154,0)</f>
        <v>0</v>
      </c>
      <c r="BH154" s="157">
        <f>IF(N154="sníž. přenesená",J154,0)</f>
        <v>0</v>
      </c>
      <c r="BI154" s="157">
        <f>IF(N154="nulová",J154,0)</f>
        <v>0</v>
      </c>
      <c r="BJ154" s="18" t="s">
        <v>81</v>
      </c>
      <c r="BK154" s="157">
        <f>ROUND(I154*H154,2)</f>
        <v>0</v>
      </c>
      <c r="BL154" s="18" t="s">
        <v>251</v>
      </c>
      <c r="BM154" s="156" t="s">
        <v>2617</v>
      </c>
    </row>
    <row r="155" spans="1:47" s="2" customFormat="1" ht="19.5">
      <c r="A155" s="33"/>
      <c r="B155" s="34"/>
      <c r="C155" s="33"/>
      <c r="D155" s="158" t="s">
        <v>170</v>
      </c>
      <c r="E155" s="33"/>
      <c r="F155" s="159" t="s">
        <v>2616</v>
      </c>
      <c r="G155" s="33"/>
      <c r="H155" s="33"/>
      <c r="I155" s="160"/>
      <c r="J155" s="33"/>
      <c r="K155" s="33"/>
      <c r="L155" s="34"/>
      <c r="M155" s="161"/>
      <c r="N155" s="162"/>
      <c r="O155" s="59"/>
      <c r="P155" s="59"/>
      <c r="Q155" s="59"/>
      <c r="R155" s="59"/>
      <c r="S155" s="59"/>
      <c r="T155" s="60"/>
      <c r="U155" s="33"/>
      <c r="V155" s="33"/>
      <c r="W155" s="33"/>
      <c r="X155" s="33"/>
      <c r="Y155" s="33"/>
      <c r="Z155" s="33"/>
      <c r="AA155" s="33"/>
      <c r="AB155" s="33"/>
      <c r="AC155" s="33"/>
      <c r="AD155" s="33"/>
      <c r="AE155" s="33"/>
      <c r="AT155" s="18" t="s">
        <v>170</v>
      </c>
      <c r="AU155" s="18" t="s">
        <v>161</v>
      </c>
    </row>
    <row r="156" spans="1:65" s="2" customFormat="1" ht="24.2" customHeight="1">
      <c r="A156" s="33"/>
      <c r="B156" s="144"/>
      <c r="C156" s="145" t="s">
        <v>242</v>
      </c>
      <c r="D156" s="145" t="s">
        <v>163</v>
      </c>
      <c r="E156" s="146" t="s">
        <v>2618</v>
      </c>
      <c r="F156" s="147" t="s">
        <v>2619</v>
      </c>
      <c r="G156" s="148" t="s">
        <v>185</v>
      </c>
      <c r="H156" s="149">
        <v>12</v>
      </c>
      <c r="I156" s="150"/>
      <c r="J156" s="151">
        <f>ROUND(I156*H156,2)</f>
        <v>0</v>
      </c>
      <c r="K156" s="147" t="s">
        <v>167</v>
      </c>
      <c r="L156" s="34"/>
      <c r="M156" s="152" t="s">
        <v>1</v>
      </c>
      <c r="N156" s="153" t="s">
        <v>38</v>
      </c>
      <c r="O156" s="59"/>
      <c r="P156" s="154">
        <f>O156*H156</f>
        <v>0</v>
      </c>
      <c r="Q156" s="154">
        <v>0</v>
      </c>
      <c r="R156" s="154">
        <f>Q156*H156</f>
        <v>0</v>
      </c>
      <c r="S156" s="154">
        <v>0</v>
      </c>
      <c r="T156" s="155">
        <f>S156*H156</f>
        <v>0</v>
      </c>
      <c r="U156" s="33"/>
      <c r="V156" s="33"/>
      <c r="W156" s="33"/>
      <c r="X156" s="33"/>
      <c r="Y156" s="33"/>
      <c r="Z156" s="33"/>
      <c r="AA156" s="33"/>
      <c r="AB156" s="33"/>
      <c r="AC156" s="33"/>
      <c r="AD156" s="33"/>
      <c r="AE156" s="33"/>
      <c r="AR156" s="156" t="s">
        <v>251</v>
      </c>
      <c r="AT156" s="156" t="s">
        <v>163</v>
      </c>
      <c r="AU156" s="156" t="s">
        <v>161</v>
      </c>
      <c r="AY156" s="18" t="s">
        <v>160</v>
      </c>
      <c r="BE156" s="157">
        <f>IF(N156="základní",J156,0)</f>
        <v>0</v>
      </c>
      <c r="BF156" s="157">
        <f>IF(N156="snížená",J156,0)</f>
        <v>0</v>
      </c>
      <c r="BG156" s="157">
        <f>IF(N156="zákl. přenesená",J156,0)</f>
        <v>0</v>
      </c>
      <c r="BH156" s="157">
        <f>IF(N156="sníž. přenesená",J156,0)</f>
        <v>0</v>
      </c>
      <c r="BI156" s="157">
        <f>IF(N156="nulová",J156,0)</f>
        <v>0</v>
      </c>
      <c r="BJ156" s="18" t="s">
        <v>81</v>
      </c>
      <c r="BK156" s="157">
        <f>ROUND(I156*H156,2)</f>
        <v>0</v>
      </c>
      <c r="BL156" s="18" t="s">
        <v>251</v>
      </c>
      <c r="BM156" s="156" t="s">
        <v>2620</v>
      </c>
    </row>
    <row r="157" spans="1:47" s="2" customFormat="1" ht="19.5">
      <c r="A157" s="33"/>
      <c r="B157" s="34"/>
      <c r="C157" s="33"/>
      <c r="D157" s="158" t="s">
        <v>170</v>
      </c>
      <c r="E157" s="33"/>
      <c r="F157" s="159" t="s">
        <v>2619</v>
      </c>
      <c r="G157" s="33"/>
      <c r="H157" s="33"/>
      <c r="I157" s="160"/>
      <c r="J157" s="33"/>
      <c r="K157" s="33"/>
      <c r="L157" s="34"/>
      <c r="M157" s="161"/>
      <c r="N157" s="162"/>
      <c r="O157" s="59"/>
      <c r="P157" s="59"/>
      <c r="Q157" s="59"/>
      <c r="R157" s="59"/>
      <c r="S157" s="59"/>
      <c r="T157" s="60"/>
      <c r="U157" s="33"/>
      <c r="V157" s="33"/>
      <c r="W157" s="33"/>
      <c r="X157" s="33"/>
      <c r="Y157" s="33"/>
      <c r="Z157" s="33"/>
      <c r="AA157" s="33"/>
      <c r="AB157" s="33"/>
      <c r="AC157" s="33"/>
      <c r="AD157" s="33"/>
      <c r="AE157" s="33"/>
      <c r="AT157" s="18" t="s">
        <v>170</v>
      </c>
      <c r="AU157" s="18" t="s">
        <v>161</v>
      </c>
    </row>
    <row r="158" spans="1:65" s="2" customFormat="1" ht="24.2" customHeight="1">
      <c r="A158" s="33"/>
      <c r="B158" s="144"/>
      <c r="C158" s="145" t="s">
        <v>247</v>
      </c>
      <c r="D158" s="145" t="s">
        <v>163</v>
      </c>
      <c r="E158" s="146" t="s">
        <v>2621</v>
      </c>
      <c r="F158" s="147" t="s">
        <v>2622</v>
      </c>
      <c r="G158" s="148" t="s">
        <v>2623</v>
      </c>
      <c r="H158" s="149">
        <v>9</v>
      </c>
      <c r="I158" s="150"/>
      <c r="J158" s="151">
        <f>ROUND(I158*H158,2)</f>
        <v>0</v>
      </c>
      <c r="K158" s="147" t="s">
        <v>1</v>
      </c>
      <c r="L158" s="34"/>
      <c r="M158" s="152" t="s">
        <v>1</v>
      </c>
      <c r="N158" s="153" t="s">
        <v>38</v>
      </c>
      <c r="O158" s="59"/>
      <c r="P158" s="154">
        <f>O158*H158</f>
        <v>0</v>
      </c>
      <c r="Q158" s="154">
        <v>0</v>
      </c>
      <c r="R158" s="154">
        <f>Q158*H158</f>
        <v>0</v>
      </c>
      <c r="S158" s="154">
        <v>0</v>
      </c>
      <c r="T158" s="155">
        <f>S158*H158</f>
        <v>0</v>
      </c>
      <c r="U158" s="33"/>
      <c r="V158" s="33"/>
      <c r="W158" s="33"/>
      <c r="X158" s="33"/>
      <c r="Y158" s="33"/>
      <c r="Z158" s="33"/>
      <c r="AA158" s="33"/>
      <c r="AB158" s="33"/>
      <c r="AC158" s="33"/>
      <c r="AD158" s="33"/>
      <c r="AE158" s="33"/>
      <c r="AR158" s="156" t="s">
        <v>251</v>
      </c>
      <c r="AT158" s="156" t="s">
        <v>163</v>
      </c>
      <c r="AU158" s="156" t="s">
        <v>161</v>
      </c>
      <c r="AY158" s="18" t="s">
        <v>160</v>
      </c>
      <c r="BE158" s="157">
        <f>IF(N158="základní",J158,0)</f>
        <v>0</v>
      </c>
      <c r="BF158" s="157">
        <f>IF(N158="snížená",J158,0)</f>
        <v>0</v>
      </c>
      <c r="BG158" s="157">
        <f>IF(N158="zákl. přenesená",J158,0)</f>
        <v>0</v>
      </c>
      <c r="BH158" s="157">
        <f>IF(N158="sníž. přenesená",J158,0)</f>
        <v>0</v>
      </c>
      <c r="BI158" s="157">
        <f>IF(N158="nulová",J158,0)</f>
        <v>0</v>
      </c>
      <c r="BJ158" s="18" t="s">
        <v>81</v>
      </c>
      <c r="BK158" s="157">
        <f>ROUND(I158*H158,2)</f>
        <v>0</v>
      </c>
      <c r="BL158" s="18" t="s">
        <v>251</v>
      </c>
      <c r="BM158" s="156" t="s">
        <v>2624</v>
      </c>
    </row>
    <row r="159" spans="1:47" s="2" customFormat="1" ht="11.25">
      <c r="A159" s="33"/>
      <c r="B159" s="34"/>
      <c r="C159" s="33"/>
      <c r="D159" s="158" t="s">
        <v>170</v>
      </c>
      <c r="E159" s="33"/>
      <c r="F159" s="159" t="s">
        <v>2625</v>
      </c>
      <c r="G159" s="33"/>
      <c r="H159" s="33"/>
      <c r="I159" s="160"/>
      <c r="J159" s="33"/>
      <c r="K159" s="33"/>
      <c r="L159" s="34"/>
      <c r="M159" s="161"/>
      <c r="N159" s="162"/>
      <c r="O159" s="59"/>
      <c r="P159" s="59"/>
      <c r="Q159" s="59"/>
      <c r="R159" s="59"/>
      <c r="S159" s="59"/>
      <c r="T159" s="60"/>
      <c r="U159" s="33"/>
      <c r="V159" s="33"/>
      <c r="W159" s="33"/>
      <c r="X159" s="33"/>
      <c r="Y159" s="33"/>
      <c r="Z159" s="33"/>
      <c r="AA159" s="33"/>
      <c r="AB159" s="33"/>
      <c r="AC159" s="33"/>
      <c r="AD159" s="33"/>
      <c r="AE159" s="33"/>
      <c r="AT159" s="18" t="s">
        <v>170</v>
      </c>
      <c r="AU159" s="18" t="s">
        <v>161</v>
      </c>
    </row>
    <row r="160" spans="1:65" s="2" customFormat="1" ht="16.5" customHeight="1">
      <c r="A160" s="33"/>
      <c r="B160" s="144"/>
      <c r="C160" s="145" t="s">
        <v>259</v>
      </c>
      <c r="D160" s="145" t="s">
        <v>163</v>
      </c>
      <c r="E160" s="146" t="s">
        <v>2626</v>
      </c>
      <c r="F160" s="147" t="s">
        <v>2627</v>
      </c>
      <c r="G160" s="148" t="s">
        <v>185</v>
      </c>
      <c r="H160" s="149">
        <v>4</v>
      </c>
      <c r="I160" s="150"/>
      <c r="J160" s="151">
        <f>ROUND(I160*H160,2)</f>
        <v>0</v>
      </c>
      <c r="K160" s="147" t="s">
        <v>167</v>
      </c>
      <c r="L160" s="34"/>
      <c r="M160" s="152" t="s">
        <v>1</v>
      </c>
      <c r="N160" s="153" t="s">
        <v>38</v>
      </c>
      <c r="O160" s="59"/>
      <c r="P160" s="154">
        <f>O160*H160</f>
        <v>0</v>
      </c>
      <c r="Q160" s="154">
        <v>0.00029</v>
      </c>
      <c r="R160" s="154">
        <f>Q160*H160</f>
        <v>0.00116</v>
      </c>
      <c r="S160" s="154">
        <v>0</v>
      </c>
      <c r="T160" s="155">
        <f>S160*H160</f>
        <v>0</v>
      </c>
      <c r="U160" s="33"/>
      <c r="V160" s="33"/>
      <c r="W160" s="33"/>
      <c r="X160" s="33"/>
      <c r="Y160" s="33"/>
      <c r="Z160" s="33"/>
      <c r="AA160" s="33"/>
      <c r="AB160" s="33"/>
      <c r="AC160" s="33"/>
      <c r="AD160" s="33"/>
      <c r="AE160" s="33"/>
      <c r="AR160" s="156" t="s">
        <v>251</v>
      </c>
      <c r="AT160" s="156" t="s">
        <v>163</v>
      </c>
      <c r="AU160" s="156" t="s">
        <v>161</v>
      </c>
      <c r="AY160" s="18" t="s">
        <v>160</v>
      </c>
      <c r="BE160" s="157">
        <f>IF(N160="základní",J160,0)</f>
        <v>0</v>
      </c>
      <c r="BF160" s="157">
        <f>IF(N160="snížená",J160,0)</f>
        <v>0</v>
      </c>
      <c r="BG160" s="157">
        <f>IF(N160="zákl. přenesená",J160,0)</f>
        <v>0</v>
      </c>
      <c r="BH160" s="157">
        <f>IF(N160="sníž. přenesená",J160,0)</f>
        <v>0</v>
      </c>
      <c r="BI160" s="157">
        <f>IF(N160="nulová",J160,0)</f>
        <v>0</v>
      </c>
      <c r="BJ160" s="18" t="s">
        <v>81</v>
      </c>
      <c r="BK160" s="157">
        <f>ROUND(I160*H160,2)</f>
        <v>0</v>
      </c>
      <c r="BL160" s="18" t="s">
        <v>251</v>
      </c>
      <c r="BM160" s="156" t="s">
        <v>2628</v>
      </c>
    </row>
    <row r="161" spans="1:47" s="2" customFormat="1" ht="11.25">
      <c r="A161" s="33"/>
      <c r="B161" s="34"/>
      <c r="C161" s="33"/>
      <c r="D161" s="158" t="s">
        <v>170</v>
      </c>
      <c r="E161" s="33"/>
      <c r="F161" s="159" t="s">
        <v>2627</v>
      </c>
      <c r="G161" s="33"/>
      <c r="H161" s="33"/>
      <c r="I161" s="160"/>
      <c r="J161" s="33"/>
      <c r="K161" s="33"/>
      <c r="L161" s="34"/>
      <c r="M161" s="161"/>
      <c r="N161" s="162"/>
      <c r="O161" s="59"/>
      <c r="P161" s="59"/>
      <c r="Q161" s="59"/>
      <c r="R161" s="59"/>
      <c r="S161" s="59"/>
      <c r="T161" s="60"/>
      <c r="U161" s="33"/>
      <c r="V161" s="33"/>
      <c r="W161" s="33"/>
      <c r="X161" s="33"/>
      <c r="Y161" s="33"/>
      <c r="Z161" s="33"/>
      <c r="AA161" s="33"/>
      <c r="AB161" s="33"/>
      <c r="AC161" s="33"/>
      <c r="AD161" s="33"/>
      <c r="AE161" s="33"/>
      <c r="AT161" s="18" t="s">
        <v>170</v>
      </c>
      <c r="AU161" s="18" t="s">
        <v>161</v>
      </c>
    </row>
    <row r="162" spans="1:65" s="2" customFormat="1" ht="21.75" customHeight="1">
      <c r="A162" s="33"/>
      <c r="B162" s="144"/>
      <c r="C162" s="145" t="s">
        <v>8</v>
      </c>
      <c r="D162" s="145" t="s">
        <v>163</v>
      </c>
      <c r="E162" s="146" t="s">
        <v>2629</v>
      </c>
      <c r="F162" s="147" t="s">
        <v>2630</v>
      </c>
      <c r="G162" s="148" t="s">
        <v>185</v>
      </c>
      <c r="H162" s="149">
        <v>1</v>
      </c>
      <c r="I162" s="150"/>
      <c r="J162" s="151">
        <f>ROUND(I162*H162,2)</f>
        <v>0</v>
      </c>
      <c r="K162" s="147" t="s">
        <v>167</v>
      </c>
      <c r="L162" s="34"/>
      <c r="M162" s="152" t="s">
        <v>1</v>
      </c>
      <c r="N162" s="153" t="s">
        <v>38</v>
      </c>
      <c r="O162" s="59"/>
      <c r="P162" s="154">
        <f>O162*H162</f>
        <v>0</v>
      </c>
      <c r="Q162" s="154">
        <v>8E-05</v>
      </c>
      <c r="R162" s="154">
        <f>Q162*H162</f>
        <v>8E-05</v>
      </c>
      <c r="S162" s="154">
        <v>0</v>
      </c>
      <c r="T162" s="155">
        <f>S162*H162</f>
        <v>0</v>
      </c>
      <c r="U162" s="33"/>
      <c r="V162" s="33"/>
      <c r="W162" s="33"/>
      <c r="X162" s="33"/>
      <c r="Y162" s="33"/>
      <c r="Z162" s="33"/>
      <c r="AA162" s="33"/>
      <c r="AB162" s="33"/>
      <c r="AC162" s="33"/>
      <c r="AD162" s="33"/>
      <c r="AE162" s="33"/>
      <c r="AR162" s="156" t="s">
        <v>251</v>
      </c>
      <c r="AT162" s="156" t="s">
        <v>163</v>
      </c>
      <c r="AU162" s="156" t="s">
        <v>161</v>
      </c>
      <c r="AY162" s="18" t="s">
        <v>160</v>
      </c>
      <c r="BE162" s="157">
        <f>IF(N162="základní",J162,0)</f>
        <v>0</v>
      </c>
      <c r="BF162" s="157">
        <f>IF(N162="snížená",J162,0)</f>
        <v>0</v>
      </c>
      <c r="BG162" s="157">
        <f>IF(N162="zákl. přenesená",J162,0)</f>
        <v>0</v>
      </c>
      <c r="BH162" s="157">
        <f>IF(N162="sníž. přenesená",J162,0)</f>
        <v>0</v>
      </c>
      <c r="BI162" s="157">
        <f>IF(N162="nulová",J162,0)</f>
        <v>0</v>
      </c>
      <c r="BJ162" s="18" t="s">
        <v>81</v>
      </c>
      <c r="BK162" s="157">
        <f>ROUND(I162*H162,2)</f>
        <v>0</v>
      </c>
      <c r="BL162" s="18" t="s">
        <v>251</v>
      </c>
      <c r="BM162" s="156" t="s">
        <v>2631</v>
      </c>
    </row>
    <row r="163" spans="1:47" s="2" customFormat="1" ht="11.25">
      <c r="A163" s="33"/>
      <c r="B163" s="34"/>
      <c r="C163" s="33"/>
      <c r="D163" s="158" t="s">
        <v>170</v>
      </c>
      <c r="E163" s="33"/>
      <c r="F163" s="159" t="s">
        <v>2632</v>
      </c>
      <c r="G163" s="33"/>
      <c r="H163" s="33"/>
      <c r="I163" s="160"/>
      <c r="J163" s="33"/>
      <c r="K163" s="33"/>
      <c r="L163" s="34"/>
      <c r="M163" s="161"/>
      <c r="N163" s="162"/>
      <c r="O163" s="59"/>
      <c r="P163" s="59"/>
      <c r="Q163" s="59"/>
      <c r="R163" s="59"/>
      <c r="S163" s="59"/>
      <c r="T163" s="60"/>
      <c r="U163" s="33"/>
      <c r="V163" s="33"/>
      <c r="W163" s="33"/>
      <c r="X163" s="33"/>
      <c r="Y163" s="33"/>
      <c r="Z163" s="33"/>
      <c r="AA163" s="33"/>
      <c r="AB163" s="33"/>
      <c r="AC163" s="33"/>
      <c r="AD163" s="33"/>
      <c r="AE163" s="33"/>
      <c r="AT163" s="18" t="s">
        <v>170</v>
      </c>
      <c r="AU163" s="18" t="s">
        <v>161</v>
      </c>
    </row>
    <row r="164" spans="1:65" s="2" customFormat="1" ht="21.75" customHeight="1">
      <c r="A164" s="33"/>
      <c r="B164" s="144"/>
      <c r="C164" s="145" t="s">
        <v>251</v>
      </c>
      <c r="D164" s="145" t="s">
        <v>163</v>
      </c>
      <c r="E164" s="146" t="s">
        <v>2633</v>
      </c>
      <c r="F164" s="147" t="s">
        <v>2634</v>
      </c>
      <c r="G164" s="148" t="s">
        <v>185</v>
      </c>
      <c r="H164" s="149">
        <v>1</v>
      </c>
      <c r="I164" s="150"/>
      <c r="J164" s="151">
        <f>ROUND(I164*H164,2)</f>
        <v>0</v>
      </c>
      <c r="K164" s="147" t="s">
        <v>167</v>
      </c>
      <c r="L164" s="34"/>
      <c r="M164" s="152" t="s">
        <v>1</v>
      </c>
      <c r="N164" s="153" t="s">
        <v>38</v>
      </c>
      <c r="O164" s="59"/>
      <c r="P164" s="154">
        <f>O164*H164</f>
        <v>0</v>
      </c>
      <c r="Q164" s="154">
        <v>0.00015</v>
      </c>
      <c r="R164" s="154">
        <f>Q164*H164</f>
        <v>0.00015</v>
      </c>
      <c r="S164" s="154">
        <v>0</v>
      </c>
      <c r="T164" s="155">
        <f>S164*H164</f>
        <v>0</v>
      </c>
      <c r="U164" s="33"/>
      <c r="V164" s="33"/>
      <c r="W164" s="33"/>
      <c r="X164" s="33"/>
      <c r="Y164" s="33"/>
      <c r="Z164" s="33"/>
      <c r="AA164" s="33"/>
      <c r="AB164" s="33"/>
      <c r="AC164" s="33"/>
      <c r="AD164" s="33"/>
      <c r="AE164" s="33"/>
      <c r="AR164" s="156" t="s">
        <v>251</v>
      </c>
      <c r="AT164" s="156" t="s">
        <v>163</v>
      </c>
      <c r="AU164" s="156" t="s">
        <v>161</v>
      </c>
      <c r="AY164" s="18" t="s">
        <v>160</v>
      </c>
      <c r="BE164" s="157">
        <f>IF(N164="základní",J164,0)</f>
        <v>0</v>
      </c>
      <c r="BF164" s="157">
        <f>IF(N164="snížená",J164,0)</f>
        <v>0</v>
      </c>
      <c r="BG164" s="157">
        <f>IF(N164="zákl. přenesená",J164,0)</f>
        <v>0</v>
      </c>
      <c r="BH164" s="157">
        <f>IF(N164="sníž. přenesená",J164,0)</f>
        <v>0</v>
      </c>
      <c r="BI164" s="157">
        <f>IF(N164="nulová",J164,0)</f>
        <v>0</v>
      </c>
      <c r="BJ164" s="18" t="s">
        <v>81</v>
      </c>
      <c r="BK164" s="157">
        <f>ROUND(I164*H164,2)</f>
        <v>0</v>
      </c>
      <c r="BL164" s="18" t="s">
        <v>251</v>
      </c>
      <c r="BM164" s="156" t="s">
        <v>2635</v>
      </c>
    </row>
    <row r="165" spans="1:47" s="2" customFormat="1" ht="11.25">
      <c r="A165" s="33"/>
      <c r="B165" s="34"/>
      <c r="C165" s="33"/>
      <c r="D165" s="158" t="s">
        <v>170</v>
      </c>
      <c r="E165" s="33"/>
      <c r="F165" s="159" t="s">
        <v>2634</v>
      </c>
      <c r="G165" s="33"/>
      <c r="H165" s="33"/>
      <c r="I165" s="160"/>
      <c r="J165" s="33"/>
      <c r="K165" s="33"/>
      <c r="L165" s="34"/>
      <c r="M165" s="161"/>
      <c r="N165" s="162"/>
      <c r="O165" s="59"/>
      <c r="P165" s="59"/>
      <c r="Q165" s="59"/>
      <c r="R165" s="59"/>
      <c r="S165" s="59"/>
      <c r="T165" s="60"/>
      <c r="U165" s="33"/>
      <c r="V165" s="33"/>
      <c r="W165" s="33"/>
      <c r="X165" s="33"/>
      <c r="Y165" s="33"/>
      <c r="Z165" s="33"/>
      <c r="AA165" s="33"/>
      <c r="AB165" s="33"/>
      <c r="AC165" s="33"/>
      <c r="AD165" s="33"/>
      <c r="AE165" s="33"/>
      <c r="AT165" s="18" t="s">
        <v>170</v>
      </c>
      <c r="AU165" s="18" t="s">
        <v>161</v>
      </c>
    </row>
    <row r="166" spans="1:65" s="2" customFormat="1" ht="37.9" customHeight="1">
      <c r="A166" s="33"/>
      <c r="B166" s="144"/>
      <c r="C166" s="145" t="s">
        <v>304</v>
      </c>
      <c r="D166" s="145" t="s">
        <v>163</v>
      </c>
      <c r="E166" s="146" t="s">
        <v>2636</v>
      </c>
      <c r="F166" s="147" t="s">
        <v>2637</v>
      </c>
      <c r="G166" s="148" t="s">
        <v>2638</v>
      </c>
      <c r="H166" s="149">
        <v>8</v>
      </c>
      <c r="I166" s="150"/>
      <c r="J166" s="151">
        <f>ROUND(I166*H166,2)</f>
        <v>0</v>
      </c>
      <c r="K166" s="147" t="s">
        <v>1</v>
      </c>
      <c r="L166" s="34"/>
      <c r="M166" s="152" t="s">
        <v>1</v>
      </c>
      <c r="N166" s="153" t="s">
        <v>38</v>
      </c>
      <c r="O166" s="59"/>
      <c r="P166" s="154">
        <f>O166*H166</f>
        <v>0</v>
      </c>
      <c r="Q166" s="154">
        <v>0.01697</v>
      </c>
      <c r="R166" s="154">
        <f>Q166*H166</f>
        <v>0.13576</v>
      </c>
      <c r="S166" s="154">
        <v>0</v>
      </c>
      <c r="T166" s="155">
        <f>S166*H166</f>
        <v>0</v>
      </c>
      <c r="U166" s="33"/>
      <c r="V166" s="33"/>
      <c r="W166" s="33"/>
      <c r="X166" s="33"/>
      <c r="Y166" s="33"/>
      <c r="Z166" s="33"/>
      <c r="AA166" s="33"/>
      <c r="AB166" s="33"/>
      <c r="AC166" s="33"/>
      <c r="AD166" s="33"/>
      <c r="AE166" s="33"/>
      <c r="AR166" s="156" t="s">
        <v>251</v>
      </c>
      <c r="AT166" s="156" t="s">
        <v>163</v>
      </c>
      <c r="AU166" s="156" t="s">
        <v>161</v>
      </c>
      <c r="AY166" s="18" t="s">
        <v>160</v>
      </c>
      <c r="BE166" s="157">
        <f>IF(N166="základní",J166,0)</f>
        <v>0</v>
      </c>
      <c r="BF166" s="157">
        <f>IF(N166="snížená",J166,0)</f>
        <v>0</v>
      </c>
      <c r="BG166" s="157">
        <f>IF(N166="zákl. přenesená",J166,0)</f>
        <v>0</v>
      </c>
      <c r="BH166" s="157">
        <f>IF(N166="sníž. přenesená",J166,0)</f>
        <v>0</v>
      </c>
      <c r="BI166" s="157">
        <f>IF(N166="nulová",J166,0)</f>
        <v>0</v>
      </c>
      <c r="BJ166" s="18" t="s">
        <v>81</v>
      </c>
      <c r="BK166" s="157">
        <f>ROUND(I166*H166,2)</f>
        <v>0</v>
      </c>
      <c r="BL166" s="18" t="s">
        <v>251</v>
      </c>
      <c r="BM166" s="156" t="s">
        <v>2639</v>
      </c>
    </row>
    <row r="167" spans="1:47" s="2" customFormat="1" ht="19.5">
      <c r="A167" s="33"/>
      <c r="B167" s="34"/>
      <c r="C167" s="33"/>
      <c r="D167" s="158" t="s">
        <v>170</v>
      </c>
      <c r="E167" s="33"/>
      <c r="F167" s="159" t="s">
        <v>2637</v>
      </c>
      <c r="G167" s="33"/>
      <c r="H167" s="33"/>
      <c r="I167" s="160"/>
      <c r="J167" s="33"/>
      <c r="K167" s="33"/>
      <c r="L167" s="34"/>
      <c r="M167" s="161"/>
      <c r="N167" s="162"/>
      <c r="O167" s="59"/>
      <c r="P167" s="59"/>
      <c r="Q167" s="59"/>
      <c r="R167" s="59"/>
      <c r="S167" s="59"/>
      <c r="T167" s="60"/>
      <c r="U167" s="33"/>
      <c r="V167" s="33"/>
      <c r="W167" s="33"/>
      <c r="X167" s="33"/>
      <c r="Y167" s="33"/>
      <c r="Z167" s="33"/>
      <c r="AA167" s="33"/>
      <c r="AB167" s="33"/>
      <c r="AC167" s="33"/>
      <c r="AD167" s="33"/>
      <c r="AE167" s="33"/>
      <c r="AT167" s="18" t="s">
        <v>170</v>
      </c>
      <c r="AU167" s="18" t="s">
        <v>161</v>
      </c>
    </row>
    <row r="168" spans="1:65" s="2" customFormat="1" ht="37.9" customHeight="1">
      <c r="A168" s="33"/>
      <c r="B168" s="144"/>
      <c r="C168" s="145" t="s">
        <v>309</v>
      </c>
      <c r="D168" s="145" t="s">
        <v>163</v>
      </c>
      <c r="E168" s="146" t="s">
        <v>2640</v>
      </c>
      <c r="F168" s="147" t="s">
        <v>2641</v>
      </c>
      <c r="G168" s="148" t="s">
        <v>2638</v>
      </c>
      <c r="H168" s="149">
        <v>2</v>
      </c>
      <c r="I168" s="150"/>
      <c r="J168" s="151">
        <f>ROUND(I168*H168,2)</f>
        <v>0</v>
      </c>
      <c r="K168" s="147" t="s">
        <v>1</v>
      </c>
      <c r="L168" s="34"/>
      <c r="M168" s="152" t="s">
        <v>1</v>
      </c>
      <c r="N168" s="153" t="s">
        <v>38</v>
      </c>
      <c r="O168" s="59"/>
      <c r="P168" s="154">
        <f>O168*H168</f>
        <v>0</v>
      </c>
      <c r="Q168" s="154">
        <v>0.01697</v>
      </c>
      <c r="R168" s="154">
        <f>Q168*H168</f>
        <v>0.03394</v>
      </c>
      <c r="S168" s="154">
        <v>0</v>
      </c>
      <c r="T168" s="155">
        <f>S168*H168</f>
        <v>0</v>
      </c>
      <c r="U168" s="33"/>
      <c r="V168" s="33"/>
      <c r="W168" s="33"/>
      <c r="X168" s="33"/>
      <c r="Y168" s="33"/>
      <c r="Z168" s="33"/>
      <c r="AA168" s="33"/>
      <c r="AB168" s="33"/>
      <c r="AC168" s="33"/>
      <c r="AD168" s="33"/>
      <c r="AE168" s="33"/>
      <c r="AR168" s="156" t="s">
        <v>251</v>
      </c>
      <c r="AT168" s="156" t="s">
        <v>163</v>
      </c>
      <c r="AU168" s="156" t="s">
        <v>161</v>
      </c>
      <c r="AY168" s="18" t="s">
        <v>160</v>
      </c>
      <c r="BE168" s="157">
        <f>IF(N168="základní",J168,0)</f>
        <v>0</v>
      </c>
      <c r="BF168" s="157">
        <f>IF(N168="snížená",J168,0)</f>
        <v>0</v>
      </c>
      <c r="BG168" s="157">
        <f>IF(N168="zákl. přenesená",J168,0)</f>
        <v>0</v>
      </c>
      <c r="BH168" s="157">
        <f>IF(N168="sníž. přenesená",J168,0)</f>
        <v>0</v>
      </c>
      <c r="BI168" s="157">
        <f>IF(N168="nulová",J168,0)</f>
        <v>0</v>
      </c>
      <c r="BJ168" s="18" t="s">
        <v>81</v>
      </c>
      <c r="BK168" s="157">
        <f>ROUND(I168*H168,2)</f>
        <v>0</v>
      </c>
      <c r="BL168" s="18" t="s">
        <v>251</v>
      </c>
      <c r="BM168" s="156" t="s">
        <v>2642</v>
      </c>
    </row>
    <row r="169" spans="1:47" s="2" customFormat="1" ht="19.5">
      <c r="A169" s="33"/>
      <c r="B169" s="34"/>
      <c r="C169" s="33"/>
      <c r="D169" s="158" t="s">
        <v>170</v>
      </c>
      <c r="E169" s="33"/>
      <c r="F169" s="159" t="s">
        <v>2641</v>
      </c>
      <c r="G169" s="33"/>
      <c r="H169" s="33"/>
      <c r="I169" s="160"/>
      <c r="J169" s="33"/>
      <c r="K169" s="33"/>
      <c r="L169" s="34"/>
      <c r="M169" s="161"/>
      <c r="N169" s="162"/>
      <c r="O169" s="59"/>
      <c r="P169" s="59"/>
      <c r="Q169" s="59"/>
      <c r="R169" s="59"/>
      <c r="S169" s="59"/>
      <c r="T169" s="60"/>
      <c r="U169" s="33"/>
      <c r="V169" s="33"/>
      <c r="W169" s="33"/>
      <c r="X169" s="33"/>
      <c r="Y169" s="33"/>
      <c r="Z169" s="33"/>
      <c r="AA169" s="33"/>
      <c r="AB169" s="33"/>
      <c r="AC169" s="33"/>
      <c r="AD169" s="33"/>
      <c r="AE169" s="33"/>
      <c r="AT169" s="18" t="s">
        <v>170</v>
      </c>
      <c r="AU169" s="18" t="s">
        <v>161</v>
      </c>
    </row>
    <row r="170" spans="1:65" s="2" customFormat="1" ht="37.9" customHeight="1">
      <c r="A170" s="33"/>
      <c r="B170" s="144"/>
      <c r="C170" s="145" t="s">
        <v>317</v>
      </c>
      <c r="D170" s="145" t="s">
        <v>163</v>
      </c>
      <c r="E170" s="146" t="s">
        <v>2643</v>
      </c>
      <c r="F170" s="147" t="s">
        <v>2644</v>
      </c>
      <c r="G170" s="148" t="s">
        <v>2638</v>
      </c>
      <c r="H170" s="149">
        <v>2</v>
      </c>
      <c r="I170" s="150"/>
      <c r="J170" s="151">
        <f>ROUND(I170*H170,2)</f>
        <v>0</v>
      </c>
      <c r="K170" s="147" t="s">
        <v>1</v>
      </c>
      <c r="L170" s="34"/>
      <c r="M170" s="152" t="s">
        <v>1</v>
      </c>
      <c r="N170" s="153" t="s">
        <v>38</v>
      </c>
      <c r="O170" s="59"/>
      <c r="P170" s="154">
        <f>O170*H170</f>
        <v>0</v>
      </c>
      <c r="Q170" s="154">
        <v>0.01647</v>
      </c>
      <c r="R170" s="154">
        <f>Q170*H170</f>
        <v>0.03294</v>
      </c>
      <c r="S170" s="154">
        <v>0</v>
      </c>
      <c r="T170" s="155">
        <f>S170*H170</f>
        <v>0</v>
      </c>
      <c r="U170" s="33"/>
      <c r="V170" s="33"/>
      <c r="W170" s="33"/>
      <c r="X170" s="33"/>
      <c r="Y170" s="33"/>
      <c r="Z170" s="33"/>
      <c r="AA170" s="33"/>
      <c r="AB170" s="33"/>
      <c r="AC170" s="33"/>
      <c r="AD170" s="33"/>
      <c r="AE170" s="33"/>
      <c r="AR170" s="156" t="s">
        <v>251</v>
      </c>
      <c r="AT170" s="156" t="s">
        <v>163</v>
      </c>
      <c r="AU170" s="156" t="s">
        <v>161</v>
      </c>
      <c r="AY170" s="18" t="s">
        <v>160</v>
      </c>
      <c r="BE170" s="157">
        <f>IF(N170="základní",J170,0)</f>
        <v>0</v>
      </c>
      <c r="BF170" s="157">
        <f>IF(N170="snížená",J170,0)</f>
        <v>0</v>
      </c>
      <c r="BG170" s="157">
        <f>IF(N170="zákl. přenesená",J170,0)</f>
        <v>0</v>
      </c>
      <c r="BH170" s="157">
        <f>IF(N170="sníž. přenesená",J170,0)</f>
        <v>0</v>
      </c>
      <c r="BI170" s="157">
        <f>IF(N170="nulová",J170,0)</f>
        <v>0</v>
      </c>
      <c r="BJ170" s="18" t="s">
        <v>81</v>
      </c>
      <c r="BK170" s="157">
        <f>ROUND(I170*H170,2)</f>
        <v>0</v>
      </c>
      <c r="BL170" s="18" t="s">
        <v>251</v>
      </c>
      <c r="BM170" s="156" t="s">
        <v>2645</v>
      </c>
    </row>
    <row r="171" spans="1:47" s="2" customFormat="1" ht="29.25">
      <c r="A171" s="33"/>
      <c r="B171" s="34"/>
      <c r="C171" s="33"/>
      <c r="D171" s="158" t="s">
        <v>170</v>
      </c>
      <c r="E171" s="33"/>
      <c r="F171" s="159" t="s">
        <v>2646</v>
      </c>
      <c r="G171" s="33"/>
      <c r="H171" s="33"/>
      <c r="I171" s="160"/>
      <c r="J171" s="33"/>
      <c r="K171" s="33"/>
      <c r="L171" s="34"/>
      <c r="M171" s="161"/>
      <c r="N171" s="162"/>
      <c r="O171" s="59"/>
      <c r="P171" s="59"/>
      <c r="Q171" s="59"/>
      <c r="R171" s="59"/>
      <c r="S171" s="59"/>
      <c r="T171" s="60"/>
      <c r="U171" s="33"/>
      <c r="V171" s="33"/>
      <c r="W171" s="33"/>
      <c r="X171" s="33"/>
      <c r="Y171" s="33"/>
      <c r="Z171" s="33"/>
      <c r="AA171" s="33"/>
      <c r="AB171" s="33"/>
      <c r="AC171" s="33"/>
      <c r="AD171" s="33"/>
      <c r="AE171" s="33"/>
      <c r="AT171" s="18" t="s">
        <v>170</v>
      </c>
      <c r="AU171" s="18" t="s">
        <v>161</v>
      </c>
    </row>
    <row r="172" spans="1:65" s="2" customFormat="1" ht="37.9" customHeight="1">
      <c r="A172" s="33"/>
      <c r="B172" s="144"/>
      <c r="C172" s="145" t="s">
        <v>325</v>
      </c>
      <c r="D172" s="145" t="s">
        <v>163</v>
      </c>
      <c r="E172" s="146" t="s">
        <v>2647</v>
      </c>
      <c r="F172" s="147" t="s">
        <v>2648</v>
      </c>
      <c r="G172" s="148" t="s">
        <v>2638</v>
      </c>
      <c r="H172" s="149">
        <v>12</v>
      </c>
      <c r="I172" s="150"/>
      <c r="J172" s="151">
        <f>ROUND(I172*H172,2)</f>
        <v>0</v>
      </c>
      <c r="K172" s="147" t="s">
        <v>167</v>
      </c>
      <c r="L172" s="34"/>
      <c r="M172" s="152" t="s">
        <v>1</v>
      </c>
      <c r="N172" s="153" t="s">
        <v>38</v>
      </c>
      <c r="O172" s="59"/>
      <c r="P172" s="154">
        <f>O172*H172</f>
        <v>0</v>
      </c>
      <c r="Q172" s="154">
        <v>0.01647</v>
      </c>
      <c r="R172" s="154">
        <f>Q172*H172</f>
        <v>0.19763999999999998</v>
      </c>
      <c r="S172" s="154">
        <v>0</v>
      </c>
      <c r="T172" s="155">
        <f>S172*H172</f>
        <v>0</v>
      </c>
      <c r="U172" s="33"/>
      <c r="V172" s="33"/>
      <c r="W172" s="33"/>
      <c r="X172" s="33"/>
      <c r="Y172" s="33"/>
      <c r="Z172" s="33"/>
      <c r="AA172" s="33"/>
      <c r="AB172" s="33"/>
      <c r="AC172" s="33"/>
      <c r="AD172" s="33"/>
      <c r="AE172" s="33"/>
      <c r="AR172" s="156" t="s">
        <v>251</v>
      </c>
      <c r="AT172" s="156" t="s">
        <v>163</v>
      </c>
      <c r="AU172" s="156" t="s">
        <v>161</v>
      </c>
      <c r="AY172" s="18" t="s">
        <v>160</v>
      </c>
      <c r="BE172" s="157">
        <f>IF(N172="základní",J172,0)</f>
        <v>0</v>
      </c>
      <c r="BF172" s="157">
        <f>IF(N172="snížená",J172,0)</f>
        <v>0</v>
      </c>
      <c r="BG172" s="157">
        <f>IF(N172="zákl. přenesená",J172,0)</f>
        <v>0</v>
      </c>
      <c r="BH172" s="157">
        <f>IF(N172="sníž. přenesená",J172,0)</f>
        <v>0</v>
      </c>
      <c r="BI172" s="157">
        <f>IF(N172="nulová",J172,0)</f>
        <v>0</v>
      </c>
      <c r="BJ172" s="18" t="s">
        <v>81</v>
      </c>
      <c r="BK172" s="157">
        <f>ROUND(I172*H172,2)</f>
        <v>0</v>
      </c>
      <c r="BL172" s="18" t="s">
        <v>251</v>
      </c>
      <c r="BM172" s="156" t="s">
        <v>2649</v>
      </c>
    </row>
    <row r="173" spans="1:47" s="2" customFormat="1" ht="29.25">
      <c r="A173" s="33"/>
      <c r="B173" s="34"/>
      <c r="C173" s="33"/>
      <c r="D173" s="158" t="s">
        <v>170</v>
      </c>
      <c r="E173" s="33"/>
      <c r="F173" s="159" t="s">
        <v>2648</v>
      </c>
      <c r="G173" s="33"/>
      <c r="H173" s="33"/>
      <c r="I173" s="160"/>
      <c r="J173" s="33"/>
      <c r="K173" s="33"/>
      <c r="L173" s="34"/>
      <c r="M173" s="161"/>
      <c r="N173" s="162"/>
      <c r="O173" s="59"/>
      <c r="P173" s="59"/>
      <c r="Q173" s="59"/>
      <c r="R173" s="59"/>
      <c r="S173" s="59"/>
      <c r="T173" s="60"/>
      <c r="U173" s="33"/>
      <c r="V173" s="33"/>
      <c r="W173" s="33"/>
      <c r="X173" s="33"/>
      <c r="Y173" s="33"/>
      <c r="Z173" s="33"/>
      <c r="AA173" s="33"/>
      <c r="AB173" s="33"/>
      <c r="AC173" s="33"/>
      <c r="AD173" s="33"/>
      <c r="AE173" s="33"/>
      <c r="AT173" s="18" t="s">
        <v>170</v>
      </c>
      <c r="AU173" s="18" t="s">
        <v>161</v>
      </c>
    </row>
    <row r="174" spans="1:65" s="2" customFormat="1" ht="21.75" customHeight="1">
      <c r="A174" s="33"/>
      <c r="B174" s="144"/>
      <c r="C174" s="145" t="s">
        <v>7</v>
      </c>
      <c r="D174" s="145" t="s">
        <v>163</v>
      </c>
      <c r="E174" s="146" t="s">
        <v>2650</v>
      </c>
      <c r="F174" s="147" t="s">
        <v>2651</v>
      </c>
      <c r="G174" s="148" t="s">
        <v>2638</v>
      </c>
      <c r="H174" s="149">
        <v>2</v>
      </c>
      <c r="I174" s="150"/>
      <c r="J174" s="151">
        <f>ROUND(I174*H174,2)</f>
        <v>0</v>
      </c>
      <c r="K174" s="147" t="s">
        <v>167</v>
      </c>
      <c r="L174" s="34"/>
      <c r="M174" s="152" t="s">
        <v>1</v>
      </c>
      <c r="N174" s="153" t="s">
        <v>38</v>
      </c>
      <c r="O174" s="59"/>
      <c r="P174" s="154">
        <f>O174*H174</f>
        <v>0</v>
      </c>
      <c r="Q174" s="154">
        <v>0.01234</v>
      </c>
      <c r="R174" s="154">
        <f>Q174*H174</f>
        <v>0.02468</v>
      </c>
      <c r="S174" s="154">
        <v>0</v>
      </c>
      <c r="T174" s="155">
        <f>S174*H174</f>
        <v>0</v>
      </c>
      <c r="U174" s="33"/>
      <c r="V174" s="33"/>
      <c r="W174" s="33"/>
      <c r="X174" s="33"/>
      <c r="Y174" s="33"/>
      <c r="Z174" s="33"/>
      <c r="AA174" s="33"/>
      <c r="AB174" s="33"/>
      <c r="AC174" s="33"/>
      <c r="AD174" s="33"/>
      <c r="AE174" s="33"/>
      <c r="AR174" s="156" t="s">
        <v>251</v>
      </c>
      <c r="AT174" s="156" t="s">
        <v>163</v>
      </c>
      <c r="AU174" s="156" t="s">
        <v>161</v>
      </c>
      <c r="AY174" s="18" t="s">
        <v>160</v>
      </c>
      <c r="BE174" s="157">
        <f>IF(N174="základní",J174,0)</f>
        <v>0</v>
      </c>
      <c r="BF174" s="157">
        <f>IF(N174="snížená",J174,0)</f>
        <v>0</v>
      </c>
      <c r="BG174" s="157">
        <f>IF(N174="zákl. přenesená",J174,0)</f>
        <v>0</v>
      </c>
      <c r="BH174" s="157">
        <f>IF(N174="sníž. přenesená",J174,0)</f>
        <v>0</v>
      </c>
      <c r="BI174" s="157">
        <f>IF(N174="nulová",J174,0)</f>
        <v>0</v>
      </c>
      <c r="BJ174" s="18" t="s">
        <v>81</v>
      </c>
      <c r="BK174" s="157">
        <f>ROUND(I174*H174,2)</f>
        <v>0</v>
      </c>
      <c r="BL174" s="18" t="s">
        <v>251</v>
      </c>
      <c r="BM174" s="156" t="s">
        <v>2652</v>
      </c>
    </row>
    <row r="175" spans="1:47" s="2" customFormat="1" ht="11.25">
      <c r="A175" s="33"/>
      <c r="B175" s="34"/>
      <c r="C175" s="33"/>
      <c r="D175" s="158" t="s">
        <v>170</v>
      </c>
      <c r="E175" s="33"/>
      <c r="F175" s="159" t="s">
        <v>2651</v>
      </c>
      <c r="G175" s="33"/>
      <c r="H175" s="33"/>
      <c r="I175" s="160"/>
      <c r="J175" s="33"/>
      <c r="K175" s="33"/>
      <c r="L175" s="34"/>
      <c r="M175" s="161"/>
      <c r="N175" s="162"/>
      <c r="O175" s="59"/>
      <c r="P175" s="59"/>
      <c r="Q175" s="59"/>
      <c r="R175" s="59"/>
      <c r="S175" s="59"/>
      <c r="T175" s="60"/>
      <c r="U175" s="33"/>
      <c r="V175" s="33"/>
      <c r="W175" s="33"/>
      <c r="X175" s="33"/>
      <c r="Y175" s="33"/>
      <c r="Z175" s="33"/>
      <c r="AA175" s="33"/>
      <c r="AB175" s="33"/>
      <c r="AC175" s="33"/>
      <c r="AD175" s="33"/>
      <c r="AE175" s="33"/>
      <c r="AT175" s="18" t="s">
        <v>170</v>
      </c>
      <c r="AU175" s="18" t="s">
        <v>161</v>
      </c>
    </row>
    <row r="176" spans="1:65" s="2" customFormat="1" ht="33" customHeight="1">
      <c r="A176" s="33"/>
      <c r="B176" s="144"/>
      <c r="C176" s="145" t="s">
        <v>339</v>
      </c>
      <c r="D176" s="145" t="s">
        <v>163</v>
      </c>
      <c r="E176" s="146" t="s">
        <v>2653</v>
      </c>
      <c r="F176" s="147" t="s">
        <v>2654</v>
      </c>
      <c r="G176" s="148" t="s">
        <v>2638</v>
      </c>
      <c r="H176" s="149">
        <v>2</v>
      </c>
      <c r="I176" s="150"/>
      <c r="J176" s="151">
        <f>ROUND(I176*H176,2)</f>
        <v>0</v>
      </c>
      <c r="K176" s="147" t="s">
        <v>167</v>
      </c>
      <c r="L176" s="34"/>
      <c r="M176" s="152" t="s">
        <v>1</v>
      </c>
      <c r="N176" s="153" t="s">
        <v>38</v>
      </c>
      <c r="O176" s="59"/>
      <c r="P176" s="154">
        <f>O176*H176</f>
        <v>0</v>
      </c>
      <c r="Q176" s="154">
        <v>0.01736</v>
      </c>
      <c r="R176" s="154">
        <f>Q176*H176</f>
        <v>0.03472</v>
      </c>
      <c r="S176" s="154">
        <v>0</v>
      </c>
      <c r="T176" s="155">
        <f>S176*H176</f>
        <v>0</v>
      </c>
      <c r="U176" s="33"/>
      <c r="V176" s="33"/>
      <c r="W176" s="33"/>
      <c r="X176" s="33"/>
      <c r="Y176" s="33"/>
      <c r="Z176" s="33"/>
      <c r="AA176" s="33"/>
      <c r="AB176" s="33"/>
      <c r="AC176" s="33"/>
      <c r="AD176" s="33"/>
      <c r="AE176" s="33"/>
      <c r="AR176" s="156" t="s">
        <v>251</v>
      </c>
      <c r="AT176" s="156" t="s">
        <v>163</v>
      </c>
      <c r="AU176" s="156" t="s">
        <v>161</v>
      </c>
      <c r="AY176" s="18" t="s">
        <v>160</v>
      </c>
      <c r="BE176" s="157">
        <f>IF(N176="základní",J176,0)</f>
        <v>0</v>
      </c>
      <c r="BF176" s="157">
        <f>IF(N176="snížená",J176,0)</f>
        <v>0</v>
      </c>
      <c r="BG176" s="157">
        <f>IF(N176="zákl. přenesená",J176,0)</f>
        <v>0</v>
      </c>
      <c r="BH176" s="157">
        <f>IF(N176="sníž. přenesená",J176,0)</f>
        <v>0</v>
      </c>
      <c r="BI176" s="157">
        <f>IF(N176="nulová",J176,0)</f>
        <v>0</v>
      </c>
      <c r="BJ176" s="18" t="s">
        <v>81</v>
      </c>
      <c r="BK176" s="157">
        <f>ROUND(I176*H176,2)</f>
        <v>0</v>
      </c>
      <c r="BL176" s="18" t="s">
        <v>251</v>
      </c>
      <c r="BM176" s="156" t="s">
        <v>2655</v>
      </c>
    </row>
    <row r="177" spans="1:47" s="2" customFormat="1" ht="29.25">
      <c r="A177" s="33"/>
      <c r="B177" s="34"/>
      <c r="C177" s="33"/>
      <c r="D177" s="158" t="s">
        <v>170</v>
      </c>
      <c r="E177" s="33"/>
      <c r="F177" s="159" t="s">
        <v>2656</v>
      </c>
      <c r="G177" s="33"/>
      <c r="H177" s="33"/>
      <c r="I177" s="160"/>
      <c r="J177" s="33"/>
      <c r="K177" s="33"/>
      <c r="L177" s="34"/>
      <c r="M177" s="161"/>
      <c r="N177" s="162"/>
      <c r="O177" s="59"/>
      <c r="P177" s="59"/>
      <c r="Q177" s="59"/>
      <c r="R177" s="59"/>
      <c r="S177" s="59"/>
      <c r="T177" s="60"/>
      <c r="U177" s="33"/>
      <c r="V177" s="33"/>
      <c r="W177" s="33"/>
      <c r="X177" s="33"/>
      <c r="Y177" s="33"/>
      <c r="Z177" s="33"/>
      <c r="AA177" s="33"/>
      <c r="AB177" s="33"/>
      <c r="AC177" s="33"/>
      <c r="AD177" s="33"/>
      <c r="AE177" s="33"/>
      <c r="AT177" s="18" t="s">
        <v>170</v>
      </c>
      <c r="AU177" s="18" t="s">
        <v>161</v>
      </c>
    </row>
    <row r="178" spans="1:65" s="2" customFormat="1" ht="24.2" customHeight="1">
      <c r="A178" s="33"/>
      <c r="B178" s="144"/>
      <c r="C178" s="145" t="s">
        <v>345</v>
      </c>
      <c r="D178" s="145" t="s">
        <v>163</v>
      </c>
      <c r="E178" s="146" t="s">
        <v>2657</v>
      </c>
      <c r="F178" s="147" t="s">
        <v>2658</v>
      </c>
      <c r="G178" s="148" t="s">
        <v>2638</v>
      </c>
      <c r="H178" s="149">
        <v>2</v>
      </c>
      <c r="I178" s="150"/>
      <c r="J178" s="151">
        <f>ROUND(I178*H178,2)</f>
        <v>0</v>
      </c>
      <c r="K178" s="147" t="s">
        <v>167</v>
      </c>
      <c r="L178" s="34"/>
      <c r="M178" s="152" t="s">
        <v>1</v>
      </c>
      <c r="N178" s="153" t="s">
        <v>38</v>
      </c>
      <c r="O178" s="59"/>
      <c r="P178" s="154">
        <f>O178*H178</f>
        <v>0</v>
      </c>
      <c r="Q178" s="154">
        <v>0.02021</v>
      </c>
      <c r="R178" s="154">
        <f>Q178*H178</f>
        <v>0.04042</v>
      </c>
      <c r="S178" s="154">
        <v>0</v>
      </c>
      <c r="T178" s="155">
        <f>S178*H178</f>
        <v>0</v>
      </c>
      <c r="U178" s="33"/>
      <c r="V178" s="33"/>
      <c r="W178" s="33"/>
      <c r="X178" s="33"/>
      <c r="Y178" s="33"/>
      <c r="Z178" s="33"/>
      <c r="AA178" s="33"/>
      <c r="AB178" s="33"/>
      <c r="AC178" s="33"/>
      <c r="AD178" s="33"/>
      <c r="AE178" s="33"/>
      <c r="AR178" s="156" t="s">
        <v>251</v>
      </c>
      <c r="AT178" s="156" t="s">
        <v>163</v>
      </c>
      <c r="AU178" s="156" t="s">
        <v>161</v>
      </c>
      <c r="AY178" s="18" t="s">
        <v>160</v>
      </c>
      <c r="BE178" s="157">
        <f>IF(N178="základní",J178,0)</f>
        <v>0</v>
      </c>
      <c r="BF178" s="157">
        <f>IF(N178="snížená",J178,0)</f>
        <v>0</v>
      </c>
      <c r="BG178" s="157">
        <f>IF(N178="zákl. přenesená",J178,0)</f>
        <v>0</v>
      </c>
      <c r="BH178" s="157">
        <f>IF(N178="sníž. přenesená",J178,0)</f>
        <v>0</v>
      </c>
      <c r="BI178" s="157">
        <f>IF(N178="nulová",J178,0)</f>
        <v>0</v>
      </c>
      <c r="BJ178" s="18" t="s">
        <v>81</v>
      </c>
      <c r="BK178" s="157">
        <f>ROUND(I178*H178,2)</f>
        <v>0</v>
      </c>
      <c r="BL178" s="18" t="s">
        <v>251</v>
      </c>
      <c r="BM178" s="156" t="s">
        <v>2659</v>
      </c>
    </row>
    <row r="179" spans="1:47" s="2" customFormat="1" ht="19.5">
      <c r="A179" s="33"/>
      <c r="B179" s="34"/>
      <c r="C179" s="33"/>
      <c r="D179" s="158" t="s">
        <v>170</v>
      </c>
      <c r="E179" s="33"/>
      <c r="F179" s="159" t="s">
        <v>2660</v>
      </c>
      <c r="G179" s="33"/>
      <c r="H179" s="33"/>
      <c r="I179" s="160"/>
      <c r="J179" s="33"/>
      <c r="K179" s="33"/>
      <c r="L179" s="34"/>
      <c r="M179" s="161"/>
      <c r="N179" s="162"/>
      <c r="O179" s="59"/>
      <c r="P179" s="59"/>
      <c r="Q179" s="59"/>
      <c r="R179" s="59"/>
      <c r="S179" s="59"/>
      <c r="T179" s="60"/>
      <c r="U179" s="33"/>
      <c r="V179" s="33"/>
      <c r="W179" s="33"/>
      <c r="X179" s="33"/>
      <c r="Y179" s="33"/>
      <c r="Z179" s="33"/>
      <c r="AA179" s="33"/>
      <c r="AB179" s="33"/>
      <c r="AC179" s="33"/>
      <c r="AD179" s="33"/>
      <c r="AE179" s="33"/>
      <c r="AT179" s="18" t="s">
        <v>170</v>
      </c>
      <c r="AU179" s="18" t="s">
        <v>161</v>
      </c>
    </row>
    <row r="180" spans="1:65" s="2" customFormat="1" ht="24.2" customHeight="1">
      <c r="A180" s="33"/>
      <c r="B180" s="144"/>
      <c r="C180" s="145" t="s">
        <v>350</v>
      </c>
      <c r="D180" s="145" t="s">
        <v>163</v>
      </c>
      <c r="E180" s="146" t="s">
        <v>2661</v>
      </c>
      <c r="F180" s="147" t="s">
        <v>2662</v>
      </c>
      <c r="G180" s="148" t="s">
        <v>2638</v>
      </c>
      <c r="H180" s="149">
        <v>4</v>
      </c>
      <c r="I180" s="150"/>
      <c r="J180" s="151">
        <f>ROUND(I180*H180,2)</f>
        <v>0</v>
      </c>
      <c r="K180" s="147" t="s">
        <v>1</v>
      </c>
      <c r="L180" s="34"/>
      <c r="M180" s="152" t="s">
        <v>1</v>
      </c>
      <c r="N180" s="153" t="s">
        <v>38</v>
      </c>
      <c r="O180" s="59"/>
      <c r="P180" s="154">
        <f>O180*H180</f>
        <v>0</v>
      </c>
      <c r="Q180" s="154">
        <v>0.00493</v>
      </c>
      <c r="R180" s="154">
        <f>Q180*H180</f>
        <v>0.01972</v>
      </c>
      <c r="S180" s="154">
        <v>0</v>
      </c>
      <c r="T180" s="155">
        <f>S180*H180</f>
        <v>0</v>
      </c>
      <c r="U180" s="33"/>
      <c r="V180" s="33"/>
      <c r="W180" s="33"/>
      <c r="X180" s="33"/>
      <c r="Y180" s="33"/>
      <c r="Z180" s="33"/>
      <c r="AA180" s="33"/>
      <c r="AB180" s="33"/>
      <c r="AC180" s="33"/>
      <c r="AD180" s="33"/>
      <c r="AE180" s="33"/>
      <c r="AR180" s="156" t="s">
        <v>251</v>
      </c>
      <c r="AT180" s="156" t="s">
        <v>163</v>
      </c>
      <c r="AU180" s="156" t="s">
        <v>161</v>
      </c>
      <c r="AY180" s="18" t="s">
        <v>160</v>
      </c>
      <c r="BE180" s="157">
        <f>IF(N180="základní",J180,0)</f>
        <v>0</v>
      </c>
      <c r="BF180" s="157">
        <f>IF(N180="snížená",J180,0)</f>
        <v>0</v>
      </c>
      <c r="BG180" s="157">
        <f>IF(N180="zákl. přenesená",J180,0)</f>
        <v>0</v>
      </c>
      <c r="BH180" s="157">
        <f>IF(N180="sníž. přenesená",J180,0)</f>
        <v>0</v>
      </c>
      <c r="BI180" s="157">
        <f>IF(N180="nulová",J180,0)</f>
        <v>0</v>
      </c>
      <c r="BJ180" s="18" t="s">
        <v>81</v>
      </c>
      <c r="BK180" s="157">
        <f>ROUND(I180*H180,2)</f>
        <v>0</v>
      </c>
      <c r="BL180" s="18" t="s">
        <v>251</v>
      </c>
      <c r="BM180" s="156" t="s">
        <v>2663</v>
      </c>
    </row>
    <row r="181" spans="1:47" s="2" customFormat="1" ht="19.5">
      <c r="A181" s="33"/>
      <c r="B181" s="34"/>
      <c r="C181" s="33"/>
      <c r="D181" s="158" t="s">
        <v>170</v>
      </c>
      <c r="E181" s="33"/>
      <c r="F181" s="159" t="s">
        <v>2662</v>
      </c>
      <c r="G181" s="33"/>
      <c r="H181" s="33"/>
      <c r="I181" s="160"/>
      <c r="J181" s="33"/>
      <c r="K181" s="33"/>
      <c r="L181" s="34"/>
      <c r="M181" s="161"/>
      <c r="N181" s="162"/>
      <c r="O181" s="59"/>
      <c r="P181" s="59"/>
      <c r="Q181" s="59"/>
      <c r="R181" s="59"/>
      <c r="S181" s="59"/>
      <c r="T181" s="60"/>
      <c r="U181" s="33"/>
      <c r="V181" s="33"/>
      <c r="W181" s="33"/>
      <c r="X181" s="33"/>
      <c r="Y181" s="33"/>
      <c r="Z181" s="33"/>
      <c r="AA181" s="33"/>
      <c r="AB181" s="33"/>
      <c r="AC181" s="33"/>
      <c r="AD181" s="33"/>
      <c r="AE181" s="33"/>
      <c r="AT181" s="18" t="s">
        <v>170</v>
      </c>
      <c r="AU181" s="18" t="s">
        <v>161</v>
      </c>
    </row>
    <row r="182" spans="1:65" s="2" customFormat="1" ht="33" customHeight="1">
      <c r="A182" s="33"/>
      <c r="B182" s="144"/>
      <c r="C182" s="145" t="s">
        <v>355</v>
      </c>
      <c r="D182" s="145" t="s">
        <v>163</v>
      </c>
      <c r="E182" s="146" t="s">
        <v>2664</v>
      </c>
      <c r="F182" s="147" t="s">
        <v>2665</v>
      </c>
      <c r="G182" s="148" t="s">
        <v>2638</v>
      </c>
      <c r="H182" s="149">
        <v>2</v>
      </c>
      <c r="I182" s="150"/>
      <c r="J182" s="151">
        <f>ROUND(I182*H182,2)</f>
        <v>0</v>
      </c>
      <c r="K182" s="147" t="s">
        <v>167</v>
      </c>
      <c r="L182" s="34"/>
      <c r="M182" s="152" t="s">
        <v>1</v>
      </c>
      <c r="N182" s="153" t="s">
        <v>38</v>
      </c>
      <c r="O182" s="59"/>
      <c r="P182" s="154">
        <f>O182*H182</f>
        <v>0</v>
      </c>
      <c r="Q182" s="154">
        <v>0.01475</v>
      </c>
      <c r="R182" s="154">
        <f>Q182*H182</f>
        <v>0.0295</v>
      </c>
      <c r="S182" s="154">
        <v>0</v>
      </c>
      <c r="T182" s="155">
        <f>S182*H182</f>
        <v>0</v>
      </c>
      <c r="U182" s="33"/>
      <c r="V182" s="33"/>
      <c r="W182" s="33"/>
      <c r="X182" s="33"/>
      <c r="Y182" s="33"/>
      <c r="Z182" s="33"/>
      <c r="AA182" s="33"/>
      <c r="AB182" s="33"/>
      <c r="AC182" s="33"/>
      <c r="AD182" s="33"/>
      <c r="AE182" s="33"/>
      <c r="AR182" s="156" t="s">
        <v>251</v>
      </c>
      <c r="AT182" s="156" t="s">
        <v>163</v>
      </c>
      <c r="AU182" s="156" t="s">
        <v>161</v>
      </c>
      <c r="AY182" s="18" t="s">
        <v>160</v>
      </c>
      <c r="BE182" s="157">
        <f>IF(N182="základní",J182,0)</f>
        <v>0</v>
      </c>
      <c r="BF182" s="157">
        <f>IF(N182="snížená",J182,0)</f>
        <v>0</v>
      </c>
      <c r="BG182" s="157">
        <f>IF(N182="zákl. přenesená",J182,0)</f>
        <v>0</v>
      </c>
      <c r="BH182" s="157">
        <f>IF(N182="sníž. přenesená",J182,0)</f>
        <v>0</v>
      </c>
      <c r="BI182" s="157">
        <f>IF(N182="nulová",J182,0)</f>
        <v>0</v>
      </c>
      <c r="BJ182" s="18" t="s">
        <v>81</v>
      </c>
      <c r="BK182" s="157">
        <f>ROUND(I182*H182,2)</f>
        <v>0</v>
      </c>
      <c r="BL182" s="18" t="s">
        <v>251</v>
      </c>
      <c r="BM182" s="156" t="s">
        <v>2666</v>
      </c>
    </row>
    <row r="183" spans="1:47" s="2" customFormat="1" ht="19.5">
      <c r="A183" s="33"/>
      <c r="B183" s="34"/>
      <c r="C183" s="33"/>
      <c r="D183" s="158" t="s">
        <v>170</v>
      </c>
      <c r="E183" s="33"/>
      <c r="F183" s="159" t="s">
        <v>2665</v>
      </c>
      <c r="G183" s="33"/>
      <c r="H183" s="33"/>
      <c r="I183" s="160"/>
      <c r="J183" s="33"/>
      <c r="K183" s="33"/>
      <c r="L183" s="34"/>
      <c r="M183" s="161"/>
      <c r="N183" s="162"/>
      <c r="O183" s="59"/>
      <c r="P183" s="59"/>
      <c r="Q183" s="59"/>
      <c r="R183" s="59"/>
      <c r="S183" s="59"/>
      <c r="T183" s="60"/>
      <c r="U183" s="33"/>
      <c r="V183" s="33"/>
      <c r="W183" s="33"/>
      <c r="X183" s="33"/>
      <c r="Y183" s="33"/>
      <c r="Z183" s="33"/>
      <c r="AA183" s="33"/>
      <c r="AB183" s="33"/>
      <c r="AC183" s="33"/>
      <c r="AD183" s="33"/>
      <c r="AE183" s="33"/>
      <c r="AT183" s="18" t="s">
        <v>170</v>
      </c>
      <c r="AU183" s="18" t="s">
        <v>161</v>
      </c>
    </row>
    <row r="184" spans="1:65" s="2" customFormat="1" ht="37.9" customHeight="1">
      <c r="A184" s="33"/>
      <c r="B184" s="144"/>
      <c r="C184" s="145" t="s">
        <v>360</v>
      </c>
      <c r="D184" s="145" t="s">
        <v>163</v>
      </c>
      <c r="E184" s="146" t="s">
        <v>2667</v>
      </c>
      <c r="F184" s="147" t="s">
        <v>2668</v>
      </c>
      <c r="G184" s="148" t="s">
        <v>2638</v>
      </c>
      <c r="H184" s="149">
        <v>10</v>
      </c>
      <c r="I184" s="150"/>
      <c r="J184" s="151">
        <f>ROUND(I184*H184,2)</f>
        <v>0</v>
      </c>
      <c r="K184" s="147" t="s">
        <v>167</v>
      </c>
      <c r="L184" s="34"/>
      <c r="M184" s="152" t="s">
        <v>1</v>
      </c>
      <c r="N184" s="153" t="s">
        <v>38</v>
      </c>
      <c r="O184" s="59"/>
      <c r="P184" s="154">
        <f>O184*H184</f>
        <v>0</v>
      </c>
      <c r="Q184" s="154">
        <v>0.01665</v>
      </c>
      <c r="R184" s="154">
        <f>Q184*H184</f>
        <v>0.1665</v>
      </c>
      <c r="S184" s="154">
        <v>0</v>
      </c>
      <c r="T184" s="155">
        <f>S184*H184</f>
        <v>0</v>
      </c>
      <c r="U184" s="33"/>
      <c r="V184" s="33"/>
      <c r="W184" s="33"/>
      <c r="X184" s="33"/>
      <c r="Y184" s="33"/>
      <c r="Z184" s="33"/>
      <c r="AA184" s="33"/>
      <c r="AB184" s="33"/>
      <c r="AC184" s="33"/>
      <c r="AD184" s="33"/>
      <c r="AE184" s="33"/>
      <c r="AR184" s="156" t="s">
        <v>251</v>
      </c>
      <c r="AT184" s="156" t="s">
        <v>163</v>
      </c>
      <c r="AU184" s="156" t="s">
        <v>161</v>
      </c>
      <c r="AY184" s="18" t="s">
        <v>160</v>
      </c>
      <c r="BE184" s="157">
        <f>IF(N184="základní",J184,0)</f>
        <v>0</v>
      </c>
      <c r="BF184" s="157">
        <f>IF(N184="snížená",J184,0)</f>
        <v>0</v>
      </c>
      <c r="BG184" s="157">
        <f>IF(N184="zákl. přenesená",J184,0)</f>
        <v>0</v>
      </c>
      <c r="BH184" s="157">
        <f>IF(N184="sníž. přenesená",J184,0)</f>
        <v>0</v>
      </c>
      <c r="BI184" s="157">
        <f>IF(N184="nulová",J184,0)</f>
        <v>0</v>
      </c>
      <c r="BJ184" s="18" t="s">
        <v>81</v>
      </c>
      <c r="BK184" s="157">
        <f>ROUND(I184*H184,2)</f>
        <v>0</v>
      </c>
      <c r="BL184" s="18" t="s">
        <v>251</v>
      </c>
      <c r="BM184" s="156" t="s">
        <v>2669</v>
      </c>
    </row>
    <row r="185" spans="1:47" s="2" customFormat="1" ht="29.25">
      <c r="A185" s="33"/>
      <c r="B185" s="34"/>
      <c r="C185" s="33"/>
      <c r="D185" s="158" t="s">
        <v>170</v>
      </c>
      <c r="E185" s="33"/>
      <c r="F185" s="159" t="s">
        <v>2668</v>
      </c>
      <c r="G185" s="33"/>
      <c r="H185" s="33"/>
      <c r="I185" s="160"/>
      <c r="J185" s="33"/>
      <c r="K185" s="33"/>
      <c r="L185" s="34"/>
      <c r="M185" s="161"/>
      <c r="N185" s="162"/>
      <c r="O185" s="59"/>
      <c r="P185" s="59"/>
      <c r="Q185" s="59"/>
      <c r="R185" s="59"/>
      <c r="S185" s="59"/>
      <c r="T185" s="60"/>
      <c r="U185" s="33"/>
      <c r="V185" s="33"/>
      <c r="W185" s="33"/>
      <c r="X185" s="33"/>
      <c r="Y185" s="33"/>
      <c r="Z185" s="33"/>
      <c r="AA185" s="33"/>
      <c r="AB185" s="33"/>
      <c r="AC185" s="33"/>
      <c r="AD185" s="33"/>
      <c r="AE185" s="33"/>
      <c r="AT185" s="18" t="s">
        <v>170</v>
      </c>
      <c r="AU185" s="18" t="s">
        <v>161</v>
      </c>
    </row>
    <row r="186" spans="1:65" s="2" customFormat="1" ht="24.2" customHeight="1">
      <c r="A186" s="33"/>
      <c r="B186" s="144"/>
      <c r="C186" s="145" t="s">
        <v>363</v>
      </c>
      <c r="D186" s="145" t="s">
        <v>163</v>
      </c>
      <c r="E186" s="146" t="s">
        <v>2670</v>
      </c>
      <c r="F186" s="147" t="s">
        <v>2671</v>
      </c>
      <c r="G186" s="148" t="s">
        <v>185</v>
      </c>
      <c r="H186" s="149">
        <v>3</v>
      </c>
      <c r="I186" s="150"/>
      <c r="J186" s="151">
        <f>ROUND(I186*H186,2)</f>
        <v>0</v>
      </c>
      <c r="K186" s="147" t="s">
        <v>167</v>
      </c>
      <c r="L186" s="34"/>
      <c r="M186" s="152" t="s">
        <v>1</v>
      </c>
      <c r="N186" s="153" t="s">
        <v>38</v>
      </c>
      <c r="O186" s="59"/>
      <c r="P186" s="154">
        <f>O186*H186</f>
        <v>0</v>
      </c>
      <c r="Q186" s="154">
        <v>0.0015</v>
      </c>
      <c r="R186" s="154">
        <f>Q186*H186</f>
        <v>0.0045000000000000005</v>
      </c>
      <c r="S186" s="154">
        <v>0</v>
      </c>
      <c r="T186" s="155">
        <f>S186*H186</f>
        <v>0</v>
      </c>
      <c r="U186" s="33"/>
      <c r="V186" s="33"/>
      <c r="W186" s="33"/>
      <c r="X186" s="33"/>
      <c r="Y186" s="33"/>
      <c r="Z186" s="33"/>
      <c r="AA186" s="33"/>
      <c r="AB186" s="33"/>
      <c r="AC186" s="33"/>
      <c r="AD186" s="33"/>
      <c r="AE186" s="33"/>
      <c r="AR186" s="156" t="s">
        <v>251</v>
      </c>
      <c r="AT186" s="156" t="s">
        <v>163</v>
      </c>
      <c r="AU186" s="156" t="s">
        <v>161</v>
      </c>
      <c r="AY186" s="18" t="s">
        <v>160</v>
      </c>
      <c r="BE186" s="157">
        <f>IF(N186="základní",J186,0)</f>
        <v>0</v>
      </c>
      <c r="BF186" s="157">
        <f>IF(N186="snížená",J186,0)</f>
        <v>0</v>
      </c>
      <c r="BG186" s="157">
        <f>IF(N186="zákl. přenesená",J186,0)</f>
        <v>0</v>
      </c>
      <c r="BH186" s="157">
        <f>IF(N186="sníž. přenesená",J186,0)</f>
        <v>0</v>
      </c>
      <c r="BI186" s="157">
        <f>IF(N186="nulová",J186,0)</f>
        <v>0</v>
      </c>
      <c r="BJ186" s="18" t="s">
        <v>81</v>
      </c>
      <c r="BK186" s="157">
        <f>ROUND(I186*H186,2)</f>
        <v>0</v>
      </c>
      <c r="BL186" s="18" t="s">
        <v>251</v>
      </c>
      <c r="BM186" s="156" t="s">
        <v>2672</v>
      </c>
    </row>
    <row r="187" spans="1:47" s="2" customFormat="1" ht="19.5">
      <c r="A187" s="33"/>
      <c r="B187" s="34"/>
      <c r="C187" s="33"/>
      <c r="D187" s="158" t="s">
        <v>170</v>
      </c>
      <c r="E187" s="33"/>
      <c r="F187" s="159" t="s">
        <v>2673</v>
      </c>
      <c r="G187" s="33"/>
      <c r="H187" s="33"/>
      <c r="I187" s="160"/>
      <c r="J187" s="33"/>
      <c r="K187" s="33"/>
      <c r="L187" s="34"/>
      <c r="M187" s="161"/>
      <c r="N187" s="162"/>
      <c r="O187" s="59"/>
      <c r="P187" s="59"/>
      <c r="Q187" s="59"/>
      <c r="R187" s="59"/>
      <c r="S187" s="59"/>
      <c r="T187" s="60"/>
      <c r="U187" s="33"/>
      <c r="V187" s="33"/>
      <c r="W187" s="33"/>
      <c r="X187" s="33"/>
      <c r="Y187" s="33"/>
      <c r="Z187" s="33"/>
      <c r="AA187" s="33"/>
      <c r="AB187" s="33"/>
      <c r="AC187" s="33"/>
      <c r="AD187" s="33"/>
      <c r="AE187" s="33"/>
      <c r="AT187" s="18" t="s">
        <v>170</v>
      </c>
      <c r="AU187" s="18" t="s">
        <v>161</v>
      </c>
    </row>
    <row r="188" spans="2:63" s="12" customFormat="1" ht="20.85" customHeight="1">
      <c r="B188" s="131"/>
      <c r="D188" s="132" t="s">
        <v>72</v>
      </c>
      <c r="E188" s="142" t="s">
        <v>2674</v>
      </c>
      <c r="F188" s="142" t="s">
        <v>2675</v>
      </c>
      <c r="I188" s="134"/>
      <c r="J188" s="143">
        <f>BK188</f>
        <v>0</v>
      </c>
      <c r="L188" s="131"/>
      <c r="M188" s="136"/>
      <c r="N188" s="137"/>
      <c r="O188" s="137"/>
      <c r="P188" s="138">
        <f>SUM(P189:P196)</f>
        <v>0</v>
      </c>
      <c r="Q188" s="137"/>
      <c r="R188" s="138">
        <f>SUM(R189:R196)</f>
        <v>0.006549999999999999</v>
      </c>
      <c r="S188" s="137"/>
      <c r="T188" s="139">
        <f>SUM(T189:T196)</f>
        <v>0</v>
      </c>
      <c r="AR188" s="132" t="s">
        <v>83</v>
      </c>
      <c r="AT188" s="140" t="s">
        <v>72</v>
      </c>
      <c r="AU188" s="140" t="s">
        <v>83</v>
      </c>
      <c r="AY188" s="132" t="s">
        <v>160</v>
      </c>
      <c r="BK188" s="141">
        <f>SUM(BK189:BK196)</f>
        <v>0</v>
      </c>
    </row>
    <row r="189" spans="1:65" s="2" customFormat="1" ht="24.2" customHeight="1">
      <c r="A189" s="33"/>
      <c r="B189" s="144"/>
      <c r="C189" s="145" t="s">
        <v>365</v>
      </c>
      <c r="D189" s="145" t="s">
        <v>163</v>
      </c>
      <c r="E189" s="146" t="s">
        <v>2676</v>
      </c>
      <c r="F189" s="147" t="s">
        <v>2677</v>
      </c>
      <c r="G189" s="148" t="s">
        <v>185</v>
      </c>
      <c r="H189" s="149">
        <v>14</v>
      </c>
      <c r="I189" s="150"/>
      <c r="J189" s="151">
        <f>ROUND(I189*H189,2)</f>
        <v>0</v>
      </c>
      <c r="K189" s="147" t="s">
        <v>167</v>
      </c>
      <c r="L189" s="34"/>
      <c r="M189" s="152" t="s">
        <v>1</v>
      </c>
      <c r="N189" s="153" t="s">
        <v>38</v>
      </c>
      <c r="O189" s="59"/>
      <c r="P189" s="154">
        <f>O189*H189</f>
        <v>0</v>
      </c>
      <c r="Q189" s="154">
        <v>0.00024</v>
      </c>
      <c r="R189" s="154">
        <f>Q189*H189</f>
        <v>0.00336</v>
      </c>
      <c r="S189" s="154">
        <v>0</v>
      </c>
      <c r="T189" s="155">
        <f>S189*H189</f>
        <v>0</v>
      </c>
      <c r="U189" s="33"/>
      <c r="V189" s="33"/>
      <c r="W189" s="33"/>
      <c r="X189" s="33"/>
      <c r="Y189" s="33"/>
      <c r="Z189" s="33"/>
      <c r="AA189" s="33"/>
      <c r="AB189" s="33"/>
      <c r="AC189" s="33"/>
      <c r="AD189" s="33"/>
      <c r="AE189" s="33"/>
      <c r="AR189" s="156" t="s">
        <v>251</v>
      </c>
      <c r="AT189" s="156" t="s">
        <v>163</v>
      </c>
      <c r="AU189" s="156" t="s">
        <v>161</v>
      </c>
      <c r="AY189" s="18" t="s">
        <v>160</v>
      </c>
      <c r="BE189" s="157">
        <f>IF(N189="základní",J189,0)</f>
        <v>0</v>
      </c>
      <c r="BF189" s="157">
        <f>IF(N189="snížená",J189,0)</f>
        <v>0</v>
      </c>
      <c r="BG189" s="157">
        <f>IF(N189="zákl. přenesená",J189,0)</f>
        <v>0</v>
      </c>
      <c r="BH189" s="157">
        <f>IF(N189="sníž. přenesená",J189,0)</f>
        <v>0</v>
      </c>
      <c r="BI189" s="157">
        <f>IF(N189="nulová",J189,0)</f>
        <v>0</v>
      </c>
      <c r="BJ189" s="18" t="s">
        <v>81</v>
      </c>
      <c r="BK189" s="157">
        <f>ROUND(I189*H189,2)</f>
        <v>0</v>
      </c>
      <c r="BL189" s="18" t="s">
        <v>251</v>
      </c>
      <c r="BM189" s="156" t="s">
        <v>2678</v>
      </c>
    </row>
    <row r="190" spans="1:47" s="2" customFormat="1" ht="11.25">
      <c r="A190" s="33"/>
      <c r="B190" s="34"/>
      <c r="C190" s="33"/>
      <c r="D190" s="158" t="s">
        <v>170</v>
      </c>
      <c r="E190" s="33"/>
      <c r="F190" s="159" t="s">
        <v>2677</v>
      </c>
      <c r="G190" s="33"/>
      <c r="H190" s="33"/>
      <c r="I190" s="160"/>
      <c r="J190" s="33"/>
      <c r="K190" s="33"/>
      <c r="L190" s="34"/>
      <c r="M190" s="161"/>
      <c r="N190" s="162"/>
      <c r="O190" s="59"/>
      <c r="P190" s="59"/>
      <c r="Q190" s="59"/>
      <c r="R190" s="59"/>
      <c r="S190" s="59"/>
      <c r="T190" s="60"/>
      <c r="U190" s="33"/>
      <c r="V190" s="33"/>
      <c r="W190" s="33"/>
      <c r="X190" s="33"/>
      <c r="Y190" s="33"/>
      <c r="Z190" s="33"/>
      <c r="AA190" s="33"/>
      <c r="AB190" s="33"/>
      <c r="AC190" s="33"/>
      <c r="AD190" s="33"/>
      <c r="AE190" s="33"/>
      <c r="AT190" s="18" t="s">
        <v>170</v>
      </c>
      <c r="AU190" s="18" t="s">
        <v>161</v>
      </c>
    </row>
    <row r="191" spans="1:65" s="2" customFormat="1" ht="24.2" customHeight="1">
      <c r="A191" s="33"/>
      <c r="B191" s="144"/>
      <c r="C191" s="145" t="s">
        <v>373</v>
      </c>
      <c r="D191" s="145" t="s">
        <v>163</v>
      </c>
      <c r="E191" s="146" t="s">
        <v>2679</v>
      </c>
      <c r="F191" s="147" t="s">
        <v>2680</v>
      </c>
      <c r="G191" s="148" t="s">
        <v>185</v>
      </c>
      <c r="H191" s="149">
        <v>3</v>
      </c>
      <c r="I191" s="150"/>
      <c r="J191" s="151">
        <f>ROUND(I191*H191,2)</f>
        <v>0</v>
      </c>
      <c r="K191" s="147" t="s">
        <v>167</v>
      </c>
      <c r="L191" s="34"/>
      <c r="M191" s="152" t="s">
        <v>1</v>
      </c>
      <c r="N191" s="153" t="s">
        <v>38</v>
      </c>
      <c r="O191" s="59"/>
      <c r="P191" s="154">
        <f>O191*H191</f>
        <v>0</v>
      </c>
      <c r="Q191" s="154">
        <v>0.00047</v>
      </c>
      <c r="R191" s="154">
        <f>Q191*H191</f>
        <v>0.00141</v>
      </c>
      <c r="S191" s="154">
        <v>0</v>
      </c>
      <c r="T191" s="155">
        <f>S191*H191</f>
        <v>0</v>
      </c>
      <c r="U191" s="33"/>
      <c r="V191" s="33"/>
      <c r="W191" s="33"/>
      <c r="X191" s="33"/>
      <c r="Y191" s="33"/>
      <c r="Z191" s="33"/>
      <c r="AA191" s="33"/>
      <c r="AB191" s="33"/>
      <c r="AC191" s="33"/>
      <c r="AD191" s="33"/>
      <c r="AE191" s="33"/>
      <c r="AR191" s="156" t="s">
        <v>251</v>
      </c>
      <c r="AT191" s="156" t="s">
        <v>163</v>
      </c>
      <c r="AU191" s="156" t="s">
        <v>161</v>
      </c>
      <c r="AY191" s="18" t="s">
        <v>160</v>
      </c>
      <c r="BE191" s="157">
        <f>IF(N191="základní",J191,0)</f>
        <v>0</v>
      </c>
      <c r="BF191" s="157">
        <f>IF(N191="snížená",J191,0)</f>
        <v>0</v>
      </c>
      <c r="BG191" s="157">
        <f>IF(N191="zákl. přenesená",J191,0)</f>
        <v>0</v>
      </c>
      <c r="BH191" s="157">
        <f>IF(N191="sníž. přenesená",J191,0)</f>
        <v>0</v>
      </c>
      <c r="BI191" s="157">
        <f>IF(N191="nulová",J191,0)</f>
        <v>0</v>
      </c>
      <c r="BJ191" s="18" t="s">
        <v>81</v>
      </c>
      <c r="BK191" s="157">
        <f>ROUND(I191*H191,2)</f>
        <v>0</v>
      </c>
      <c r="BL191" s="18" t="s">
        <v>251</v>
      </c>
      <c r="BM191" s="156" t="s">
        <v>2681</v>
      </c>
    </row>
    <row r="192" spans="1:47" s="2" customFormat="1" ht="19.5">
      <c r="A192" s="33"/>
      <c r="B192" s="34"/>
      <c r="C192" s="33"/>
      <c r="D192" s="158" t="s">
        <v>170</v>
      </c>
      <c r="E192" s="33"/>
      <c r="F192" s="159" t="s">
        <v>2682</v>
      </c>
      <c r="G192" s="33"/>
      <c r="H192" s="33"/>
      <c r="I192" s="160"/>
      <c r="J192" s="33"/>
      <c r="K192" s="33"/>
      <c r="L192" s="34"/>
      <c r="M192" s="161"/>
      <c r="N192" s="162"/>
      <c r="O192" s="59"/>
      <c r="P192" s="59"/>
      <c r="Q192" s="59"/>
      <c r="R192" s="59"/>
      <c r="S192" s="59"/>
      <c r="T192" s="60"/>
      <c r="U192" s="33"/>
      <c r="V192" s="33"/>
      <c r="W192" s="33"/>
      <c r="X192" s="33"/>
      <c r="Y192" s="33"/>
      <c r="Z192" s="33"/>
      <c r="AA192" s="33"/>
      <c r="AB192" s="33"/>
      <c r="AC192" s="33"/>
      <c r="AD192" s="33"/>
      <c r="AE192" s="33"/>
      <c r="AT192" s="18" t="s">
        <v>170</v>
      </c>
      <c r="AU192" s="18" t="s">
        <v>161</v>
      </c>
    </row>
    <row r="193" spans="1:65" s="2" customFormat="1" ht="37.9" customHeight="1">
      <c r="A193" s="33"/>
      <c r="B193" s="144"/>
      <c r="C193" s="145" t="s">
        <v>386</v>
      </c>
      <c r="D193" s="145" t="s">
        <v>163</v>
      </c>
      <c r="E193" s="146" t="s">
        <v>2683</v>
      </c>
      <c r="F193" s="147" t="s">
        <v>2684</v>
      </c>
      <c r="G193" s="148" t="s">
        <v>185</v>
      </c>
      <c r="H193" s="149">
        <v>2</v>
      </c>
      <c r="I193" s="150"/>
      <c r="J193" s="151">
        <f>ROUND(I193*H193,2)</f>
        <v>0</v>
      </c>
      <c r="K193" s="147" t="s">
        <v>167</v>
      </c>
      <c r="L193" s="34"/>
      <c r="M193" s="152" t="s">
        <v>1</v>
      </c>
      <c r="N193" s="153" t="s">
        <v>38</v>
      </c>
      <c r="O193" s="59"/>
      <c r="P193" s="154">
        <f>O193*H193</f>
        <v>0</v>
      </c>
      <c r="Q193" s="154">
        <v>0.00075</v>
      </c>
      <c r="R193" s="154">
        <f>Q193*H193</f>
        <v>0.0015</v>
      </c>
      <c r="S193" s="154">
        <v>0</v>
      </c>
      <c r="T193" s="155">
        <f>S193*H193</f>
        <v>0</v>
      </c>
      <c r="U193" s="33"/>
      <c r="V193" s="33"/>
      <c r="W193" s="33"/>
      <c r="X193" s="33"/>
      <c r="Y193" s="33"/>
      <c r="Z193" s="33"/>
      <c r="AA193" s="33"/>
      <c r="AB193" s="33"/>
      <c r="AC193" s="33"/>
      <c r="AD193" s="33"/>
      <c r="AE193" s="33"/>
      <c r="AR193" s="156" t="s">
        <v>251</v>
      </c>
      <c r="AT193" s="156" t="s">
        <v>163</v>
      </c>
      <c r="AU193" s="156" t="s">
        <v>161</v>
      </c>
      <c r="AY193" s="18" t="s">
        <v>160</v>
      </c>
      <c r="BE193" s="157">
        <f>IF(N193="základní",J193,0)</f>
        <v>0</v>
      </c>
      <c r="BF193" s="157">
        <f>IF(N193="snížená",J193,0)</f>
        <v>0</v>
      </c>
      <c r="BG193" s="157">
        <f>IF(N193="zákl. přenesená",J193,0)</f>
        <v>0</v>
      </c>
      <c r="BH193" s="157">
        <f>IF(N193="sníž. přenesená",J193,0)</f>
        <v>0</v>
      </c>
      <c r="BI193" s="157">
        <f>IF(N193="nulová",J193,0)</f>
        <v>0</v>
      </c>
      <c r="BJ193" s="18" t="s">
        <v>81</v>
      </c>
      <c r="BK193" s="157">
        <f>ROUND(I193*H193,2)</f>
        <v>0</v>
      </c>
      <c r="BL193" s="18" t="s">
        <v>251</v>
      </c>
      <c r="BM193" s="156" t="s">
        <v>2685</v>
      </c>
    </row>
    <row r="194" spans="1:47" s="2" customFormat="1" ht="19.5">
      <c r="A194" s="33"/>
      <c r="B194" s="34"/>
      <c r="C194" s="33"/>
      <c r="D194" s="158" t="s">
        <v>170</v>
      </c>
      <c r="E194" s="33"/>
      <c r="F194" s="159" t="s">
        <v>2684</v>
      </c>
      <c r="G194" s="33"/>
      <c r="H194" s="33"/>
      <c r="I194" s="160"/>
      <c r="J194" s="33"/>
      <c r="K194" s="33"/>
      <c r="L194" s="34"/>
      <c r="M194" s="161"/>
      <c r="N194" s="162"/>
      <c r="O194" s="59"/>
      <c r="P194" s="59"/>
      <c r="Q194" s="59"/>
      <c r="R194" s="59"/>
      <c r="S194" s="59"/>
      <c r="T194" s="60"/>
      <c r="U194" s="33"/>
      <c r="V194" s="33"/>
      <c r="W194" s="33"/>
      <c r="X194" s="33"/>
      <c r="Y194" s="33"/>
      <c r="Z194" s="33"/>
      <c r="AA194" s="33"/>
      <c r="AB194" s="33"/>
      <c r="AC194" s="33"/>
      <c r="AD194" s="33"/>
      <c r="AE194" s="33"/>
      <c r="AT194" s="18" t="s">
        <v>170</v>
      </c>
      <c r="AU194" s="18" t="s">
        <v>161</v>
      </c>
    </row>
    <row r="195" spans="1:65" s="2" customFormat="1" ht="16.5" customHeight="1">
      <c r="A195" s="33"/>
      <c r="B195" s="144"/>
      <c r="C195" s="145" t="s">
        <v>393</v>
      </c>
      <c r="D195" s="145" t="s">
        <v>163</v>
      </c>
      <c r="E195" s="146" t="s">
        <v>2686</v>
      </c>
      <c r="F195" s="147" t="s">
        <v>2687</v>
      </c>
      <c r="G195" s="148" t="s">
        <v>185</v>
      </c>
      <c r="H195" s="149">
        <v>1</v>
      </c>
      <c r="I195" s="150"/>
      <c r="J195" s="151">
        <f>ROUND(I195*H195,2)</f>
        <v>0</v>
      </c>
      <c r="K195" s="147" t="s">
        <v>167</v>
      </c>
      <c r="L195" s="34"/>
      <c r="M195" s="152" t="s">
        <v>1</v>
      </c>
      <c r="N195" s="153" t="s">
        <v>38</v>
      </c>
      <c r="O195" s="59"/>
      <c r="P195" s="154">
        <f>O195*H195</f>
        <v>0</v>
      </c>
      <c r="Q195" s="154">
        <v>0.00028</v>
      </c>
      <c r="R195" s="154">
        <f>Q195*H195</f>
        <v>0.00028</v>
      </c>
      <c r="S195" s="154">
        <v>0</v>
      </c>
      <c r="T195" s="155">
        <f>S195*H195</f>
        <v>0</v>
      </c>
      <c r="U195" s="33"/>
      <c r="V195" s="33"/>
      <c r="W195" s="33"/>
      <c r="X195" s="33"/>
      <c r="Y195" s="33"/>
      <c r="Z195" s="33"/>
      <c r="AA195" s="33"/>
      <c r="AB195" s="33"/>
      <c r="AC195" s="33"/>
      <c r="AD195" s="33"/>
      <c r="AE195" s="33"/>
      <c r="AR195" s="156" t="s">
        <v>251</v>
      </c>
      <c r="AT195" s="156" t="s">
        <v>163</v>
      </c>
      <c r="AU195" s="156" t="s">
        <v>161</v>
      </c>
      <c r="AY195" s="18" t="s">
        <v>160</v>
      </c>
      <c r="BE195" s="157">
        <f>IF(N195="základní",J195,0)</f>
        <v>0</v>
      </c>
      <c r="BF195" s="157">
        <f>IF(N195="snížená",J195,0)</f>
        <v>0</v>
      </c>
      <c r="BG195" s="157">
        <f>IF(N195="zákl. přenesená",J195,0)</f>
        <v>0</v>
      </c>
      <c r="BH195" s="157">
        <f>IF(N195="sníž. přenesená",J195,0)</f>
        <v>0</v>
      </c>
      <c r="BI195" s="157">
        <f>IF(N195="nulová",J195,0)</f>
        <v>0</v>
      </c>
      <c r="BJ195" s="18" t="s">
        <v>81</v>
      </c>
      <c r="BK195" s="157">
        <f>ROUND(I195*H195,2)</f>
        <v>0</v>
      </c>
      <c r="BL195" s="18" t="s">
        <v>251</v>
      </c>
      <c r="BM195" s="156" t="s">
        <v>2688</v>
      </c>
    </row>
    <row r="196" spans="1:47" s="2" customFormat="1" ht="11.25">
      <c r="A196" s="33"/>
      <c r="B196" s="34"/>
      <c r="C196" s="33"/>
      <c r="D196" s="158" t="s">
        <v>170</v>
      </c>
      <c r="E196" s="33"/>
      <c r="F196" s="159" t="s">
        <v>2689</v>
      </c>
      <c r="G196" s="33"/>
      <c r="H196" s="33"/>
      <c r="I196" s="160"/>
      <c r="J196" s="33"/>
      <c r="K196" s="33"/>
      <c r="L196" s="34"/>
      <c r="M196" s="161"/>
      <c r="N196" s="162"/>
      <c r="O196" s="59"/>
      <c r="P196" s="59"/>
      <c r="Q196" s="59"/>
      <c r="R196" s="59"/>
      <c r="S196" s="59"/>
      <c r="T196" s="60"/>
      <c r="U196" s="33"/>
      <c r="V196" s="33"/>
      <c r="W196" s="33"/>
      <c r="X196" s="33"/>
      <c r="Y196" s="33"/>
      <c r="Z196" s="33"/>
      <c r="AA196" s="33"/>
      <c r="AB196" s="33"/>
      <c r="AC196" s="33"/>
      <c r="AD196" s="33"/>
      <c r="AE196" s="33"/>
      <c r="AT196" s="18" t="s">
        <v>170</v>
      </c>
      <c r="AU196" s="18" t="s">
        <v>161</v>
      </c>
    </row>
    <row r="197" spans="2:63" s="12" customFormat="1" ht="20.85" customHeight="1">
      <c r="B197" s="131"/>
      <c r="D197" s="132" t="s">
        <v>72</v>
      </c>
      <c r="E197" s="142" t="s">
        <v>2690</v>
      </c>
      <c r="F197" s="142" t="s">
        <v>2691</v>
      </c>
      <c r="I197" s="134"/>
      <c r="J197" s="143">
        <f>BK197</f>
        <v>0</v>
      </c>
      <c r="L197" s="131"/>
      <c r="M197" s="136"/>
      <c r="N197" s="137"/>
      <c r="O197" s="137"/>
      <c r="P197" s="138">
        <f>SUM(P198:P217)</f>
        <v>0</v>
      </c>
      <c r="Q197" s="137"/>
      <c r="R197" s="138">
        <f>SUM(R198:R217)</f>
        <v>0</v>
      </c>
      <c r="S197" s="137"/>
      <c r="T197" s="139">
        <f>SUM(T198:T217)</f>
        <v>0</v>
      </c>
      <c r="AR197" s="132" t="s">
        <v>83</v>
      </c>
      <c r="AT197" s="140" t="s">
        <v>72</v>
      </c>
      <c r="AU197" s="140" t="s">
        <v>83</v>
      </c>
      <c r="AY197" s="132" t="s">
        <v>160</v>
      </c>
      <c r="BK197" s="141">
        <f>SUM(BK198:BK217)</f>
        <v>0</v>
      </c>
    </row>
    <row r="198" spans="1:65" s="2" customFormat="1" ht="37.9" customHeight="1">
      <c r="A198" s="33"/>
      <c r="B198" s="144"/>
      <c r="C198" s="145" t="s">
        <v>399</v>
      </c>
      <c r="D198" s="145" t="s">
        <v>163</v>
      </c>
      <c r="E198" s="146" t="s">
        <v>2692</v>
      </c>
      <c r="F198" s="147" t="s">
        <v>2693</v>
      </c>
      <c r="G198" s="148" t="s">
        <v>1118</v>
      </c>
      <c r="H198" s="205"/>
      <c r="I198" s="150"/>
      <c r="J198" s="151">
        <f>ROUND(I198*H198,2)</f>
        <v>0</v>
      </c>
      <c r="K198" s="147" t="s">
        <v>167</v>
      </c>
      <c r="L198" s="34"/>
      <c r="M198" s="152" t="s">
        <v>1</v>
      </c>
      <c r="N198" s="153" t="s">
        <v>38</v>
      </c>
      <c r="O198" s="59"/>
      <c r="P198" s="154">
        <f>O198*H198</f>
        <v>0</v>
      </c>
      <c r="Q198" s="154">
        <v>0</v>
      </c>
      <c r="R198" s="154">
        <f>Q198*H198</f>
        <v>0</v>
      </c>
      <c r="S198" s="154">
        <v>0</v>
      </c>
      <c r="T198" s="155">
        <f>S198*H198</f>
        <v>0</v>
      </c>
      <c r="U198" s="33"/>
      <c r="V198" s="33"/>
      <c r="W198" s="33"/>
      <c r="X198" s="33"/>
      <c r="Y198" s="33"/>
      <c r="Z198" s="33"/>
      <c r="AA198" s="33"/>
      <c r="AB198" s="33"/>
      <c r="AC198" s="33"/>
      <c r="AD198" s="33"/>
      <c r="AE198" s="33"/>
      <c r="AR198" s="156" t="s">
        <v>251</v>
      </c>
      <c r="AT198" s="156" t="s">
        <v>163</v>
      </c>
      <c r="AU198" s="156" t="s">
        <v>161</v>
      </c>
      <c r="AY198" s="18" t="s">
        <v>160</v>
      </c>
      <c r="BE198" s="157">
        <f>IF(N198="základní",J198,0)</f>
        <v>0</v>
      </c>
      <c r="BF198" s="157">
        <f>IF(N198="snížená",J198,0)</f>
        <v>0</v>
      </c>
      <c r="BG198" s="157">
        <f>IF(N198="zákl. přenesená",J198,0)</f>
        <v>0</v>
      </c>
      <c r="BH198" s="157">
        <f>IF(N198="sníž. přenesená",J198,0)</f>
        <v>0</v>
      </c>
      <c r="BI198" s="157">
        <f>IF(N198="nulová",J198,0)</f>
        <v>0</v>
      </c>
      <c r="BJ198" s="18" t="s">
        <v>81</v>
      </c>
      <c r="BK198" s="157">
        <f>ROUND(I198*H198,2)</f>
        <v>0</v>
      </c>
      <c r="BL198" s="18" t="s">
        <v>251</v>
      </c>
      <c r="BM198" s="156" t="s">
        <v>2694</v>
      </c>
    </row>
    <row r="199" spans="1:47" s="2" customFormat="1" ht="29.25">
      <c r="A199" s="33"/>
      <c r="B199" s="34"/>
      <c r="C199" s="33"/>
      <c r="D199" s="158" t="s">
        <v>170</v>
      </c>
      <c r="E199" s="33"/>
      <c r="F199" s="159" t="s">
        <v>2693</v>
      </c>
      <c r="G199" s="33"/>
      <c r="H199" s="33"/>
      <c r="I199" s="160"/>
      <c r="J199" s="33"/>
      <c r="K199" s="33"/>
      <c r="L199" s="34"/>
      <c r="M199" s="161"/>
      <c r="N199" s="162"/>
      <c r="O199" s="59"/>
      <c r="P199" s="59"/>
      <c r="Q199" s="59"/>
      <c r="R199" s="59"/>
      <c r="S199" s="59"/>
      <c r="T199" s="60"/>
      <c r="U199" s="33"/>
      <c r="V199" s="33"/>
      <c r="W199" s="33"/>
      <c r="X199" s="33"/>
      <c r="Y199" s="33"/>
      <c r="Z199" s="33"/>
      <c r="AA199" s="33"/>
      <c r="AB199" s="33"/>
      <c r="AC199" s="33"/>
      <c r="AD199" s="33"/>
      <c r="AE199" s="33"/>
      <c r="AT199" s="18" t="s">
        <v>170</v>
      </c>
      <c r="AU199" s="18" t="s">
        <v>161</v>
      </c>
    </row>
    <row r="200" spans="1:65" s="2" customFormat="1" ht="16.5" customHeight="1">
      <c r="A200" s="33"/>
      <c r="B200" s="144"/>
      <c r="C200" s="145" t="s">
        <v>412</v>
      </c>
      <c r="D200" s="145" t="s">
        <v>163</v>
      </c>
      <c r="E200" s="146" t="s">
        <v>2695</v>
      </c>
      <c r="F200" s="147" t="s">
        <v>2260</v>
      </c>
      <c r="G200" s="148" t="s">
        <v>1118</v>
      </c>
      <c r="H200" s="205"/>
      <c r="I200" s="150"/>
      <c r="J200" s="151">
        <f>ROUND(I200*H200,2)</f>
        <v>0</v>
      </c>
      <c r="K200" s="147" t="s">
        <v>1</v>
      </c>
      <c r="L200" s="34"/>
      <c r="M200" s="152" t="s">
        <v>1</v>
      </c>
      <c r="N200" s="153" t="s">
        <v>38</v>
      </c>
      <c r="O200" s="59"/>
      <c r="P200" s="154">
        <f>O200*H200</f>
        <v>0</v>
      </c>
      <c r="Q200" s="154">
        <v>0</v>
      </c>
      <c r="R200" s="154">
        <f>Q200*H200</f>
        <v>0</v>
      </c>
      <c r="S200" s="154">
        <v>0</v>
      </c>
      <c r="T200" s="155">
        <f>S200*H200</f>
        <v>0</v>
      </c>
      <c r="U200" s="33"/>
      <c r="V200" s="33"/>
      <c r="W200" s="33"/>
      <c r="X200" s="33"/>
      <c r="Y200" s="33"/>
      <c r="Z200" s="33"/>
      <c r="AA200" s="33"/>
      <c r="AB200" s="33"/>
      <c r="AC200" s="33"/>
      <c r="AD200" s="33"/>
      <c r="AE200" s="33"/>
      <c r="AR200" s="156" t="s">
        <v>251</v>
      </c>
      <c r="AT200" s="156" t="s">
        <v>163</v>
      </c>
      <c r="AU200" s="156" t="s">
        <v>161</v>
      </c>
      <c r="AY200" s="18" t="s">
        <v>160</v>
      </c>
      <c r="BE200" s="157">
        <f>IF(N200="základní",J200,0)</f>
        <v>0</v>
      </c>
      <c r="BF200" s="157">
        <f>IF(N200="snížená",J200,0)</f>
        <v>0</v>
      </c>
      <c r="BG200" s="157">
        <f>IF(N200="zákl. přenesená",J200,0)</f>
        <v>0</v>
      </c>
      <c r="BH200" s="157">
        <f>IF(N200="sníž. přenesená",J200,0)</f>
        <v>0</v>
      </c>
      <c r="BI200" s="157">
        <f>IF(N200="nulová",J200,0)</f>
        <v>0</v>
      </c>
      <c r="BJ200" s="18" t="s">
        <v>81</v>
      </c>
      <c r="BK200" s="157">
        <f>ROUND(I200*H200,2)</f>
        <v>0</v>
      </c>
      <c r="BL200" s="18" t="s">
        <v>251</v>
      </c>
      <c r="BM200" s="156" t="s">
        <v>2696</v>
      </c>
    </row>
    <row r="201" spans="1:47" s="2" customFormat="1" ht="11.25">
      <c r="A201" s="33"/>
      <c r="B201" s="34"/>
      <c r="C201" s="33"/>
      <c r="D201" s="158" t="s">
        <v>170</v>
      </c>
      <c r="E201" s="33"/>
      <c r="F201" s="159" t="s">
        <v>2260</v>
      </c>
      <c r="G201" s="33"/>
      <c r="H201" s="33"/>
      <c r="I201" s="160"/>
      <c r="J201" s="33"/>
      <c r="K201" s="33"/>
      <c r="L201" s="34"/>
      <c r="M201" s="161"/>
      <c r="N201" s="162"/>
      <c r="O201" s="59"/>
      <c r="P201" s="59"/>
      <c r="Q201" s="59"/>
      <c r="R201" s="59"/>
      <c r="S201" s="59"/>
      <c r="T201" s="60"/>
      <c r="U201" s="33"/>
      <c r="V201" s="33"/>
      <c r="W201" s="33"/>
      <c r="X201" s="33"/>
      <c r="Y201" s="33"/>
      <c r="Z201" s="33"/>
      <c r="AA201" s="33"/>
      <c r="AB201" s="33"/>
      <c r="AC201" s="33"/>
      <c r="AD201" s="33"/>
      <c r="AE201" s="33"/>
      <c r="AT201" s="18" t="s">
        <v>170</v>
      </c>
      <c r="AU201" s="18" t="s">
        <v>161</v>
      </c>
    </row>
    <row r="202" spans="1:65" s="2" customFormat="1" ht="16.5" customHeight="1">
      <c r="A202" s="33"/>
      <c r="B202" s="144"/>
      <c r="C202" s="145" t="s">
        <v>418</v>
      </c>
      <c r="D202" s="145" t="s">
        <v>163</v>
      </c>
      <c r="E202" s="146" t="s">
        <v>2697</v>
      </c>
      <c r="F202" s="147" t="s">
        <v>2698</v>
      </c>
      <c r="G202" s="148" t="s">
        <v>2638</v>
      </c>
      <c r="H202" s="149">
        <v>1</v>
      </c>
      <c r="I202" s="150"/>
      <c r="J202" s="151">
        <f>ROUND(I202*H202,2)</f>
        <v>0</v>
      </c>
      <c r="K202" s="147" t="s">
        <v>1</v>
      </c>
      <c r="L202" s="34"/>
      <c r="M202" s="152" t="s">
        <v>1</v>
      </c>
      <c r="N202" s="153" t="s">
        <v>38</v>
      </c>
      <c r="O202" s="59"/>
      <c r="P202" s="154">
        <f>O202*H202</f>
        <v>0</v>
      </c>
      <c r="Q202" s="154">
        <v>0</v>
      </c>
      <c r="R202" s="154">
        <f>Q202*H202</f>
        <v>0</v>
      </c>
      <c r="S202" s="154">
        <v>0</v>
      </c>
      <c r="T202" s="155">
        <f>S202*H202</f>
        <v>0</v>
      </c>
      <c r="U202" s="33"/>
      <c r="V202" s="33"/>
      <c r="W202" s="33"/>
      <c r="X202" s="33"/>
      <c r="Y202" s="33"/>
      <c r="Z202" s="33"/>
      <c r="AA202" s="33"/>
      <c r="AB202" s="33"/>
      <c r="AC202" s="33"/>
      <c r="AD202" s="33"/>
      <c r="AE202" s="33"/>
      <c r="AR202" s="156" t="s">
        <v>251</v>
      </c>
      <c r="AT202" s="156" t="s">
        <v>163</v>
      </c>
      <c r="AU202" s="156" t="s">
        <v>161</v>
      </c>
      <c r="AY202" s="18" t="s">
        <v>160</v>
      </c>
      <c r="BE202" s="157">
        <f>IF(N202="základní",J202,0)</f>
        <v>0</v>
      </c>
      <c r="BF202" s="157">
        <f>IF(N202="snížená",J202,0)</f>
        <v>0</v>
      </c>
      <c r="BG202" s="157">
        <f>IF(N202="zákl. přenesená",J202,0)</f>
        <v>0</v>
      </c>
      <c r="BH202" s="157">
        <f>IF(N202="sníž. přenesená",J202,0)</f>
        <v>0</v>
      </c>
      <c r="BI202" s="157">
        <f>IF(N202="nulová",J202,0)</f>
        <v>0</v>
      </c>
      <c r="BJ202" s="18" t="s">
        <v>81</v>
      </c>
      <c r="BK202" s="157">
        <f>ROUND(I202*H202,2)</f>
        <v>0</v>
      </c>
      <c r="BL202" s="18" t="s">
        <v>251</v>
      </c>
      <c r="BM202" s="156" t="s">
        <v>2699</v>
      </c>
    </row>
    <row r="203" spans="1:47" s="2" customFormat="1" ht="11.25">
      <c r="A203" s="33"/>
      <c r="B203" s="34"/>
      <c r="C203" s="33"/>
      <c r="D203" s="158" t="s">
        <v>170</v>
      </c>
      <c r="E203" s="33"/>
      <c r="F203" s="159" t="s">
        <v>2698</v>
      </c>
      <c r="G203" s="33"/>
      <c r="H203" s="33"/>
      <c r="I203" s="160"/>
      <c r="J203" s="33"/>
      <c r="K203" s="33"/>
      <c r="L203" s="34"/>
      <c r="M203" s="161"/>
      <c r="N203" s="162"/>
      <c r="O203" s="59"/>
      <c r="P203" s="59"/>
      <c r="Q203" s="59"/>
      <c r="R203" s="59"/>
      <c r="S203" s="59"/>
      <c r="T203" s="60"/>
      <c r="U203" s="33"/>
      <c r="V203" s="33"/>
      <c r="W203" s="33"/>
      <c r="X203" s="33"/>
      <c r="Y203" s="33"/>
      <c r="Z203" s="33"/>
      <c r="AA203" s="33"/>
      <c r="AB203" s="33"/>
      <c r="AC203" s="33"/>
      <c r="AD203" s="33"/>
      <c r="AE203" s="33"/>
      <c r="AT203" s="18" t="s">
        <v>170</v>
      </c>
      <c r="AU203" s="18" t="s">
        <v>161</v>
      </c>
    </row>
    <row r="204" spans="1:65" s="2" customFormat="1" ht="24.2" customHeight="1">
      <c r="A204" s="33"/>
      <c r="B204" s="144"/>
      <c r="C204" s="145" t="s">
        <v>423</v>
      </c>
      <c r="D204" s="145" t="s">
        <v>163</v>
      </c>
      <c r="E204" s="146" t="s">
        <v>2700</v>
      </c>
      <c r="F204" s="147" t="s">
        <v>2701</v>
      </c>
      <c r="G204" s="148" t="s">
        <v>1955</v>
      </c>
      <c r="H204" s="149">
        <v>1</v>
      </c>
      <c r="I204" s="150"/>
      <c r="J204" s="151">
        <f>ROUND(I204*H204,2)</f>
        <v>0</v>
      </c>
      <c r="K204" s="147" t="s">
        <v>1</v>
      </c>
      <c r="L204" s="34"/>
      <c r="M204" s="152" t="s">
        <v>1</v>
      </c>
      <c r="N204" s="153" t="s">
        <v>38</v>
      </c>
      <c r="O204" s="59"/>
      <c r="P204" s="154">
        <f>O204*H204</f>
        <v>0</v>
      </c>
      <c r="Q204" s="154">
        <v>0</v>
      </c>
      <c r="R204" s="154">
        <f>Q204*H204</f>
        <v>0</v>
      </c>
      <c r="S204" s="154">
        <v>0</v>
      </c>
      <c r="T204" s="155">
        <f>S204*H204</f>
        <v>0</v>
      </c>
      <c r="U204" s="33"/>
      <c r="V204" s="33"/>
      <c r="W204" s="33"/>
      <c r="X204" s="33"/>
      <c r="Y204" s="33"/>
      <c r="Z204" s="33"/>
      <c r="AA204" s="33"/>
      <c r="AB204" s="33"/>
      <c r="AC204" s="33"/>
      <c r="AD204" s="33"/>
      <c r="AE204" s="33"/>
      <c r="AR204" s="156" t="s">
        <v>251</v>
      </c>
      <c r="AT204" s="156" t="s">
        <v>163</v>
      </c>
      <c r="AU204" s="156" t="s">
        <v>161</v>
      </c>
      <c r="AY204" s="18" t="s">
        <v>160</v>
      </c>
      <c r="BE204" s="157">
        <f>IF(N204="základní",J204,0)</f>
        <v>0</v>
      </c>
      <c r="BF204" s="157">
        <f>IF(N204="snížená",J204,0)</f>
        <v>0</v>
      </c>
      <c r="BG204" s="157">
        <f>IF(N204="zákl. přenesená",J204,0)</f>
        <v>0</v>
      </c>
      <c r="BH204" s="157">
        <f>IF(N204="sníž. přenesená",J204,0)</f>
        <v>0</v>
      </c>
      <c r="BI204" s="157">
        <f>IF(N204="nulová",J204,0)</f>
        <v>0</v>
      </c>
      <c r="BJ204" s="18" t="s">
        <v>81</v>
      </c>
      <c r="BK204" s="157">
        <f>ROUND(I204*H204,2)</f>
        <v>0</v>
      </c>
      <c r="BL204" s="18" t="s">
        <v>251</v>
      </c>
      <c r="BM204" s="156" t="s">
        <v>2702</v>
      </c>
    </row>
    <row r="205" spans="1:47" s="2" customFormat="1" ht="11.25">
      <c r="A205" s="33"/>
      <c r="B205" s="34"/>
      <c r="C205" s="33"/>
      <c r="D205" s="158" t="s">
        <v>170</v>
      </c>
      <c r="E205" s="33"/>
      <c r="F205" s="159" t="s">
        <v>2701</v>
      </c>
      <c r="G205" s="33"/>
      <c r="H205" s="33"/>
      <c r="I205" s="160"/>
      <c r="J205" s="33"/>
      <c r="K205" s="33"/>
      <c r="L205" s="34"/>
      <c r="M205" s="161"/>
      <c r="N205" s="162"/>
      <c r="O205" s="59"/>
      <c r="P205" s="59"/>
      <c r="Q205" s="59"/>
      <c r="R205" s="59"/>
      <c r="S205" s="59"/>
      <c r="T205" s="60"/>
      <c r="U205" s="33"/>
      <c r="V205" s="33"/>
      <c r="W205" s="33"/>
      <c r="X205" s="33"/>
      <c r="Y205" s="33"/>
      <c r="Z205" s="33"/>
      <c r="AA205" s="33"/>
      <c r="AB205" s="33"/>
      <c r="AC205" s="33"/>
      <c r="AD205" s="33"/>
      <c r="AE205" s="33"/>
      <c r="AT205" s="18" t="s">
        <v>170</v>
      </c>
      <c r="AU205" s="18" t="s">
        <v>161</v>
      </c>
    </row>
    <row r="206" spans="1:65" s="2" customFormat="1" ht="16.5" customHeight="1">
      <c r="A206" s="33"/>
      <c r="B206" s="144"/>
      <c r="C206" s="145" t="s">
        <v>494</v>
      </c>
      <c r="D206" s="145" t="s">
        <v>163</v>
      </c>
      <c r="E206" s="146" t="s">
        <v>2703</v>
      </c>
      <c r="F206" s="147" t="s">
        <v>2704</v>
      </c>
      <c r="G206" s="148" t="s">
        <v>2278</v>
      </c>
      <c r="H206" s="149">
        <v>4</v>
      </c>
      <c r="I206" s="150"/>
      <c r="J206" s="151">
        <f>ROUND(I206*H206,2)</f>
        <v>0</v>
      </c>
      <c r="K206" s="147" t="s">
        <v>1</v>
      </c>
      <c r="L206" s="34"/>
      <c r="M206" s="152" t="s">
        <v>1</v>
      </c>
      <c r="N206" s="153" t="s">
        <v>38</v>
      </c>
      <c r="O206" s="59"/>
      <c r="P206" s="154">
        <f>O206*H206</f>
        <v>0</v>
      </c>
      <c r="Q206" s="154">
        <v>0</v>
      </c>
      <c r="R206" s="154">
        <f>Q206*H206</f>
        <v>0</v>
      </c>
      <c r="S206" s="154">
        <v>0</v>
      </c>
      <c r="T206" s="155">
        <f>S206*H206</f>
        <v>0</v>
      </c>
      <c r="U206" s="33"/>
      <c r="V206" s="33"/>
      <c r="W206" s="33"/>
      <c r="X206" s="33"/>
      <c r="Y206" s="33"/>
      <c r="Z206" s="33"/>
      <c r="AA206" s="33"/>
      <c r="AB206" s="33"/>
      <c r="AC206" s="33"/>
      <c r="AD206" s="33"/>
      <c r="AE206" s="33"/>
      <c r="AR206" s="156" t="s">
        <v>251</v>
      </c>
      <c r="AT206" s="156" t="s">
        <v>163</v>
      </c>
      <c r="AU206" s="156" t="s">
        <v>161</v>
      </c>
      <c r="AY206" s="18" t="s">
        <v>160</v>
      </c>
      <c r="BE206" s="157">
        <f>IF(N206="základní",J206,0)</f>
        <v>0</v>
      </c>
      <c r="BF206" s="157">
        <f>IF(N206="snížená",J206,0)</f>
        <v>0</v>
      </c>
      <c r="BG206" s="157">
        <f>IF(N206="zákl. přenesená",J206,0)</f>
        <v>0</v>
      </c>
      <c r="BH206" s="157">
        <f>IF(N206="sníž. přenesená",J206,0)</f>
        <v>0</v>
      </c>
      <c r="BI206" s="157">
        <f>IF(N206="nulová",J206,0)</f>
        <v>0</v>
      </c>
      <c r="BJ206" s="18" t="s">
        <v>81</v>
      </c>
      <c r="BK206" s="157">
        <f>ROUND(I206*H206,2)</f>
        <v>0</v>
      </c>
      <c r="BL206" s="18" t="s">
        <v>251</v>
      </c>
      <c r="BM206" s="156" t="s">
        <v>2705</v>
      </c>
    </row>
    <row r="207" spans="1:47" s="2" customFormat="1" ht="11.25">
      <c r="A207" s="33"/>
      <c r="B207" s="34"/>
      <c r="C207" s="33"/>
      <c r="D207" s="158" t="s">
        <v>170</v>
      </c>
      <c r="E207" s="33"/>
      <c r="F207" s="159" t="s">
        <v>2704</v>
      </c>
      <c r="G207" s="33"/>
      <c r="H207" s="33"/>
      <c r="I207" s="160"/>
      <c r="J207" s="33"/>
      <c r="K207" s="33"/>
      <c r="L207" s="34"/>
      <c r="M207" s="161"/>
      <c r="N207" s="162"/>
      <c r="O207" s="59"/>
      <c r="P207" s="59"/>
      <c r="Q207" s="59"/>
      <c r="R207" s="59"/>
      <c r="S207" s="59"/>
      <c r="T207" s="60"/>
      <c r="U207" s="33"/>
      <c r="V207" s="33"/>
      <c r="W207" s="33"/>
      <c r="X207" s="33"/>
      <c r="Y207" s="33"/>
      <c r="Z207" s="33"/>
      <c r="AA207" s="33"/>
      <c r="AB207" s="33"/>
      <c r="AC207" s="33"/>
      <c r="AD207" s="33"/>
      <c r="AE207" s="33"/>
      <c r="AT207" s="18" t="s">
        <v>170</v>
      </c>
      <c r="AU207" s="18" t="s">
        <v>161</v>
      </c>
    </row>
    <row r="208" spans="1:65" s="2" customFormat="1" ht="16.5" customHeight="1">
      <c r="A208" s="33"/>
      <c r="B208" s="144"/>
      <c r="C208" s="145" t="s">
        <v>499</v>
      </c>
      <c r="D208" s="145" t="s">
        <v>163</v>
      </c>
      <c r="E208" s="146" t="s">
        <v>2706</v>
      </c>
      <c r="F208" s="147" t="s">
        <v>2707</v>
      </c>
      <c r="G208" s="148" t="s">
        <v>2278</v>
      </c>
      <c r="H208" s="149">
        <v>2</v>
      </c>
      <c r="I208" s="150"/>
      <c r="J208" s="151">
        <f>ROUND(I208*H208,2)</f>
        <v>0</v>
      </c>
      <c r="K208" s="147" t="s">
        <v>1</v>
      </c>
      <c r="L208" s="34"/>
      <c r="M208" s="152" t="s">
        <v>1</v>
      </c>
      <c r="N208" s="153" t="s">
        <v>38</v>
      </c>
      <c r="O208" s="59"/>
      <c r="P208" s="154">
        <f>O208*H208</f>
        <v>0</v>
      </c>
      <c r="Q208" s="154">
        <v>0</v>
      </c>
      <c r="R208" s="154">
        <f>Q208*H208</f>
        <v>0</v>
      </c>
      <c r="S208" s="154">
        <v>0</v>
      </c>
      <c r="T208" s="155">
        <f>S208*H208</f>
        <v>0</v>
      </c>
      <c r="U208" s="33"/>
      <c r="V208" s="33"/>
      <c r="W208" s="33"/>
      <c r="X208" s="33"/>
      <c r="Y208" s="33"/>
      <c r="Z208" s="33"/>
      <c r="AA208" s="33"/>
      <c r="AB208" s="33"/>
      <c r="AC208" s="33"/>
      <c r="AD208" s="33"/>
      <c r="AE208" s="33"/>
      <c r="AR208" s="156" t="s">
        <v>251</v>
      </c>
      <c r="AT208" s="156" t="s">
        <v>163</v>
      </c>
      <c r="AU208" s="156" t="s">
        <v>161</v>
      </c>
      <c r="AY208" s="18" t="s">
        <v>160</v>
      </c>
      <c r="BE208" s="157">
        <f>IF(N208="základní",J208,0)</f>
        <v>0</v>
      </c>
      <c r="BF208" s="157">
        <f>IF(N208="snížená",J208,0)</f>
        <v>0</v>
      </c>
      <c r="BG208" s="157">
        <f>IF(N208="zákl. přenesená",J208,0)</f>
        <v>0</v>
      </c>
      <c r="BH208" s="157">
        <f>IF(N208="sníž. přenesená",J208,0)</f>
        <v>0</v>
      </c>
      <c r="BI208" s="157">
        <f>IF(N208="nulová",J208,0)</f>
        <v>0</v>
      </c>
      <c r="BJ208" s="18" t="s">
        <v>81</v>
      </c>
      <c r="BK208" s="157">
        <f>ROUND(I208*H208,2)</f>
        <v>0</v>
      </c>
      <c r="BL208" s="18" t="s">
        <v>251</v>
      </c>
      <c r="BM208" s="156" t="s">
        <v>2708</v>
      </c>
    </row>
    <row r="209" spans="1:47" s="2" customFormat="1" ht="11.25">
      <c r="A209" s="33"/>
      <c r="B209" s="34"/>
      <c r="C209" s="33"/>
      <c r="D209" s="158" t="s">
        <v>170</v>
      </c>
      <c r="E209" s="33"/>
      <c r="F209" s="159" t="s">
        <v>2707</v>
      </c>
      <c r="G209" s="33"/>
      <c r="H209" s="33"/>
      <c r="I209" s="160"/>
      <c r="J209" s="33"/>
      <c r="K209" s="33"/>
      <c r="L209" s="34"/>
      <c r="M209" s="161"/>
      <c r="N209" s="162"/>
      <c r="O209" s="59"/>
      <c r="P209" s="59"/>
      <c r="Q209" s="59"/>
      <c r="R209" s="59"/>
      <c r="S209" s="59"/>
      <c r="T209" s="60"/>
      <c r="U209" s="33"/>
      <c r="V209" s="33"/>
      <c r="W209" s="33"/>
      <c r="X209" s="33"/>
      <c r="Y209" s="33"/>
      <c r="Z209" s="33"/>
      <c r="AA209" s="33"/>
      <c r="AB209" s="33"/>
      <c r="AC209" s="33"/>
      <c r="AD209" s="33"/>
      <c r="AE209" s="33"/>
      <c r="AT209" s="18" t="s">
        <v>170</v>
      </c>
      <c r="AU209" s="18" t="s">
        <v>161</v>
      </c>
    </row>
    <row r="210" spans="1:65" s="2" customFormat="1" ht="21.75" customHeight="1">
      <c r="A210" s="33"/>
      <c r="B210" s="144"/>
      <c r="C210" s="145" t="s">
        <v>515</v>
      </c>
      <c r="D210" s="145" t="s">
        <v>163</v>
      </c>
      <c r="E210" s="146" t="s">
        <v>2709</v>
      </c>
      <c r="F210" s="147" t="s">
        <v>2710</v>
      </c>
      <c r="G210" s="148" t="s">
        <v>693</v>
      </c>
      <c r="H210" s="149">
        <v>3</v>
      </c>
      <c r="I210" s="150"/>
      <c r="J210" s="151">
        <f>ROUND(I210*H210,2)</f>
        <v>0</v>
      </c>
      <c r="K210" s="147" t="s">
        <v>1</v>
      </c>
      <c r="L210" s="34"/>
      <c r="M210" s="152" t="s">
        <v>1</v>
      </c>
      <c r="N210" s="153" t="s">
        <v>38</v>
      </c>
      <c r="O210" s="59"/>
      <c r="P210" s="154">
        <f>O210*H210</f>
        <v>0</v>
      </c>
      <c r="Q210" s="154">
        <v>0</v>
      </c>
      <c r="R210" s="154">
        <f>Q210*H210</f>
        <v>0</v>
      </c>
      <c r="S210" s="154">
        <v>0</v>
      </c>
      <c r="T210" s="155">
        <f>S210*H210</f>
        <v>0</v>
      </c>
      <c r="U210" s="33"/>
      <c r="V210" s="33"/>
      <c r="W210" s="33"/>
      <c r="X210" s="33"/>
      <c r="Y210" s="33"/>
      <c r="Z210" s="33"/>
      <c r="AA210" s="33"/>
      <c r="AB210" s="33"/>
      <c r="AC210" s="33"/>
      <c r="AD210" s="33"/>
      <c r="AE210" s="33"/>
      <c r="AR210" s="156" t="s">
        <v>251</v>
      </c>
      <c r="AT210" s="156" t="s">
        <v>163</v>
      </c>
      <c r="AU210" s="156" t="s">
        <v>161</v>
      </c>
      <c r="AY210" s="18" t="s">
        <v>160</v>
      </c>
      <c r="BE210" s="157">
        <f>IF(N210="základní",J210,0)</f>
        <v>0</v>
      </c>
      <c r="BF210" s="157">
        <f>IF(N210="snížená",J210,0)</f>
        <v>0</v>
      </c>
      <c r="BG210" s="157">
        <f>IF(N210="zákl. přenesená",J210,0)</f>
        <v>0</v>
      </c>
      <c r="BH210" s="157">
        <f>IF(N210="sníž. přenesená",J210,0)</f>
        <v>0</v>
      </c>
      <c r="BI210" s="157">
        <f>IF(N210="nulová",J210,0)</f>
        <v>0</v>
      </c>
      <c r="BJ210" s="18" t="s">
        <v>81</v>
      </c>
      <c r="BK210" s="157">
        <f>ROUND(I210*H210,2)</f>
        <v>0</v>
      </c>
      <c r="BL210" s="18" t="s">
        <v>251</v>
      </c>
      <c r="BM210" s="156" t="s">
        <v>2711</v>
      </c>
    </row>
    <row r="211" spans="1:47" s="2" customFormat="1" ht="11.25">
      <c r="A211" s="33"/>
      <c r="B211" s="34"/>
      <c r="C211" s="33"/>
      <c r="D211" s="158" t="s">
        <v>170</v>
      </c>
      <c r="E211" s="33"/>
      <c r="F211" s="159" t="s">
        <v>2710</v>
      </c>
      <c r="G211" s="33"/>
      <c r="H211" s="33"/>
      <c r="I211" s="160"/>
      <c r="J211" s="33"/>
      <c r="K211" s="33"/>
      <c r="L211" s="34"/>
      <c r="M211" s="161"/>
      <c r="N211" s="162"/>
      <c r="O211" s="59"/>
      <c r="P211" s="59"/>
      <c r="Q211" s="59"/>
      <c r="R211" s="59"/>
      <c r="S211" s="59"/>
      <c r="T211" s="60"/>
      <c r="U211" s="33"/>
      <c r="V211" s="33"/>
      <c r="W211" s="33"/>
      <c r="X211" s="33"/>
      <c r="Y211" s="33"/>
      <c r="Z211" s="33"/>
      <c r="AA211" s="33"/>
      <c r="AB211" s="33"/>
      <c r="AC211" s="33"/>
      <c r="AD211" s="33"/>
      <c r="AE211" s="33"/>
      <c r="AT211" s="18" t="s">
        <v>170</v>
      </c>
      <c r="AU211" s="18" t="s">
        <v>161</v>
      </c>
    </row>
    <row r="212" spans="1:65" s="2" customFormat="1" ht="16.5" customHeight="1">
      <c r="A212" s="33"/>
      <c r="B212" s="144"/>
      <c r="C212" s="145" t="s">
        <v>526</v>
      </c>
      <c r="D212" s="145" t="s">
        <v>163</v>
      </c>
      <c r="E212" s="146" t="s">
        <v>2712</v>
      </c>
      <c r="F212" s="147" t="s">
        <v>2257</v>
      </c>
      <c r="G212" s="148" t="s">
        <v>693</v>
      </c>
      <c r="H212" s="149">
        <v>1</v>
      </c>
      <c r="I212" s="150"/>
      <c r="J212" s="151">
        <f>ROUND(I212*H212,2)</f>
        <v>0</v>
      </c>
      <c r="K212" s="147" t="s">
        <v>167</v>
      </c>
      <c r="L212" s="34"/>
      <c r="M212" s="152" t="s">
        <v>1</v>
      </c>
      <c r="N212" s="153" t="s">
        <v>38</v>
      </c>
      <c r="O212" s="59"/>
      <c r="P212" s="154">
        <f>O212*H212</f>
        <v>0</v>
      </c>
      <c r="Q212" s="154">
        <v>0</v>
      </c>
      <c r="R212" s="154">
        <f>Q212*H212</f>
        <v>0</v>
      </c>
      <c r="S212" s="154">
        <v>0</v>
      </c>
      <c r="T212" s="155">
        <f>S212*H212</f>
        <v>0</v>
      </c>
      <c r="U212" s="33"/>
      <c r="V212" s="33"/>
      <c r="W212" s="33"/>
      <c r="X212" s="33"/>
      <c r="Y212" s="33"/>
      <c r="Z212" s="33"/>
      <c r="AA212" s="33"/>
      <c r="AB212" s="33"/>
      <c r="AC212" s="33"/>
      <c r="AD212" s="33"/>
      <c r="AE212" s="33"/>
      <c r="AR212" s="156" t="s">
        <v>251</v>
      </c>
      <c r="AT212" s="156" t="s">
        <v>163</v>
      </c>
      <c r="AU212" s="156" t="s">
        <v>161</v>
      </c>
      <c r="AY212" s="18" t="s">
        <v>160</v>
      </c>
      <c r="BE212" s="157">
        <f>IF(N212="základní",J212,0)</f>
        <v>0</v>
      </c>
      <c r="BF212" s="157">
        <f>IF(N212="snížená",J212,0)</f>
        <v>0</v>
      </c>
      <c r="BG212" s="157">
        <f>IF(N212="zákl. přenesená",J212,0)</f>
        <v>0</v>
      </c>
      <c r="BH212" s="157">
        <f>IF(N212="sníž. přenesená",J212,0)</f>
        <v>0</v>
      </c>
      <c r="BI212" s="157">
        <f>IF(N212="nulová",J212,0)</f>
        <v>0</v>
      </c>
      <c r="BJ212" s="18" t="s">
        <v>81</v>
      </c>
      <c r="BK212" s="157">
        <f>ROUND(I212*H212,2)</f>
        <v>0</v>
      </c>
      <c r="BL212" s="18" t="s">
        <v>251</v>
      </c>
      <c r="BM212" s="156" t="s">
        <v>2713</v>
      </c>
    </row>
    <row r="213" spans="1:47" s="2" customFormat="1" ht="11.25">
      <c r="A213" s="33"/>
      <c r="B213" s="34"/>
      <c r="C213" s="33"/>
      <c r="D213" s="158" t="s">
        <v>170</v>
      </c>
      <c r="E213" s="33"/>
      <c r="F213" s="159" t="s">
        <v>2257</v>
      </c>
      <c r="G213" s="33"/>
      <c r="H213" s="33"/>
      <c r="I213" s="160"/>
      <c r="J213" s="33"/>
      <c r="K213" s="33"/>
      <c r="L213" s="34"/>
      <c r="M213" s="161"/>
      <c r="N213" s="162"/>
      <c r="O213" s="59"/>
      <c r="P213" s="59"/>
      <c r="Q213" s="59"/>
      <c r="R213" s="59"/>
      <c r="S213" s="59"/>
      <c r="T213" s="60"/>
      <c r="U213" s="33"/>
      <c r="V213" s="33"/>
      <c r="W213" s="33"/>
      <c r="X213" s="33"/>
      <c r="Y213" s="33"/>
      <c r="Z213" s="33"/>
      <c r="AA213" s="33"/>
      <c r="AB213" s="33"/>
      <c r="AC213" s="33"/>
      <c r="AD213" s="33"/>
      <c r="AE213" s="33"/>
      <c r="AT213" s="18" t="s">
        <v>170</v>
      </c>
      <c r="AU213" s="18" t="s">
        <v>161</v>
      </c>
    </row>
    <row r="214" spans="1:65" s="2" customFormat="1" ht="16.5" customHeight="1">
      <c r="A214" s="33"/>
      <c r="B214" s="144"/>
      <c r="C214" s="145" t="s">
        <v>530</v>
      </c>
      <c r="D214" s="145" t="s">
        <v>163</v>
      </c>
      <c r="E214" s="146" t="s">
        <v>2714</v>
      </c>
      <c r="F214" s="147" t="s">
        <v>2715</v>
      </c>
      <c r="G214" s="148" t="s">
        <v>1955</v>
      </c>
      <c r="H214" s="149">
        <v>1</v>
      </c>
      <c r="I214" s="150"/>
      <c r="J214" s="151">
        <f>ROUND(I214*H214,2)</f>
        <v>0</v>
      </c>
      <c r="K214" s="147" t="s">
        <v>1</v>
      </c>
      <c r="L214" s="34"/>
      <c r="M214" s="152" t="s">
        <v>1</v>
      </c>
      <c r="N214" s="153" t="s">
        <v>38</v>
      </c>
      <c r="O214" s="59"/>
      <c r="P214" s="154">
        <f>O214*H214</f>
        <v>0</v>
      </c>
      <c r="Q214" s="154">
        <v>0</v>
      </c>
      <c r="R214" s="154">
        <f>Q214*H214</f>
        <v>0</v>
      </c>
      <c r="S214" s="154">
        <v>0</v>
      </c>
      <c r="T214" s="155">
        <f>S214*H214</f>
        <v>0</v>
      </c>
      <c r="U214" s="33"/>
      <c r="V214" s="33"/>
      <c r="W214" s="33"/>
      <c r="X214" s="33"/>
      <c r="Y214" s="33"/>
      <c r="Z214" s="33"/>
      <c r="AA214" s="33"/>
      <c r="AB214" s="33"/>
      <c r="AC214" s="33"/>
      <c r="AD214" s="33"/>
      <c r="AE214" s="33"/>
      <c r="AR214" s="156" t="s">
        <v>251</v>
      </c>
      <c r="AT214" s="156" t="s">
        <v>163</v>
      </c>
      <c r="AU214" s="156" t="s">
        <v>161</v>
      </c>
      <c r="AY214" s="18" t="s">
        <v>160</v>
      </c>
      <c r="BE214" s="157">
        <f>IF(N214="základní",J214,0)</f>
        <v>0</v>
      </c>
      <c r="BF214" s="157">
        <f>IF(N214="snížená",J214,0)</f>
        <v>0</v>
      </c>
      <c r="BG214" s="157">
        <f>IF(N214="zákl. přenesená",J214,0)</f>
        <v>0</v>
      </c>
      <c r="BH214" s="157">
        <f>IF(N214="sníž. přenesená",J214,0)</f>
        <v>0</v>
      </c>
      <c r="BI214" s="157">
        <f>IF(N214="nulová",J214,0)</f>
        <v>0</v>
      </c>
      <c r="BJ214" s="18" t="s">
        <v>81</v>
      </c>
      <c r="BK214" s="157">
        <f>ROUND(I214*H214,2)</f>
        <v>0</v>
      </c>
      <c r="BL214" s="18" t="s">
        <v>251</v>
      </c>
      <c r="BM214" s="156" t="s">
        <v>2716</v>
      </c>
    </row>
    <row r="215" spans="1:47" s="2" customFormat="1" ht="11.25">
      <c r="A215" s="33"/>
      <c r="B215" s="34"/>
      <c r="C215" s="33"/>
      <c r="D215" s="158" t="s">
        <v>170</v>
      </c>
      <c r="E215" s="33"/>
      <c r="F215" s="159" t="s">
        <v>2715</v>
      </c>
      <c r="G215" s="33"/>
      <c r="H215" s="33"/>
      <c r="I215" s="160"/>
      <c r="J215" s="33"/>
      <c r="K215" s="33"/>
      <c r="L215" s="34"/>
      <c r="M215" s="161"/>
      <c r="N215" s="162"/>
      <c r="O215" s="59"/>
      <c r="P215" s="59"/>
      <c r="Q215" s="59"/>
      <c r="R215" s="59"/>
      <c r="S215" s="59"/>
      <c r="T215" s="60"/>
      <c r="U215" s="33"/>
      <c r="V215" s="33"/>
      <c r="W215" s="33"/>
      <c r="X215" s="33"/>
      <c r="Y215" s="33"/>
      <c r="Z215" s="33"/>
      <c r="AA215" s="33"/>
      <c r="AB215" s="33"/>
      <c r="AC215" s="33"/>
      <c r="AD215" s="33"/>
      <c r="AE215" s="33"/>
      <c r="AT215" s="18" t="s">
        <v>170</v>
      </c>
      <c r="AU215" s="18" t="s">
        <v>161</v>
      </c>
    </row>
    <row r="216" spans="1:65" s="2" customFormat="1" ht="24.2" customHeight="1">
      <c r="A216" s="33"/>
      <c r="B216" s="144"/>
      <c r="C216" s="145" t="s">
        <v>539</v>
      </c>
      <c r="D216" s="145" t="s">
        <v>163</v>
      </c>
      <c r="E216" s="146" t="s">
        <v>2717</v>
      </c>
      <c r="F216" s="147" t="s">
        <v>2718</v>
      </c>
      <c r="G216" s="148" t="s">
        <v>1955</v>
      </c>
      <c r="H216" s="149">
        <v>1</v>
      </c>
      <c r="I216" s="150"/>
      <c r="J216" s="151">
        <f>ROUND(I216*H216,2)</f>
        <v>0</v>
      </c>
      <c r="K216" s="147" t="s">
        <v>1</v>
      </c>
      <c r="L216" s="34"/>
      <c r="M216" s="152" t="s">
        <v>1</v>
      </c>
      <c r="N216" s="153" t="s">
        <v>38</v>
      </c>
      <c r="O216" s="59"/>
      <c r="P216" s="154">
        <f>O216*H216</f>
        <v>0</v>
      </c>
      <c r="Q216" s="154">
        <v>0</v>
      </c>
      <c r="R216" s="154">
        <f>Q216*H216</f>
        <v>0</v>
      </c>
      <c r="S216" s="154">
        <v>0</v>
      </c>
      <c r="T216" s="155">
        <f>S216*H216</f>
        <v>0</v>
      </c>
      <c r="U216" s="33"/>
      <c r="V216" s="33"/>
      <c r="W216" s="33"/>
      <c r="X216" s="33"/>
      <c r="Y216" s="33"/>
      <c r="Z216" s="33"/>
      <c r="AA216" s="33"/>
      <c r="AB216" s="33"/>
      <c r="AC216" s="33"/>
      <c r="AD216" s="33"/>
      <c r="AE216" s="33"/>
      <c r="AR216" s="156" t="s">
        <v>251</v>
      </c>
      <c r="AT216" s="156" t="s">
        <v>163</v>
      </c>
      <c r="AU216" s="156" t="s">
        <v>161</v>
      </c>
      <c r="AY216" s="18" t="s">
        <v>160</v>
      </c>
      <c r="BE216" s="157">
        <f>IF(N216="základní",J216,0)</f>
        <v>0</v>
      </c>
      <c r="BF216" s="157">
        <f>IF(N216="snížená",J216,0)</f>
        <v>0</v>
      </c>
      <c r="BG216" s="157">
        <f>IF(N216="zákl. přenesená",J216,0)</f>
        <v>0</v>
      </c>
      <c r="BH216" s="157">
        <f>IF(N216="sníž. přenesená",J216,0)</f>
        <v>0</v>
      </c>
      <c r="BI216" s="157">
        <f>IF(N216="nulová",J216,0)</f>
        <v>0</v>
      </c>
      <c r="BJ216" s="18" t="s">
        <v>81</v>
      </c>
      <c r="BK216" s="157">
        <f>ROUND(I216*H216,2)</f>
        <v>0</v>
      </c>
      <c r="BL216" s="18" t="s">
        <v>251</v>
      </c>
      <c r="BM216" s="156" t="s">
        <v>2719</v>
      </c>
    </row>
    <row r="217" spans="1:47" s="2" customFormat="1" ht="19.5">
      <c r="A217" s="33"/>
      <c r="B217" s="34"/>
      <c r="C217" s="33"/>
      <c r="D217" s="158" t="s">
        <v>170</v>
      </c>
      <c r="E217" s="33"/>
      <c r="F217" s="159" t="s">
        <v>2718</v>
      </c>
      <c r="G217" s="33"/>
      <c r="H217" s="33"/>
      <c r="I217" s="160"/>
      <c r="J217" s="33"/>
      <c r="K217" s="33"/>
      <c r="L217" s="34"/>
      <c r="M217" s="161"/>
      <c r="N217" s="162"/>
      <c r="O217" s="59"/>
      <c r="P217" s="59"/>
      <c r="Q217" s="59"/>
      <c r="R217" s="59"/>
      <c r="S217" s="59"/>
      <c r="T217" s="60"/>
      <c r="U217" s="33"/>
      <c r="V217" s="33"/>
      <c r="W217" s="33"/>
      <c r="X217" s="33"/>
      <c r="Y217" s="33"/>
      <c r="Z217" s="33"/>
      <c r="AA217" s="33"/>
      <c r="AB217" s="33"/>
      <c r="AC217" s="33"/>
      <c r="AD217" s="33"/>
      <c r="AE217" s="33"/>
      <c r="AT217" s="18" t="s">
        <v>170</v>
      </c>
      <c r="AU217" s="18" t="s">
        <v>161</v>
      </c>
    </row>
    <row r="218" spans="2:63" s="12" customFormat="1" ht="22.9" customHeight="1">
      <c r="B218" s="131"/>
      <c r="D218" s="132" t="s">
        <v>72</v>
      </c>
      <c r="E218" s="142" t="s">
        <v>2720</v>
      </c>
      <c r="F218" s="142" t="s">
        <v>2721</v>
      </c>
      <c r="I218" s="134"/>
      <c r="J218" s="143">
        <f>BK218</f>
        <v>0</v>
      </c>
      <c r="L218" s="131"/>
      <c r="M218" s="136"/>
      <c r="N218" s="137"/>
      <c r="O218" s="137"/>
      <c r="P218" s="138">
        <f>P219+P236+P245+P274</f>
        <v>0</v>
      </c>
      <c r="Q218" s="137"/>
      <c r="R218" s="138">
        <f>R219+R236+R245+R274</f>
        <v>0.47624</v>
      </c>
      <c r="S218" s="137"/>
      <c r="T218" s="139">
        <f>T219+T236+T245+T274</f>
        <v>0</v>
      </c>
      <c r="AR218" s="132" t="s">
        <v>83</v>
      </c>
      <c r="AT218" s="140" t="s">
        <v>72</v>
      </c>
      <c r="AU218" s="140" t="s">
        <v>81</v>
      </c>
      <c r="AY218" s="132" t="s">
        <v>160</v>
      </c>
      <c r="BK218" s="141">
        <f>BK219+BK236+BK245+BK274</f>
        <v>0</v>
      </c>
    </row>
    <row r="219" spans="2:63" s="12" customFormat="1" ht="20.85" customHeight="1">
      <c r="B219" s="131"/>
      <c r="D219" s="132" t="s">
        <v>72</v>
      </c>
      <c r="E219" s="142" t="s">
        <v>2722</v>
      </c>
      <c r="F219" s="142" t="s">
        <v>2723</v>
      </c>
      <c r="I219" s="134"/>
      <c r="J219" s="143">
        <f>BK219</f>
        <v>0</v>
      </c>
      <c r="L219" s="131"/>
      <c r="M219" s="136"/>
      <c r="N219" s="137"/>
      <c r="O219" s="137"/>
      <c r="P219" s="138">
        <f>SUM(P220:P235)</f>
        <v>0</v>
      </c>
      <c r="Q219" s="137"/>
      <c r="R219" s="138">
        <f>SUM(R220:R235)</f>
        <v>0.30574</v>
      </c>
      <c r="S219" s="137"/>
      <c r="T219" s="139">
        <f>SUM(T220:T235)</f>
        <v>0</v>
      </c>
      <c r="AR219" s="132" t="s">
        <v>83</v>
      </c>
      <c r="AT219" s="140" t="s">
        <v>72</v>
      </c>
      <c r="AU219" s="140" t="s">
        <v>83</v>
      </c>
      <c r="AY219" s="132" t="s">
        <v>160</v>
      </c>
      <c r="BK219" s="141">
        <f>SUM(BK220:BK235)</f>
        <v>0</v>
      </c>
    </row>
    <row r="220" spans="1:65" s="2" customFormat="1" ht="33" customHeight="1">
      <c r="A220" s="33"/>
      <c r="B220" s="144"/>
      <c r="C220" s="145" t="s">
        <v>546</v>
      </c>
      <c r="D220" s="145" t="s">
        <v>163</v>
      </c>
      <c r="E220" s="146" t="s">
        <v>2724</v>
      </c>
      <c r="F220" s="147" t="s">
        <v>2725</v>
      </c>
      <c r="G220" s="148" t="s">
        <v>236</v>
      </c>
      <c r="H220" s="149">
        <v>60</v>
      </c>
      <c r="I220" s="150"/>
      <c r="J220" s="151">
        <f>ROUND(I220*H220,2)</f>
        <v>0</v>
      </c>
      <c r="K220" s="147" t="s">
        <v>1</v>
      </c>
      <c r="L220" s="34"/>
      <c r="M220" s="152" t="s">
        <v>1</v>
      </c>
      <c r="N220" s="153" t="s">
        <v>38</v>
      </c>
      <c r="O220" s="59"/>
      <c r="P220" s="154">
        <f>O220*H220</f>
        <v>0</v>
      </c>
      <c r="Q220" s="154">
        <v>0.00084</v>
      </c>
      <c r="R220" s="154">
        <f>Q220*H220</f>
        <v>0.0504</v>
      </c>
      <c r="S220" s="154">
        <v>0</v>
      </c>
      <c r="T220" s="155">
        <f>S220*H220</f>
        <v>0</v>
      </c>
      <c r="U220" s="33"/>
      <c r="V220" s="33"/>
      <c r="W220" s="33"/>
      <c r="X220" s="33"/>
      <c r="Y220" s="33"/>
      <c r="Z220" s="33"/>
      <c r="AA220" s="33"/>
      <c r="AB220" s="33"/>
      <c r="AC220" s="33"/>
      <c r="AD220" s="33"/>
      <c r="AE220" s="33"/>
      <c r="AR220" s="156" t="s">
        <v>251</v>
      </c>
      <c r="AT220" s="156" t="s">
        <v>163</v>
      </c>
      <c r="AU220" s="156" t="s">
        <v>161</v>
      </c>
      <c r="AY220" s="18" t="s">
        <v>160</v>
      </c>
      <c r="BE220" s="157">
        <f>IF(N220="základní",J220,0)</f>
        <v>0</v>
      </c>
      <c r="BF220" s="157">
        <f>IF(N220="snížená",J220,0)</f>
        <v>0</v>
      </c>
      <c r="BG220" s="157">
        <f>IF(N220="zákl. přenesená",J220,0)</f>
        <v>0</v>
      </c>
      <c r="BH220" s="157">
        <f>IF(N220="sníž. přenesená",J220,0)</f>
        <v>0</v>
      </c>
      <c r="BI220" s="157">
        <f>IF(N220="nulová",J220,0)</f>
        <v>0</v>
      </c>
      <c r="BJ220" s="18" t="s">
        <v>81</v>
      </c>
      <c r="BK220" s="157">
        <f>ROUND(I220*H220,2)</f>
        <v>0</v>
      </c>
      <c r="BL220" s="18" t="s">
        <v>251</v>
      </c>
      <c r="BM220" s="156" t="s">
        <v>2726</v>
      </c>
    </row>
    <row r="221" spans="1:47" s="2" customFormat="1" ht="19.5">
      <c r="A221" s="33"/>
      <c r="B221" s="34"/>
      <c r="C221" s="33"/>
      <c r="D221" s="158" t="s">
        <v>170</v>
      </c>
      <c r="E221" s="33"/>
      <c r="F221" s="159" t="s">
        <v>2725</v>
      </c>
      <c r="G221" s="33"/>
      <c r="H221" s="33"/>
      <c r="I221" s="160"/>
      <c r="J221" s="33"/>
      <c r="K221" s="33"/>
      <c r="L221" s="34"/>
      <c r="M221" s="161"/>
      <c r="N221" s="162"/>
      <c r="O221" s="59"/>
      <c r="P221" s="59"/>
      <c r="Q221" s="59"/>
      <c r="R221" s="59"/>
      <c r="S221" s="59"/>
      <c r="T221" s="60"/>
      <c r="U221" s="33"/>
      <c r="V221" s="33"/>
      <c r="W221" s="33"/>
      <c r="X221" s="33"/>
      <c r="Y221" s="33"/>
      <c r="Z221" s="33"/>
      <c r="AA221" s="33"/>
      <c r="AB221" s="33"/>
      <c r="AC221" s="33"/>
      <c r="AD221" s="33"/>
      <c r="AE221" s="33"/>
      <c r="AT221" s="18" t="s">
        <v>170</v>
      </c>
      <c r="AU221" s="18" t="s">
        <v>161</v>
      </c>
    </row>
    <row r="222" spans="1:65" s="2" customFormat="1" ht="33" customHeight="1">
      <c r="A222" s="33"/>
      <c r="B222" s="144"/>
      <c r="C222" s="145" t="s">
        <v>554</v>
      </c>
      <c r="D222" s="145" t="s">
        <v>163</v>
      </c>
      <c r="E222" s="146" t="s">
        <v>2727</v>
      </c>
      <c r="F222" s="147" t="s">
        <v>2728</v>
      </c>
      <c r="G222" s="148" t="s">
        <v>236</v>
      </c>
      <c r="H222" s="149">
        <v>70</v>
      </c>
      <c r="I222" s="150"/>
      <c r="J222" s="151">
        <f>ROUND(I222*H222,2)</f>
        <v>0</v>
      </c>
      <c r="K222" s="147" t="s">
        <v>167</v>
      </c>
      <c r="L222" s="34"/>
      <c r="M222" s="152" t="s">
        <v>1</v>
      </c>
      <c r="N222" s="153" t="s">
        <v>38</v>
      </c>
      <c r="O222" s="59"/>
      <c r="P222" s="154">
        <f>O222*H222</f>
        <v>0</v>
      </c>
      <c r="Q222" s="154">
        <v>0.00116</v>
      </c>
      <c r="R222" s="154">
        <f>Q222*H222</f>
        <v>0.0812</v>
      </c>
      <c r="S222" s="154">
        <v>0</v>
      </c>
      <c r="T222" s="155">
        <f>S222*H222</f>
        <v>0</v>
      </c>
      <c r="U222" s="33"/>
      <c r="V222" s="33"/>
      <c r="W222" s="33"/>
      <c r="X222" s="33"/>
      <c r="Y222" s="33"/>
      <c r="Z222" s="33"/>
      <c r="AA222" s="33"/>
      <c r="AB222" s="33"/>
      <c r="AC222" s="33"/>
      <c r="AD222" s="33"/>
      <c r="AE222" s="33"/>
      <c r="AR222" s="156" t="s">
        <v>251</v>
      </c>
      <c r="AT222" s="156" t="s">
        <v>163</v>
      </c>
      <c r="AU222" s="156" t="s">
        <v>161</v>
      </c>
      <c r="AY222" s="18" t="s">
        <v>160</v>
      </c>
      <c r="BE222" s="157">
        <f>IF(N222="základní",J222,0)</f>
        <v>0</v>
      </c>
      <c r="BF222" s="157">
        <f>IF(N222="snížená",J222,0)</f>
        <v>0</v>
      </c>
      <c r="BG222" s="157">
        <f>IF(N222="zákl. přenesená",J222,0)</f>
        <v>0</v>
      </c>
      <c r="BH222" s="157">
        <f>IF(N222="sníž. přenesená",J222,0)</f>
        <v>0</v>
      </c>
      <c r="BI222" s="157">
        <f>IF(N222="nulová",J222,0)</f>
        <v>0</v>
      </c>
      <c r="BJ222" s="18" t="s">
        <v>81</v>
      </c>
      <c r="BK222" s="157">
        <f>ROUND(I222*H222,2)</f>
        <v>0</v>
      </c>
      <c r="BL222" s="18" t="s">
        <v>251</v>
      </c>
      <c r="BM222" s="156" t="s">
        <v>2729</v>
      </c>
    </row>
    <row r="223" spans="1:47" s="2" customFormat="1" ht="19.5">
      <c r="A223" s="33"/>
      <c r="B223" s="34"/>
      <c r="C223" s="33"/>
      <c r="D223" s="158" t="s">
        <v>170</v>
      </c>
      <c r="E223" s="33"/>
      <c r="F223" s="159" t="s">
        <v>2728</v>
      </c>
      <c r="G223" s="33"/>
      <c r="H223" s="33"/>
      <c r="I223" s="160"/>
      <c r="J223" s="33"/>
      <c r="K223" s="33"/>
      <c r="L223" s="34"/>
      <c r="M223" s="161"/>
      <c r="N223" s="162"/>
      <c r="O223" s="59"/>
      <c r="P223" s="59"/>
      <c r="Q223" s="59"/>
      <c r="R223" s="59"/>
      <c r="S223" s="59"/>
      <c r="T223" s="60"/>
      <c r="U223" s="33"/>
      <c r="V223" s="33"/>
      <c r="W223" s="33"/>
      <c r="X223" s="33"/>
      <c r="Y223" s="33"/>
      <c r="Z223" s="33"/>
      <c r="AA223" s="33"/>
      <c r="AB223" s="33"/>
      <c r="AC223" s="33"/>
      <c r="AD223" s="33"/>
      <c r="AE223" s="33"/>
      <c r="AT223" s="18" t="s">
        <v>170</v>
      </c>
      <c r="AU223" s="18" t="s">
        <v>161</v>
      </c>
    </row>
    <row r="224" spans="1:65" s="2" customFormat="1" ht="33" customHeight="1">
      <c r="A224" s="33"/>
      <c r="B224" s="144"/>
      <c r="C224" s="145" t="s">
        <v>562</v>
      </c>
      <c r="D224" s="145" t="s">
        <v>163</v>
      </c>
      <c r="E224" s="146" t="s">
        <v>2730</v>
      </c>
      <c r="F224" s="147" t="s">
        <v>2731</v>
      </c>
      <c r="G224" s="148" t="s">
        <v>236</v>
      </c>
      <c r="H224" s="149">
        <v>20</v>
      </c>
      <c r="I224" s="150"/>
      <c r="J224" s="151">
        <f>ROUND(I224*H224,2)</f>
        <v>0</v>
      </c>
      <c r="K224" s="147" t="s">
        <v>167</v>
      </c>
      <c r="L224" s="34"/>
      <c r="M224" s="152" t="s">
        <v>1</v>
      </c>
      <c r="N224" s="153" t="s">
        <v>38</v>
      </c>
      <c r="O224" s="59"/>
      <c r="P224" s="154">
        <f>O224*H224</f>
        <v>0</v>
      </c>
      <c r="Q224" s="154">
        <v>0.00144</v>
      </c>
      <c r="R224" s="154">
        <f>Q224*H224</f>
        <v>0.028800000000000003</v>
      </c>
      <c r="S224" s="154">
        <v>0</v>
      </c>
      <c r="T224" s="155">
        <f>S224*H224</f>
        <v>0</v>
      </c>
      <c r="U224" s="33"/>
      <c r="V224" s="33"/>
      <c r="W224" s="33"/>
      <c r="X224" s="33"/>
      <c r="Y224" s="33"/>
      <c r="Z224" s="33"/>
      <c r="AA224" s="33"/>
      <c r="AB224" s="33"/>
      <c r="AC224" s="33"/>
      <c r="AD224" s="33"/>
      <c r="AE224" s="33"/>
      <c r="AR224" s="156" t="s">
        <v>251</v>
      </c>
      <c r="AT224" s="156" t="s">
        <v>163</v>
      </c>
      <c r="AU224" s="156" t="s">
        <v>161</v>
      </c>
      <c r="AY224" s="18" t="s">
        <v>160</v>
      </c>
      <c r="BE224" s="157">
        <f>IF(N224="základní",J224,0)</f>
        <v>0</v>
      </c>
      <c r="BF224" s="157">
        <f>IF(N224="snížená",J224,0)</f>
        <v>0</v>
      </c>
      <c r="BG224" s="157">
        <f>IF(N224="zákl. přenesená",J224,0)</f>
        <v>0</v>
      </c>
      <c r="BH224" s="157">
        <f>IF(N224="sníž. přenesená",J224,0)</f>
        <v>0</v>
      </c>
      <c r="BI224" s="157">
        <f>IF(N224="nulová",J224,0)</f>
        <v>0</v>
      </c>
      <c r="BJ224" s="18" t="s">
        <v>81</v>
      </c>
      <c r="BK224" s="157">
        <f>ROUND(I224*H224,2)</f>
        <v>0</v>
      </c>
      <c r="BL224" s="18" t="s">
        <v>251</v>
      </c>
      <c r="BM224" s="156" t="s">
        <v>2732</v>
      </c>
    </row>
    <row r="225" spans="1:47" s="2" customFormat="1" ht="19.5">
      <c r="A225" s="33"/>
      <c r="B225" s="34"/>
      <c r="C225" s="33"/>
      <c r="D225" s="158" t="s">
        <v>170</v>
      </c>
      <c r="E225" s="33"/>
      <c r="F225" s="159" t="s">
        <v>2731</v>
      </c>
      <c r="G225" s="33"/>
      <c r="H225" s="33"/>
      <c r="I225" s="160"/>
      <c r="J225" s="33"/>
      <c r="K225" s="33"/>
      <c r="L225" s="34"/>
      <c r="M225" s="161"/>
      <c r="N225" s="162"/>
      <c r="O225" s="59"/>
      <c r="P225" s="59"/>
      <c r="Q225" s="59"/>
      <c r="R225" s="59"/>
      <c r="S225" s="59"/>
      <c r="T225" s="60"/>
      <c r="U225" s="33"/>
      <c r="V225" s="33"/>
      <c r="W225" s="33"/>
      <c r="X225" s="33"/>
      <c r="Y225" s="33"/>
      <c r="Z225" s="33"/>
      <c r="AA225" s="33"/>
      <c r="AB225" s="33"/>
      <c r="AC225" s="33"/>
      <c r="AD225" s="33"/>
      <c r="AE225" s="33"/>
      <c r="AT225" s="18" t="s">
        <v>170</v>
      </c>
      <c r="AU225" s="18" t="s">
        <v>161</v>
      </c>
    </row>
    <row r="226" spans="1:65" s="2" customFormat="1" ht="33" customHeight="1">
      <c r="A226" s="33"/>
      <c r="B226" s="144"/>
      <c r="C226" s="145" t="s">
        <v>580</v>
      </c>
      <c r="D226" s="145" t="s">
        <v>163</v>
      </c>
      <c r="E226" s="146" t="s">
        <v>2733</v>
      </c>
      <c r="F226" s="147" t="s">
        <v>2734</v>
      </c>
      <c r="G226" s="148" t="s">
        <v>236</v>
      </c>
      <c r="H226" s="149">
        <v>20</v>
      </c>
      <c r="I226" s="150"/>
      <c r="J226" s="151">
        <f>ROUND(I226*H226,2)</f>
        <v>0</v>
      </c>
      <c r="K226" s="147" t="s">
        <v>167</v>
      </c>
      <c r="L226" s="34"/>
      <c r="M226" s="152" t="s">
        <v>1</v>
      </c>
      <c r="N226" s="153" t="s">
        <v>38</v>
      </c>
      <c r="O226" s="59"/>
      <c r="P226" s="154">
        <f>O226*H226</f>
        <v>0</v>
      </c>
      <c r="Q226" s="154">
        <v>0.00098</v>
      </c>
      <c r="R226" s="154">
        <f>Q226*H226</f>
        <v>0.0196</v>
      </c>
      <c r="S226" s="154">
        <v>0</v>
      </c>
      <c r="T226" s="155">
        <f>S226*H226</f>
        <v>0</v>
      </c>
      <c r="U226" s="33"/>
      <c r="V226" s="33"/>
      <c r="W226" s="33"/>
      <c r="X226" s="33"/>
      <c r="Y226" s="33"/>
      <c r="Z226" s="33"/>
      <c r="AA226" s="33"/>
      <c r="AB226" s="33"/>
      <c r="AC226" s="33"/>
      <c r="AD226" s="33"/>
      <c r="AE226" s="33"/>
      <c r="AR226" s="156" t="s">
        <v>251</v>
      </c>
      <c r="AT226" s="156" t="s">
        <v>163</v>
      </c>
      <c r="AU226" s="156" t="s">
        <v>161</v>
      </c>
      <c r="AY226" s="18" t="s">
        <v>160</v>
      </c>
      <c r="BE226" s="157">
        <f>IF(N226="základní",J226,0)</f>
        <v>0</v>
      </c>
      <c r="BF226" s="157">
        <f>IF(N226="snížená",J226,0)</f>
        <v>0</v>
      </c>
      <c r="BG226" s="157">
        <f>IF(N226="zákl. přenesená",J226,0)</f>
        <v>0</v>
      </c>
      <c r="BH226" s="157">
        <f>IF(N226="sníž. přenesená",J226,0)</f>
        <v>0</v>
      </c>
      <c r="BI226" s="157">
        <f>IF(N226="nulová",J226,0)</f>
        <v>0</v>
      </c>
      <c r="BJ226" s="18" t="s">
        <v>81</v>
      </c>
      <c r="BK226" s="157">
        <f>ROUND(I226*H226,2)</f>
        <v>0</v>
      </c>
      <c r="BL226" s="18" t="s">
        <v>251</v>
      </c>
      <c r="BM226" s="156" t="s">
        <v>2735</v>
      </c>
    </row>
    <row r="227" spans="1:47" s="2" customFormat="1" ht="19.5">
      <c r="A227" s="33"/>
      <c r="B227" s="34"/>
      <c r="C227" s="33"/>
      <c r="D227" s="158" t="s">
        <v>170</v>
      </c>
      <c r="E227" s="33"/>
      <c r="F227" s="159" t="s">
        <v>2734</v>
      </c>
      <c r="G227" s="33"/>
      <c r="H227" s="33"/>
      <c r="I227" s="160"/>
      <c r="J227" s="33"/>
      <c r="K227" s="33"/>
      <c r="L227" s="34"/>
      <c r="M227" s="161"/>
      <c r="N227" s="162"/>
      <c r="O227" s="59"/>
      <c r="P227" s="59"/>
      <c r="Q227" s="59"/>
      <c r="R227" s="59"/>
      <c r="S227" s="59"/>
      <c r="T227" s="60"/>
      <c r="U227" s="33"/>
      <c r="V227" s="33"/>
      <c r="W227" s="33"/>
      <c r="X227" s="33"/>
      <c r="Y227" s="33"/>
      <c r="Z227" s="33"/>
      <c r="AA227" s="33"/>
      <c r="AB227" s="33"/>
      <c r="AC227" s="33"/>
      <c r="AD227" s="33"/>
      <c r="AE227" s="33"/>
      <c r="AT227" s="18" t="s">
        <v>170</v>
      </c>
      <c r="AU227" s="18" t="s">
        <v>161</v>
      </c>
    </row>
    <row r="228" spans="1:65" s="2" customFormat="1" ht="33" customHeight="1">
      <c r="A228" s="33"/>
      <c r="B228" s="144"/>
      <c r="C228" s="145" t="s">
        <v>587</v>
      </c>
      <c r="D228" s="145" t="s">
        <v>163</v>
      </c>
      <c r="E228" s="146" t="s">
        <v>2736</v>
      </c>
      <c r="F228" s="147" t="s">
        <v>2737</v>
      </c>
      <c r="G228" s="148" t="s">
        <v>236</v>
      </c>
      <c r="H228" s="149">
        <v>25</v>
      </c>
      <c r="I228" s="150"/>
      <c r="J228" s="151">
        <f>ROUND(I228*H228,2)</f>
        <v>0</v>
      </c>
      <c r="K228" s="147" t="s">
        <v>167</v>
      </c>
      <c r="L228" s="34"/>
      <c r="M228" s="152" t="s">
        <v>1</v>
      </c>
      <c r="N228" s="153" t="s">
        <v>38</v>
      </c>
      <c r="O228" s="59"/>
      <c r="P228" s="154">
        <f>O228*H228</f>
        <v>0</v>
      </c>
      <c r="Q228" s="154">
        <v>0.00126</v>
      </c>
      <c r="R228" s="154">
        <f>Q228*H228</f>
        <v>0.0315</v>
      </c>
      <c r="S228" s="154">
        <v>0</v>
      </c>
      <c r="T228" s="155">
        <f>S228*H228</f>
        <v>0</v>
      </c>
      <c r="U228" s="33"/>
      <c r="V228" s="33"/>
      <c r="W228" s="33"/>
      <c r="X228" s="33"/>
      <c r="Y228" s="33"/>
      <c r="Z228" s="33"/>
      <c r="AA228" s="33"/>
      <c r="AB228" s="33"/>
      <c r="AC228" s="33"/>
      <c r="AD228" s="33"/>
      <c r="AE228" s="33"/>
      <c r="AR228" s="156" t="s">
        <v>251</v>
      </c>
      <c r="AT228" s="156" t="s">
        <v>163</v>
      </c>
      <c r="AU228" s="156" t="s">
        <v>161</v>
      </c>
      <c r="AY228" s="18" t="s">
        <v>160</v>
      </c>
      <c r="BE228" s="157">
        <f>IF(N228="základní",J228,0)</f>
        <v>0</v>
      </c>
      <c r="BF228" s="157">
        <f>IF(N228="snížená",J228,0)</f>
        <v>0</v>
      </c>
      <c r="BG228" s="157">
        <f>IF(N228="zákl. přenesená",J228,0)</f>
        <v>0</v>
      </c>
      <c r="BH228" s="157">
        <f>IF(N228="sníž. přenesená",J228,0)</f>
        <v>0</v>
      </c>
      <c r="BI228" s="157">
        <f>IF(N228="nulová",J228,0)</f>
        <v>0</v>
      </c>
      <c r="BJ228" s="18" t="s">
        <v>81</v>
      </c>
      <c r="BK228" s="157">
        <f>ROUND(I228*H228,2)</f>
        <v>0</v>
      </c>
      <c r="BL228" s="18" t="s">
        <v>251</v>
      </c>
      <c r="BM228" s="156" t="s">
        <v>2738</v>
      </c>
    </row>
    <row r="229" spans="1:47" s="2" customFormat="1" ht="19.5">
      <c r="A229" s="33"/>
      <c r="B229" s="34"/>
      <c r="C229" s="33"/>
      <c r="D229" s="158" t="s">
        <v>170</v>
      </c>
      <c r="E229" s="33"/>
      <c r="F229" s="159" t="s">
        <v>2737</v>
      </c>
      <c r="G229" s="33"/>
      <c r="H229" s="33"/>
      <c r="I229" s="160"/>
      <c r="J229" s="33"/>
      <c r="K229" s="33"/>
      <c r="L229" s="34"/>
      <c r="M229" s="161"/>
      <c r="N229" s="162"/>
      <c r="O229" s="59"/>
      <c r="P229" s="59"/>
      <c r="Q229" s="59"/>
      <c r="R229" s="59"/>
      <c r="S229" s="59"/>
      <c r="T229" s="60"/>
      <c r="U229" s="33"/>
      <c r="V229" s="33"/>
      <c r="W229" s="33"/>
      <c r="X229" s="33"/>
      <c r="Y229" s="33"/>
      <c r="Z229" s="33"/>
      <c r="AA229" s="33"/>
      <c r="AB229" s="33"/>
      <c r="AC229" s="33"/>
      <c r="AD229" s="33"/>
      <c r="AE229" s="33"/>
      <c r="AT229" s="18" t="s">
        <v>170</v>
      </c>
      <c r="AU229" s="18" t="s">
        <v>161</v>
      </c>
    </row>
    <row r="230" spans="1:65" s="2" customFormat="1" ht="33" customHeight="1">
      <c r="A230" s="33"/>
      <c r="B230" s="144"/>
      <c r="C230" s="145" t="s">
        <v>603</v>
      </c>
      <c r="D230" s="145" t="s">
        <v>163</v>
      </c>
      <c r="E230" s="146" t="s">
        <v>2739</v>
      </c>
      <c r="F230" s="147" t="s">
        <v>2740</v>
      </c>
      <c r="G230" s="148" t="s">
        <v>236</v>
      </c>
      <c r="H230" s="149">
        <v>20</v>
      </c>
      <c r="I230" s="150"/>
      <c r="J230" s="151">
        <f>ROUND(I230*H230,2)</f>
        <v>0</v>
      </c>
      <c r="K230" s="147" t="s">
        <v>167</v>
      </c>
      <c r="L230" s="34"/>
      <c r="M230" s="152" t="s">
        <v>1</v>
      </c>
      <c r="N230" s="153" t="s">
        <v>38</v>
      </c>
      <c r="O230" s="59"/>
      <c r="P230" s="154">
        <f>O230*H230</f>
        <v>0</v>
      </c>
      <c r="Q230" s="154">
        <v>0.00153</v>
      </c>
      <c r="R230" s="154">
        <f>Q230*H230</f>
        <v>0.0306</v>
      </c>
      <c r="S230" s="154">
        <v>0</v>
      </c>
      <c r="T230" s="155">
        <f>S230*H230</f>
        <v>0</v>
      </c>
      <c r="U230" s="33"/>
      <c r="V230" s="33"/>
      <c r="W230" s="33"/>
      <c r="X230" s="33"/>
      <c r="Y230" s="33"/>
      <c r="Z230" s="33"/>
      <c r="AA230" s="33"/>
      <c r="AB230" s="33"/>
      <c r="AC230" s="33"/>
      <c r="AD230" s="33"/>
      <c r="AE230" s="33"/>
      <c r="AR230" s="156" t="s">
        <v>251</v>
      </c>
      <c r="AT230" s="156" t="s">
        <v>163</v>
      </c>
      <c r="AU230" s="156" t="s">
        <v>161</v>
      </c>
      <c r="AY230" s="18" t="s">
        <v>160</v>
      </c>
      <c r="BE230" s="157">
        <f>IF(N230="základní",J230,0)</f>
        <v>0</v>
      </c>
      <c r="BF230" s="157">
        <f>IF(N230="snížená",J230,0)</f>
        <v>0</v>
      </c>
      <c r="BG230" s="157">
        <f>IF(N230="zákl. přenesená",J230,0)</f>
        <v>0</v>
      </c>
      <c r="BH230" s="157">
        <f>IF(N230="sníž. přenesená",J230,0)</f>
        <v>0</v>
      </c>
      <c r="BI230" s="157">
        <f>IF(N230="nulová",J230,0)</f>
        <v>0</v>
      </c>
      <c r="BJ230" s="18" t="s">
        <v>81</v>
      </c>
      <c r="BK230" s="157">
        <f>ROUND(I230*H230,2)</f>
        <v>0</v>
      </c>
      <c r="BL230" s="18" t="s">
        <v>251</v>
      </c>
      <c r="BM230" s="156" t="s">
        <v>2741</v>
      </c>
    </row>
    <row r="231" spans="1:47" s="2" customFormat="1" ht="19.5">
      <c r="A231" s="33"/>
      <c r="B231" s="34"/>
      <c r="C231" s="33"/>
      <c r="D231" s="158" t="s">
        <v>170</v>
      </c>
      <c r="E231" s="33"/>
      <c r="F231" s="159" t="s">
        <v>2742</v>
      </c>
      <c r="G231" s="33"/>
      <c r="H231" s="33"/>
      <c r="I231" s="160"/>
      <c r="J231" s="33"/>
      <c r="K231" s="33"/>
      <c r="L231" s="34"/>
      <c r="M231" s="161"/>
      <c r="N231" s="162"/>
      <c r="O231" s="59"/>
      <c r="P231" s="59"/>
      <c r="Q231" s="59"/>
      <c r="R231" s="59"/>
      <c r="S231" s="59"/>
      <c r="T231" s="60"/>
      <c r="U231" s="33"/>
      <c r="V231" s="33"/>
      <c r="W231" s="33"/>
      <c r="X231" s="33"/>
      <c r="Y231" s="33"/>
      <c r="Z231" s="33"/>
      <c r="AA231" s="33"/>
      <c r="AB231" s="33"/>
      <c r="AC231" s="33"/>
      <c r="AD231" s="33"/>
      <c r="AE231" s="33"/>
      <c r="AT231" s="18" t="s">
        <v>170</v>
      </c>
      <c r="AU231" s="18" t="s">
        <v>161</v>
      </c>
    </row>
    <row r="232" spans="1:65" s="2" customFormat="1" ht="24.2" customHeight="1">
      <c r="A232" s="33"/>
      <c r="B232" s="144"/>
      <c r="C232" s="145" t="s">
        <v>611</v>
      </c>
      <c r="D232" s="145" t="s">
        <v>163</v>
      </c>
      <c r="E232" s="146" t="s">
        <v>2743</v>
      </c>
      <c r="F232" s="147" t="s">
        <v>2744</v>
      </c>
      <c r="G232" s="148" t="s">
        <v>236</v>
      </c>
      <c r="H232" s="149">
        <v>6</v>
      </c>
      <c r="I232" s="150"/>
      <c r="J232" s="151">
        <f>ROUND(I232*H232,2)</f>
        <v>0</v>
      </c>
      <c r="K232" s="147" t="s">
        <v>167</v>
      </c>
      <c r="L232" s="34"/>
      <c r="M232" s="152" t="s">
        <v>1</v>
      </c>
      <c r="N232" s="153" t="s">
        <v>38</v>
      </c>
      <c r="O232" s="59"/>
      <c r="P232" s="154">
        <f>O232*H232</f>
        <v>0</v>
      </c>
      <c r="Q232" s="154">
        <v>0.00309</v>
      </c>
      <c r="R232" s="154">
        <f>Q232*H232</f>
        <v>0.01854</v>
      </c>
      <c r="S232" s="154">
        <v>0</v>
      </c>
      <c r="T232" s="155">
        <f>S232*H232</f>
        <v>0</v>
      </c>
      <c r="U232" s="33"/>
      <c r="V232" s="33"/>
      <c r="W232" s="33"/>
      <c r="X232" s="33"/>
      <c r="Y232" s="33"/>
      <c r="Z232" s="33"/>
      <c r="AA232" s="33"/>
      <c r="AB232" s="33"/>
      <c r="AC232" s="33"/>
      <c r="AD232" s="33"/>
      <c r="AE232" s="33"/>
      <c r="AR232" s="156" t="s">
        <v>251</v>
      </c>
      <c r="AT232" s="156" t="s">
        <v>163</v>
      </c>
      <c r="AU232" s="156" t="s">
        <v>161</v>
      </c>
      <c r="AY232" s="18" t="s">
        <v>160</v>
      </c>
      <c r="BE232" s="157">
        <f>IF(N232="základní",J232,0)</f>
        <v>0</v>
      </c>
      <c r="BF232" s="157">
        <f>IF(N232="snížená",J232,0)</f>
        <v>0</v>
      </c>
      <c r="BG232" s="157">
        <f>IF(N232="zákl. přenesená",J232,0)</f>
        <v>0</v>
      </c>
      <c r="BH232" s="157">
        <f>IF(N232="sníž. přenesená",J232,0)</f>
        <v>0</v>
      </c>
      <c r="BI232" s="157">
        <f>IF(N232="nulová",J232,0)</f>
        <v>0</v>
      </c>
      <c r="BJ232" s="18" t="s">
        <v>81</v>
      </c>
      <c r="BK232" s="157">
        <f>ROUND(I232*H232,2)</f>
        <v>0</v>
      </c>
      <c r="BL232" s="18" t="s">
        <v>251</v>
      </c>
      <c r="BM232" s="156" t="s">
        <v>2745</v>
      </c>
    </row>
    <row r="233" spans="1:47" s="2" customFormat="1" ht="19.5">
      <c r="A233" s="33"/>
      <c r="B233" s="34"/>
      <c r="C233" s="33"/>
      <c r="D233" s="158" t="s">
        <v>170</v>
      </c>
      <c r="E233" s="33"/>
      <c r="F233" s="159" t="s">
        <v>2746</v>
      </c>
      <c r="G233" s="33"/>
      <c r="H233" s="33"/>
      <c r="I233" s="160"/>
      <c r="J233" s="33"/>
      <c r="K233" s="33"/>
      <c r="L233" s="34"/>
      <c r="M233" s="161"/>
      <c r="N233" s="162"/>
      <c r="O233" s="59"/>
      <c r="P233" s="59"/>
      <c r="Q233" s="59"/>
      <c r="R233" s="59"/>
      <c r="S233" s="59"/>
      <c r="T233" s="60"/>
      <c r="U233" s="33"/>
      <c r="V233" s="33"/>
      <c r="W233" s="33"/>
      <c r="X233" s="33"/>
      <c r="Y233" s="33"/>
      <c r="Z233" s="33"/>
      <c r="AA233" s="33"/>
      <c r="AB233" s="33"/>
      <c r="AC233" s="33"/>
      <c r="AD233" s="33"/>
      <c r="AE233" s="33"/>
      <c r="AT233" s="18" t="s">
        <v>170</v>
      </c>
      <c r="AU233" s="18" t="s">
        <v>161</v>
      </c>
    </row>
    <row r="234" spans="1:65" s="2" customFormat="1" ht="24.2" customHeight="1">
      <c r="A234" s="33"/>
      <c r="B234" s="144"/>
      <c r="C234" s="145" t="s">
        <v>616</v>
      </c>
      <c r="D234" s="145" t="s">
        <v>163</v>
      </c>
      <c r="E234" s="146" t="s">
        <v>2747</v>
      </c>
      <c r="F234" s="147" t="s">
        <v>2748</v>
      </c>
      <c r="G234" s="148" t="s">
        <v>236</v>
      </c>
      <c r="H234" s="149">
        <v>10</v>
      </c>
      <c r="I234" s="150"/>
      <c r="J234" s="151">
        <f>ROUND(I234*H234,2)</f>
        <v>0</v>
      </c>
      <c r="K234" s="147" t="s">
        <v>167</v>
      </c>
      <c r="L234" s="34"/>
      <c r="M234" s="152" t="s">
        <v>1</v>
      </c>
      <c r="N234" s="153" t="s">
        <v>38</v>
      </c>
      <c r="O234" s="59"/>
      <c r="P234" s="154">
        <f>O234*H234</f>
        <v>0</v>
      </c>
      <c r="Q234" s="154">
        <v>0.00451</v>
      </c>
      <c r="R234" s="154">
        <f>Q234*H234</f>
        <v>0.0451</v>
      </c>
      <c r="S234" s="154">
        <v>0</v>
      </c>
      <c r="T234" s="155">
        <f>S234*H234</f>
        <v>0</v>
      </c>
      <c r="U234" s="33"/>
      <c r="V234" s="33"/>
      <c r="W234" s="33"/>
      <c r="X234" s="33"/>
      <c r="Y234" s="33"/>
      <c r="Z234" s="33"/>
      <c r="AA234" s="33"/>
      <c r="AB234" s="33"/>
      <c r="AC234" s="33"/>
      <c r="AD234" s="33"/>
      <c r="AE234" s="33"/>
      <c r="AR234" s="156" t="s">
        <v>251</v>
      </c>
      <c r="AT234" s="156" t="s">
        <v>163</v>
      </c>
      <c r="AU234" s="156" t="s">
        <v>161</v>
      </c>
      <c r="AY234" s="18" t="s">
        <v>160</v>
      </c>
      <c r="BE234" s="157">
        <f>IF(N234="základní",J234,0)</f>
        <v>0</v>
      </c>
      <c r="BF234" s="157">
        <f>IF(N234="snížená",J234,0)</f>
        <v>0</v>
      </c>
      <c r="BG234" s="157">
        <f>IF(N234="zákl. přenesená",J234,0)</f>
        <v>0</v>
      </c>
      <c r="BH234" s="157">
        <f>IF(N234="sníž. přenesená",J234,0)</f>
        <v>0</v>
      </c>
      <c r="BI234" s="157">
        <f>IF(N234="nulová",J234,0)</f>
        <v>0</v>
      </c>
      <c r="BJ234" s="18" t="s">
        <v>81</v>
      </c>
      <c r="BK234" s="157">
        <f>ROUND(I234*H234,2)</f>
        <v>0</v>
      </c>
      <c r="BL234" s="18" t="s">
        <v>251</v>
      </c>
      <c r="BM234" s="156" t="s">
        <v>2749</v>
      </c>
    </row>
    <row r="235" spans="1:47" s="2" customFormat="1" ht="19.5">
      <c r="A235" s="33"/>
      <c r="B235" s="34"/>
      <c r="C235" s="33"/>
      <c r="D235" s="158" t="s">
        <v>170</v>
      </c>
      <c r="E235" s="33"/>
      <c r="F235" s="159" t="s">
        <v>2750</v>
      </c>
      <c r="G235" s="33"/>
      <c r="H235" s="33"/>
      <c r="I235" s="160"/>
      <c r="J235" s="33"/>
      <c r="K235" s="33"/>
      <c r="L235" s="34"/>
      <c r="M235" s="161"/>
      <c r="N235" s="162"/>
      <c r="O235" s="59"/>
      <c r="P235" s="59"/>
      <c r="Q235" s="59"/>
      <c r="R235" s="59"/>
      <c r="S235" s="59"/>
      <c r="T235" s="60"/>
      <c r="U235" s="33"/>
      <c r="V235" s="33"/>
      <c r="W235" s="33"/>
      <c r="X235" s="33"/>
      <c r="Y235" s="33"/>
      <c r="Z235" s="33"/>
      <c r="AA235" s="33"/>
      <c r="AB235" s="33"/>
      <c r="AC235" s="33"/>
      <c r="AD235" s="33"/>
      <c r="AE235" s="33"/>
      <c r="AT235" s="18" t="s">
        <v>170</v>
      </c>
      <c r="AU235" s="18" t="s">
        <v>161</v>
      </c>
    </row>
    <row r="236" spans="2:63" s="12" customFormat="1" ht="20.85" customHeight="1">
      <c r="B236" s="131"/>
      <c r="D236" s="132" t="s">
        <v>72</v>
      </c>
      <c r="E236" s="142" t="s">
        <v>2751</v>
      </c>
      <c r="F236" s="142" t="s">
        <v>2752</v>
      </c>
      <c r="I236" s="134"/>
      <c r="J236" s="143">
        <f>BK236</f>
        <v>0</v>
      </c>
      <c r="L236" s="131"/>
      <c r="M236" s="136"/>
      <c r="N236" s="137"/>
      <c r="O236" s="137"/>
      <c r="P236" s="138">
        <f>SUM(P237:P244)</f>
        <v>0</v>
      </c>
      <c r="Q236" s="137"/>
      <c r="R236" s="138">
        <f>SUM(R237:R244)</f>
        <v>0.0513</v>
      </c>
      <c r="S236" s="137"/>
      <c r="T236" s="139">
        <f>SUM(T237:T244)</f>
        <v>0</v>
      </c>
      <c r="AR236" s="132" t="s">
        <v>83</v>
      </c>
      <c r="AT236" s="140" t="s">
        <v>72</v>
      </c>
      <c r="AU236" s="140" t="s">
        <v>83</v>
      </c>
      <c r="AY236" s="132" t="s">
        <v>160</v>
      </c>
      <c r="BK236" s="141">
        <f>SUM(BK237:BK244)</f>
        <v>0</v>
      </c>
    </row>
    <row r="237" spans="1:65" s="2" customFormat="1" ht="37.9" customHeight="1">
      <c r="A237" s="33"/>
      <c r="B237" s="144"/>
      <c r="C237" s="145" t="s">
        <v>631</v>
      </c>
      <c r="D237" s="145" t="s">
        <v>163</v>
      </c>
      <c r="E237" s="146" t="s">
        <v>2753</v>
      </c>
      <c r="F237" s="147" t="s">
        <v>2754</v>
      </c>
      <c r="G237" s="148" t="s">
        <v>236</v>
      </c>
      <c r="H237" s="149">
        <v>60</v>
      </c>
      <c r="I237" s="150"/>
      <c r="J237" s="151">
        <f>ROUND(I237*H237,2)</f>
        <v>0</v>
      </c>
      <c r="K237" s="147" t="s">
        <v>167</v>
      </c>
      <c r="L237" s="34"/>
      <c r="M237" s="152" t="s">
        <v>1</v>
      </c>
      <c r="N237" s="153" t="s">
        <v>38</v>
      </c>
      <c r="O237" s="59"/>
      <c r="P237" s="154">
        <f>O237*H237</f>
        <v>0</v>
      </c>
      <c r="Q237" s="154">
        <v>5E-05</v>
      </c>
      <c r="R237" s="154">
        <f>Q237*H237</f>
        <v>0.003</v>
      </c>
      <c r="S237" s="154">
        <v>0</v>
      </c>
      <c r="T237" s="155">
        <f>S237*H237</f>
        <v>0</v>
      </c>
      <c r="U237" s="33"/>
      <c r="V237" s="33"/>
      <c r="W237" s="33"/>
      <c r="X237" s="33"/>
      <c r="Y237" s="33"/>
      <c r="Z237" s="33"/>
      <c r="AA237" s="33"/>
      <c r="AB237" s="33"/>
      <c r="AC237" s="33"/>
      <c r="AD237" s="33"/>
      <c r="AE237" s="33"/>
      <c r="AR237" s="156" t="s">
        <v>251</v>
      </c>
      <c r="AT237" s="156" t="s">
        <v>163</v>
      </c>
      <c r="AU237" s="156" t="s">
        <v>161</v>
      </c>
      <c r="AY237" s="18" t="s">
        <v>160</v>
      </c>
      <c r="BE237" s="157">
        <f>IF(N237="základní",J237,0)</f>
        <v>0</v>
      </c>
      <c r="BF237" s="157">
        <f>IF(N237="snížená",J237,0)</f>
        <v>0</v>
      </c>
      <c r="BG237" s="157">
        <f>IF(N237="zákl. přenesená",J237,0)</f>
        <v>0</v>
      </c>
      <c r="BH237" s="157">
        <f>IF(N237="sníž. přenesená",J237,0)</f>
        <v>0</v>
      </c>
      <c r="BI237" s="157">
        <f>IF(N237="nulová",J237,0)</f>
        <v>0</v>
      </c>
      <c r="BJ237" s="18" t="s">
        <v>81</v>
      </c>
      <c r="BK237" s="157">
        <f>ROUND(I237*H237,2)</f>
        <v>0</v>
      </c>
      <c r="BL237" s="18" t="s">
        <v>251</v>
      </c>
      <c r="BM237" s="156" t="s">
        <v>2755</v>
      </c>
    </row>
    <row r="238" spans="1:47" s="2" customFormat="1" ht="29.25">
      <c r="A238" s="33"/>
      <c r="B238" s="34"/>
      <c r="C238" s="33"/>
      <c r="D238" s="158" t="s">
        <v>170</v>
      </c>
      <c r="E238" s="33"/>
      <c r="F238" s="159" t="s">
        <v>2756</v>
      </c>
      <c r="G238" s="33"/>
      <c r="H238" s="33"/>
      <c r="I238" s="160"/>
      <c r="J238" s="33"/>
      <c r="K238" s="33"/>
      <c r="L238" s="34"/>
      <c r="M238" s="161"/>
      <c r="N238" s="162"/>
      <c r="O238" s="59"/>
      <c r="P238" s="59"/>
      <c r="Q238" s="59"/>
      <c r="R238" s="59"/>
      <c r="S238" s="59"/>
      <c r="T238" s="60"/>
      <c r="U238" s="33"/>
      <c r="V238" s="33"/>
      <c r="W238" s="33"/>
      <c r="X238" s="33"/>
      <c r="Y238" s="33"/>
      <c r="Z238" s="33"/>
      <c r="AA238" s="33"/>
      <c r="AB238" s="33"/>
      <c r="AC238" s="33"/>
      <c r="AD238" s="33"/>
      <c r="AE238" s="33"/>
      <c r="AT238" s="18" t="s">
        <v>170</v>
      </c>
      <c r="AU238" s="18" t="s">
        <v>161</v>
      </c>
    </row>
    <row r="239" spans="1:65" s="2" customFormat="1" ht="37.9" customHeight="1">
      <c r="A239" s="33"/>
      <c r="B239" s="144"/>
      <c r="C239" s="145" t="s">
        <v>638</v>
      </c>
      <c r="D239" s="145" t="s">
        <v>163</v>
      </c>
      <c r="E239" s="146" t="s">
        <v>2757</v>
      </c>
      <c r="F239" s="147" t="s">
        <v>2758</v>
      </c>
      <c r="G239" s="148" t="s">
        <v>236</v>
      </c>
      <c r="H239" s="149">
        <v>90</v>
      </c>
      <c r="I239" s="150"/>
      <c r="J239" s="151">
        <f>ROUND(I239*H239,2)</f>
        <v>0</v>
      </c>
      <c r="K239" s="147" t="s">
        <v>167</v>
      </c>
      <c r="L239" s="34"/>
      <c r="M239" s="152" t="s">
        <v>1</v>
      </c>
      <c r="N239" s="153" t="s">
        <v>38</v>
      </c>
      <c r="O239" s="59"/>
      <c r="P239" s="154">
        <f>O239*H239</f>
        <v>0</v>
      </c>
      <c r="Q239" s="154">
        <v>7E-05</v>
      </c>
      <c r="R239" s="154">
        <f>Q239*H239</f>
        <v>0.006299999999999999</v>
      </c>
      <c r="S239" s="154">
        <v>0</v>
      </c>
      <c r="T239" s="155">
        <f>S239*H239</f>
        <v>0</v>
      </c>
      <c r="U239" s="33"/>
      <c r="V239" s="33"/>
      <c r="W239" s="33"/>
      <c r="X239" s="33"/>
      <c r="Y239" s="33"/>
      <c r="Z239" s="33"/>
      <c r="AA239" s="33"/>
      <c r="AB239" s="33"/>
      <c r="AC239" s="33"/>
      <c r="AD239" s="33"/>
      <c r="AE239" s="33"/>
      <c r="AR239" s="156" t="s">
        <v>251</v>
      </c>
      <c r="AT239" s="156" t="s">
        <v>163</v>
      </c>
      <c r="AU239" s="156" t="s">
        <v>161</v>
      </c>
      <c r="AY239" s="18" t="s">
        <v>160</v>
      </c>
      <c r="BE239" s="157">
        <f>IF(N239="základní",J239,0)</f>
        <v>0</v>
      </c>
      <c r="BF239" s="157">
        <f>IF(N239="snížená",J239,0)</f>
        <v>0</v>
      </c>
      <c r="BG239" s="157">
        <f>IF(N239="zákl. přenesená",J239,0)</f>
        <v>0</v>
      </c>
      <c r="BH239" s="157">
        <f>IF(N239="sníž. přenesená",J239,0)</f>
        <v>0</v>
      </c>
      <c r="BI239" s="157">
        <f>IF(N239="nulová",J239,0)</f>
        <v>0</v>
      </c>
      <c r="BJ239" s="18" t="s">
        <v>81</v>
      </c>
      <c r="BK239" s="157">
        <f>ROUND(I239*H239,2)</f>
        <v>0</v>
      </c>
      <c r="BL239" s="18" t="s">
        <v>251</v>
      </c>
      <c r="BM239" s="156" t="s">
        <v>2759</v>
      </c>
    </row>
    <row r="240" spans="1:47" s="2" customFormat="1" ht="29.25">
      <c r="A240" s="33"/>
      <c r="B240" s="34"/>
      <c r="C240" s="33"/>
      <c r="D240" s="158" t="s">
        <v>170</v>
      </c>
      <c r="E240" s="33"/>
      <c r="F240" s="159" t="s">
        <v>2760</v>
      </c>
      <c r="G240" s="33"/>
      <c r="H240" s="33"/>
      <c r="I240" s="160"/>
      <c r="J240" s="33"/>
      <c r="K240" s="33"/>
      <c r="L240" s="34"/>
      <c r="M240" s="161"/>
      <c r="N240" s="162"/>
      <c r="O240" s="59"/>
      <c r="P240" s="59"/>
      <c r="Q240" s="59"/>
      <c r="R240" s="59"/>
      <c r="S240" s="59"/>
      <c r="T240" s="60"/>
      <c r="U240" s="33"/>
      <c r="V240" s="33"/>
      <c r="W240" s="33"/>
      <c r="X240" s="33"/>
      <c r="Y240" s="33"/>
      <c r="Z240" s="33"/>
      <c r="AA240" s="33"/>
      <c r="AB240" s="33"/>
      <c r="AC240" s="33"/>
      <c r="AD240" s="33"/>
      <c r="AE240" s="33"/>
      <c r="AT240" s="18" t="s">
        <v>170</v>
      </c>
      <c r="AU240" s="18" t="s">
        <v>161</v>
      </c>
    </row>
    <row r="241" spans="1:65" s="2" customFormat="1" ht="37.9" customHeight="1">
      <c r="A241" s="33"/>
      <c r="B241" s="144"/>
      <c r="C241" s="145" t="s">
        <v>645</v>
      </c>
      <c r="D241" s="145" t="s">
        <v>163</v>
      </c>
      <c r="E241" s="146" t="s">
        <v>2761</v>
      </c>
      <c r="F241" s="147" t="s">
        <v>2762</v>
      </c>
      <c r="G241" s="148" t="s">
        <v>236</v>
      </c>
      <c r="H241" s="149">
        <v>170</v>
      </c>
      <c r="I241" s="150"/>
      <c r="J241" s="151">
        <f>ROUND(I241*H241,2)</f>
        <v>0</v>
      </c>
      <c r="K241" s="147" t="s">
        <v>167</v>
      </c>
      <c r="L241" s="34"/>
      <c r="M241" s="152" t="s">
        <v>1</v>
      </c>
      <c r="N241" s="153" t="s">
        <v>38</v>
      </c>
      <c r="O241" s="59"/>
      <c r="P241" s="154">
        <f>O241*H241</f>
        <v>0</v>
      </c>
      <c r="Q241" s="154">
        <v>0.00012</v>
      </c>
      <c r="R241" s="154">
        <f>Q241*H241</f>
        <v>0.0204</v>
      </c>
      <c r="S241" s="154">
        <v>0</v>
      </c>
      <c r="T241" s="155">
        <f>S241*H241</f>
        <v>0</v>
      </c>
      <c r="U241" s="33"/>
      <c r="V241" s="33"/>
      <c r="W241" s="33"/>
      <c r="X241" s="33"/>
      <c r="Y241" s="33"/>
      <c r="Z241" s="33"/>
      <c r="AA241" s="33"/>
      <c r="AB241" s="33"/>
      <c r="AC241" s="33"/>
      <c r="AD241" s="33"/>
      <c r="AE241" s="33"/>
      <c r="AR241" s="156" t="s">
        <v>251</v>
      </c>
      <c r="AT241" s="156" t="s">
        <v>163</v>
      </c>
      <c r="AU241" s="156" t="s">
        <v>161</v>
      </c>
      <c r="AY241" s="18" t="s">
        <v>160</v>
      </c>
      <c r="BE241" s="157">
        <f>IF(N241="základní",J241,0)</f>
        <v>0</v>
      </c>
      <c r="BF241" s="157">
        <f>IF(N241="snížená",J241,0)</f>
        <v>0</v>
      </c>
      <c r="BG241" s="157">
        <f>IF(N241="zákl. přenesená",J241,0)</f>
        <v>0</v>
      </c>
      <c r="BH241" s="157">
        <f>IF(N241="sníž. přenesená",J241,0)</f>
        <v>0</v>
      </c>
      <c r="BI241" s="157">
        <f>IF(N241="nulová",J241,0)</f>
        <v>0</v>
      </c>
      <c r="BJ241" s="18" t="s">
        <v>81</v>
      </c>
      <c r="BK241" s="157">
        <f>ROUND(I241*H241,2)</f>
        <v>0</v>
      </c>
      <c r="BL241" s="18" t="s">
        <v>251</v>
      </c>
      <c r="BM241" s="156" t="s">
        <v>2763</v>
      </c>
    </row>
    <row r="242" spans="1:47" s="2" customFormat="1" ht="29.25">
      <c r="A242" s="33"/>
      <c r="B242" s="34"/>
      <c r="C242" s="33"/>
      <c r="D242" s="158" t="s">
        <v>170</v>
      </c>
      <c r="E242" s="33"/>
      <c r="F242" s="159" t="s">
        <v>2764</v>
      </c>
      <c r="G242" s="33"/>
      <c r="H242" s="33"/>
      <c r="I242" s="160"/>
      <c r="J242" s="33"/>
      <c r="K242" s="33"/>
      <c r="L242" s="34"/>
      <c r="M242" s="161"/>
      <c r="N242" s="162"/>
      <c r="O242" s="59"/>
      <c r="P242" s="59"/>
      <c r="Q242" s="59"/>
      <c r="R242" s="59"/>
      <c r="S242" s="59"/>
      <c r="T242" s="60"/>
      <c r="U242" s="33"/>
      <c r="V242" s="33"/>
      <c r="W242" s="33"/>
      <c r="X242" s="33"/>
      <c r="Y242" s="33"/>
      <c r="Z242" s="33"/>
      <c r="AA242" s="33"/>
      <c r="AB242" s="33"/>
      <c r="AC242" s="33"/>
      <c r="AD242" s="33"/>
      <c r="AE242" s="33"/>
      <c r="AT242" s="18" t="s">
        <v>170</v>
      </c>
      <c r="AU242" s="18" t="s">
        <v>161</v>
      </c>
    </row>
    <row r="243" spans="1:65" s="2" customFormat="1" ht="37.9" customHeight="1">
      <c r="A243" s="33"/>
      <c r="B243" s="144"/>
      <c r="C243" s="145" t="s">
        <v>651</v>
      </c>
      <c r="D243" s="145" t="s">
        <v>163</v>
      </c>
      <c r="E243" s="146" t="s">
        <v>2765</v>
      </c>
      <c r="F243" s="147" t="s">
        <v>2766</v>
      </c>
      <c r="G243" s="148" t="s">
        <v>236</v>
      </c>
      <c r="H243" s="149">
        <v>90</v>
      </c>
      <c r="I243" s="150"/>
      <c r="J243" s="151">
        <f>ROUND(I243*H243,2)</f>
        <v>0</v>
      </c>
      <c r="K243" s="147" t="s">
        <v>167</v>
      </c>
      <c r="L243" s="34"/>
      <c r="M243" s="152" t="s">
        <v>1</v>
      </c>
      <c r="N243" s="153" t="s">
        <v>38</v>
      </c>
      <c r="O243" s="59"/>
      <c r="P243" s="154">
        <f>O243*H243</f>
        <v>0</v>
      </c>
      <c r="Q243" s="154">
        <v>0.00024</v>
      </c>
      <c r="R243" s="154">
        <f>Q243*H243</f>
        <v>0.0216</v>
      </c>
      <c r="S243" s="154">
        <v>0</v>
      </c>
      <c r="T243" s="155">
        <f>S243*H243</f>
        <v>0</v>
      </c>
      <c r="U243" s="33"/>
      <c r="V243" s="33"/>
      <c r="W243" s="33"/>
      <c r="X243" s="33"/>
      <c r="Y243" s="33"/>
      <c r="Z243" s="33"/>
      <c r="AA243" s="33"/>
      <c r="AB243" s="33"/>
      <c r="AC243" s="33"/>
      <c r="AD243" s="33"/>
      <c r="AE243" s="33"/>
      <c r="AR243" s="156" t="s">
        <v>251</v>
      </c>
      <c r="AT243" s="156" t="s">
        <v>163</v>
      </c>
      <c r="AU243" s="156" t="s">
        <v>161</v>
      </c>
      <c r="AY243" s="18" t="s">
        <v>160</v>
      </c>
      <c r="BE243" s="157">
        <f>IF(N243="základní",J243,0)</f>
        <v>0</v>
      </c>
      <c r="BF243" s="157">
        <f>IF(N243="snížená",J243,0)</f>
        <v>0</v>
      </c>
      <c r="BG243" s="157">
        <f>IF(N243="zákl. přenesená",J243,0)</f>
        <v>0</v>
      </c>
      <c r="BH243" s="157">
        <f>IF(N243="sníž. přenesená",J243,0)</f>
        <v>0</v>
      </c>
      <c r="BI243" s="157">
        <f>IF(N243="nulová",J243,0)</f>
        <v>0</v>
      </c>
      <c r="BJ243" s="18" t="s">
        <v>81</v>
      </c>
      <c r="BK243" s="157">
        <f>ROUND(I243*H243,2)</f>
        <v>0</v>
      </c>
      <c r="BL243" s="18" t="s">
        <v>251</v>
      </c>
      <c r="BM243" s="156" t="s">
        <v>2767</v>
      </c>
    </row>
    <row r="244" spans="1:47" s="2" customFormat="1" ht="29.25">
      <c r="A244" s="33"/>
      <c r="B244" s="34"/>
      <c r="C244" s="33"/>
      <c r="D244" s="158" t="s">
        <v>170</v>
      </c>
      <c r="E244" s="33"/>
      <c r="F244" s="159" t="s">
        <v>2768</v>
      </c>
      <c r="G244" s="33"/>
      <c r="H244" s="33"/>
      <c r="I244" s="160"/>
      <c r="J244" s="33"/>
      <c r="K244" s="33"/>
      <c r="L244" s="34"/>
      <c r="M244" s="161"/>
      <c r="N244" s="162"/>
      <c r="O244" s="59"/>
      <c r="P244" s="59"/>
      <c r="Q244" s="59"/>
      <c r="R244" s="59"/>
      <c r="S244" s="59"/>
      <c r="T244" s="60"/>
      <c r="U244" s="33"/>
      <c r="V244" s="33"/>
      <c r="W244" s="33"/>
      <c r="X244" s="33"/>
      <c r="Y244" s="33"/>
      <c r="Z244" s="33"/>
      <c r="AA244" s="33"/>
      <c r="AB244" s="33"/>
      <c r="AC244" s="33"/>
      <c r="AD244" s="33"/>
      <c r="AE244" s="33"/>
      <c r="AT244" s="18" t="s">
        <v>170</v>
      </c>
      <c r="AU244" s="18" t="s">
        <v>161</v>
      </c>
    </row>
    <row r="245" spans="2:63" s="12" customFormat="1" ht="20.85" customHeight="1">
      <c r="B245" s="131"/>
      <c r="D245" s="132" t="s">
        <v>72</v>
      </c>
      <c r="E245" s="142" t="s">
        <v>2769</v>
      </c>
      <c r="F245" s="142" t="s">
        <v>2770</v>
      </c>
      <c r="I245" s="134"/>
      <c r="J245" s="143">
        <f>BK245</f>
        <v>0</v>
      </c>
      <c r="L245" s="131"/>
      <c r="M245" s="136"/>
      <c r="N245" s="137"/>
      <c r="O245" s="137"/>
      <c r="P245" s="138">
        <f>SUM(P246:P273)</f>
        <v>0</v>
      </c>
      <c r="Q245" s="137"/>
      <c r="R245" s="138">
        <f>SUM(R246:R273)</f>
        <v>0.1192</v>
      </c>
      <c r="S245" s="137"/>
      <c r="T245" s="139">
        <f>SUM(T246:T273)</f>
        <v>0</v>
      </c>
      <c r="AR245" s="132" t="s">
        <v>83</v>
      </c>
      <c r="AT245" s="140" t="s">
        <v>72</v>
      </c>
      <c r="AU245" s="140" t="s">
        <v>83</v>
      </c>
      <c r="AY245" s="132" t="s">
        <v>160</v>
      </c>
      <c r="BK245" s="141">
        <f>SUM(BK246:BK273)</f>
        <v>0</v>
      </c>
    </row>
    <row r="246" spans="1:65" s="2" customFormat="1" ht="24.2" customHeight="1">
      <c r="A246" s="33"/>
      <c r="B246" s="144"/>
      <c r="C246" s="145" t="s">
        <v>658</v>
      </c>
      <c r="D246" s="145" t="s">
        <v>163</v>
      </c>
      <c r="E246" s="146" t="s">
        <v>2771</v>
      </c>
      <c r="F246" s="147" t="s">
        <v>2772</v>
      </c>
      <c r="G246" s="148" t="s">
        <v>185</v>
      </c>
      <c r="H246" s="149">
        <v>56</v>
      </c>
      <c r="I246" s="150"/>
      <c r="J246" s="151">
        <f>ROUND(I246*H246,2)</f>
        <v>0</v>
      </c>
      <c r="K246" s="147" t="s">
        <v>167</v>
      </c>
      <c r="L246" s="34"/>
      <c r="M246" s="152" t="s">
        <v>1</v>
      </c>
      <c r="N246" s="153" t="s">
        <v>38</v>
      </c>
      <c r="O246" s="59"/>
      <c r="P246" s="154">
        <f>O246*H246</f>
        <v>0</v>
      </c>
      <c r="Q246" s="154">
        <v>0</v>
      </c>
      <c r="R246" s="154">
        <f>Q246*H246</f>
        <v>0</v>
      </c>
      <c r="S246" s="154">
        <v>0</v>
      </c>
      <c r="T246" s="155">
        <f>S246*H246</f>
        <v>0</v>
      </c>
      <c r="U246" s="33"/>
      <c r="V246" s="33"/>
      <c r="W246" s="33"/>
      <c r="X246" s="33"/>
      <c r="Y246" s="33"/>
      <c r="Z246" s="33"/>
      <c r="AA246" s="33"/>
      <c r="AB246" s="33"/>
      <c r="AC246" s="33"/>
      <c r="AD246" s="33"/>
      <c r="AE246" s="33"/>
      <c r="AR246" s="156" t="s">
        <v>251</v>
      </c>
      <c r="AT246" s="156" t="s">
        <v>163</v>
      </c>
      <c r="AU246" s="156" t="s">
        <v>161</v>
      </c>
      <c r="AY246" s="18" t="s">
        <v>160</v>
      </c>
      <c r="BE246" s="157">
        <f>IF(N246="základní",J246,0)</f>
        <v>0</v>
      </c>
      <c r="BF246" s="157">
        <f>IF(N246="snížená",J246,0)</f>
        <v>0</v>
      </c>
      <c r="BG246" s="157">
        <f>IF(N246="zákl. přenesená",J246,0)</f>
        <v>0</v>
      </c>
      <c r="BH246" s="157">
        <f>IF(N246="sníž. přenesená",J246,0)</f>
        <v>0</v>
      </c>
      <c r="BI246" s="157">
        <f>IF(N246="nulová",J246,0)</f>
        <v>0</v>
      </c>
      <c r="BJ246" s="18" t="s">
        <v>81</v>
      </c>
      <c r="BK246" s="157">
        <f>ROUND(I246*H246,2)</f>
        <v>0</v>
      </c>
      <c r="BL246" s="18" t="s">
        <v>251</v>
      </c>
      <c r="BM246" s="156" t="s">
        <v>2773</v>
      </c>
    </row>
    <row r="247" spans="1:47" s="2" customFormat="1" ht="19.5">
      <c r="A247" s="33"/>
      <c r="B247" s="34"/>
      <c r="C247" s="33"/>
      <c r="D247" s="158" t="s">
        <v>170</v>
      </c>
      <c r="E247" s="33"/>
      <c r="F247" s="159" t="s">
        <v>2772</v>
      </c>
      <c r="G247" s="33"/>
      <c r="H247" s="33"/>
      <c r="I247" s="160"/>
      <c r="J247" s="33"/>
      <c r="K247" s="33"/>
      <c r="L247" s="34"/>
      <c r="M247" s="161"/>
      <c r="N247" s="162"/>
      <c r="O247" s="59"/>
      <c r="P247" s="59"/>
      <c r="Q247" s="59"/>
      <c r="R247" s="59"/>
      <c r="S247" s="59"/>
      <c r="T247" s="60"/>
      <c r="U247" s="33"/>
      <c r="V247" s="33"/>
      <c r="W247" s="33"/>
      <c r="X247" s="33"/>
      <c r="Y247" s="33"/>
      <c r="Z247" s="33"/>
      <c r="AA247" s="33"/>
      <c r="AB247" s="33"/>
      <c r="AC247" s="33"/>
      <c r="AD247" s="33"/>
      <c r="AE247" s="33"/>
      <c r="AT247" s="18" t="s">
        <v>170</v>
      </c>
      <c r="AU247" s="18" t="s">
        <v>161</v>
      </c>
    </row>
    <row r="248" spans="1:65" s="2" customFormat="1" ht="16.5" customHeight="1">
      <c r="A248" s="33"/>
      <c r="B248" s="144"/>
      <c r="C248" s="145" t="s">
        <v>666</v>
      </c>
      <c r="D248" s="145" t="s">
        <v>163</v>
      </c>
      <c r="E248" s="146" t="s">
        <v>2774</v>
      </c>
      <c r="F248" s="147" t="s">
        <v>2775</v>
      </c>
      <c r="G248" s="148" t="s">
        <v>185</v>
      </c>
      <c r="H248" s="149">
        <v>2</v>
      </c>
      <c r="I248" s="150"/>
      <c r="J248" s="151">
        <f>ROUND(I248*H248,2)</f>
        <v>0</v>
      </c>
      <c r="K248" s="147" t="s">
        <v>167</v>
      </c>
      <c r="L248" s="34"/>
      <c r="M248" s="152" t="s">
        <v>1</v>
      </c>
      <c r="N248" s="153" t="s">
        <v>38</v>
      </c>
      <c r="O248" s="59"/>
      <c r="P248" s="154">
        <f>O248*H248</f>
        <v>0</v>
      </c>
      <c r="Q248" s="154">
        <v>0.00109</v>
      </c>
      <c r="R248" s="154">
        <f>Q248*H248</f>
        <v>0.00218</v>
      </c>
      <c r="S248" s="154">
        <v>0</v>
      </c>
      <c r="T248" s="155">
        <f>S248*H248</f>
        <v>0</v>
      </c>
      <c r="U248" s="33"/>
      <c r="V248" s="33"/>
      <c r="W248" s="33"/>
      <c r="X248" s="33"/>
      <c r="Y248" s="33"/>
      <c r="Z248" s="33"/>
      <c r="AA248" s="33"/>
      <c r="AB248" s="33"/>
      <c r="AC248" s="33"/>
      <c r="AD248" s="33"/>
      <c r="AE248" s="33"/>
      <c r="AR248" s="156" t="s">
        <v>251</v>
      </c>
      <c r="AT248" s="156" t="s">
        <v>163</v>
      </c>
      <c r="AU248" s="156" t="s">
        <v>161</v>
      </c>
      <c r="AY248" s="18" t="s">
        <v>160</v>
      </c>
      <c r="BE248" s="157">
        <f>IF(N248="základní",J248,0)</f>
        <v>0</v>
      </c>
      <c r="BF248" s="157">
        <f>IF(N248="snížená",J248,0)</f>
        <v>0</v>
      </c>
      <c r="BG248" s="157">
        <f>IF(N248="zákl. přenesená",J248,0)</f>
        <v>0</v>
      </c>
      <c r="BH248" s="157">
        <f>IF(N248="sníž. přenesená",J248,0)</f>
        <v>0</v>
      </c>
      <c r="BI248" s="157">
        <f>IF(N248="nulová",J248,0)</f>
        <v>0</v>
      </c>
      <c r="BJ248" s="18" t="s">
        <v>81</v>
      </c>
      <c r="BK248" s="157">
        <f>ROUND(I248*H248,2)</f>
        <v>0</v>
      </c>
      <c r="BL248" s="18" t="s">
        <v>251</v>
      </c>
      <c r="BM248" s="156" t="s">
        <v>2776</v>
      </c>
    </row>
    <row r="249" spans="1:47" s="2" customFormat="1" ht="11.25">
      <c r="A249" s="33"/>
      <c r="B249" s="34"/>
      <c r="C249" s="33"/>
      <c r="D249" s="158" t="s">
        <v>170</v>
      </c>
      <c r="E249" s="33"/>
      <c r="F249" s="159" t="s">
        <v>2777</v>
      </c>
      <c r="G249" s="33"/>
      <c r="H249" s="33"/>
      <c r="I249" s="160"/>
      <c r="J249" s="33"/>
      <c r="K249" s="33"/>
      <c r="L249" s="34"/>
      <c r="M249" s="161"/>
      <c r="N249" s="162"/>
      <c r="O249" s="59"/>
      <c r="P249" s="59"/>
      <c r="Q249" s="59"/>
      <c r="R249" s="59"/>
      <c r="S249" s="59"/>
      <c r="T249" s="60"/>
      <c r="U249" s="33"/>
      <c r="V249" s="33"/>
      <c r="W249" s="33"/>
      <c r="X249" s="33"/>
      <c r="Y249" s="33"/>
      <c r="Z249" s="33"/>
      <c r="AA249" s="33"/>
      <c r="AB249" s="33"/>
      <c r="AC249" s="33"/>
      <c r="AD249" s="33"/>
      <c r="AE249" s="33"/>
      <c r="AT249" s="18" t="s">
        <v>170</v>
      </c>
      <c r="AU249" s="18" t="s">
        <v>161</v>
      </c>
    </row>
    <row r="250" spans="1:65" s="2" customFormat="1" ht="24.2" customHeight="1">
      <c r="A250" s="33"/>
      <c r="B250" s="144"/>
      <c r="C250" s="145" t="s">
        <v>674</v>
      </c>
      <c r="D250" s="145" t="s">
        <v>163</v>
      </c>
      <c r="E250" s="146" t="s">
        <v>2778</v>
      </c>
      <c r="F250" s="147" t="s">
        <v>2779</v>
      </c>
      <c r="G250" s="148" t="s">
        <v>2638</v>
      </c>
      <c r="H250" s="149">
        <v>32</v>
      </c>
      <c r="I250" s="150"/>
      <c r="J250" s="151">
        <f>ROUND(I250*H250,2)</f>
        <v>0</v>
      </c>
      <c r="K250" s="147" t="s">
        <v>167</v>
      </c>
      <c r="L250" s="34"/>
      <c r="M250" s="152" t="s">
        <v>1</v>
      </c>
      <c r="N250" s="153" t="s">
        <v>38</v>
      </c>
      <c r="O250" s="59"/>
      <c r="P250" s="154">
        <f>O250*H250</f>
        <v>0</v>
      </c>
      <c r="Q250" s="154">
        <v>0.00024</v>
      </c>
      <c r="R250" s="154">
        <f>Q250*H250</f>
        <v>0.00768</v>
      </c>
      <c r="S250" s="154">
        <v>0</v>
      </c>
      <c r="T250" s="155">
        <f>S250*H250</f>
        <v>0</v>
      </c>
      <c r="U250" s="33"/>
      <c r="V250" s="33"/>
      <c r="W250" s="33"/>
      <c r="X250" s="33"/>
      <c r="Y250" s="33"/>
      <c r="Z250" s="33"/>
      <c r="AA250" s="33"/>
      <c r="AB250" s="33"/>
      <c r="AC250" s="33"/>
      <c r="AD250" s="33"/>
      <c r="AE250" s="33"/>
      <c r="AR250" s="156" t="s">
        <v>251</v>
      </c>
      <c r="AT250" s="156" t="s">
        <v>163</v>
      </c>
      <c r="AU250" s="156" t="s">
        <v>161</v>
      </c>
      <c r="AY250" s="18" t="s">
        <v>160</v>
      </c>
      <c r="BE250" s="157">
        <f>IF(N250="základní",J250,0)</f>
        <v>0</v>
      </c>
      <c r="BF250" s="157">
        <f>IF(N250="snížená",J250,0)</f>
        <v>0</v>
      </c>
      <c r="BG250" s="157">
        <f>IF(N250="zákl. přenesená",J250,0)</f>
        <v>0</v>
      </c>
      <c r="BH250" s="157">
        <f>IF(N250="sníž. přenesená",J250,0)</f>
        <v>0</v>
      </c>
      <c r="BI250" s="157">
        <f>IF(N250="nulová",J250,0)</f>
        <v>0</v>
      </c>
      <c r="BJ250" s="18" t="s">
        <v>81</v>
      </c>
      <c r="BK250" s="157">
        <f>ROUND(I250*H250,2)</f>
        <v>0</v>
      </c>
      <c r="BL250" s="18" t="s">
        <v>251</v>
      </c>
      <c r="BM250" s="156" t="s">
        <v>2780</v>
      </c>
    </row>
    <row r="251" spans="1:47" s="2" customFormat="1" ht="11.25">
      <c r="A251" s="33"/>
      <c r="B251" s="34"/>
      <c r="C251" s="33"/>
      <c r="D251" s="158" t="s">
        <v>170</v>
      </c>
      <c r="E251" s="33"/>
      <c r="F251" s="159" t="s">
        <v>2779</v>
      </c>
      <c r="G251" s="33"/>
      <c r="H251" s="33"/>
      <c r="I251" s="160"/>
      <c r="J251" s="33"/>
      <c r="K251" s="33"/>
      <c r="L251" s="34"/>
      <c r="M251" s="161"/>
      <c r="N251" s="162"/>
      <c r="O251" s="59"/>
      <c r="P251" s="59"/>
      <c r="Q251" s="59"/>
      <c r="R251" s="59"/>
      <c r="S251" s="59"/>
      <c r="T251" s="60"/>
      <c r="U251" s="33"/>
      <c r="V251" s="33"/>
      <c r="W251" s="33"/>
      <c r="X251" s="33"/>
      <c r="Y251" s="33"/>
      <c r="Z251" s="33"/>
      <c r="AA251" s="33"/>
      <c r="AB251" s="33"/>
      <c r="AC251" s="33"/>
      <c r="AD251" s="33"/>
      <c r="AE251" s="33"/>
      <c r="AT251" s="18" t="s">
        <v>170</v>
      </c>
      <c r="AU251" s="18" t="s">
        <v>161</v>
      </c>
    </row>
    <row r="252" spans="1:65" s="2" customFormat="1" ht="24.2" customHeight="1">
      <c r="A252" s="33"/>
      <c r="B252" s="144"/>
      <c r="C252" s="145" t="s">
        <v>681</v>
      </c>
      <c r="D252" s="145" t="s">
        <v>163</v>
      </c>
      <c r="E252" s="146" t="s">
        <v>2781</v>
      </c>
      <c r="F252" s="147" t="s">
        <v>2782</v>
      </c>
      <c r="G252" s="148" t="s">
        <v>2638</v>
      </c>
      <c r="H252" s="149">
        <v>2</v>
      </c>
      <c r="I252" s="150"/>
      <c r="J252" s="151">
        <f>ROUND(I252*H252,2)</f>
        <v>0</v>
      </c>
      <c r="K252" s="147" t="s">
        <v>167</v>
      </c>
      <c r="L252" s="34"/>
      <c r="M252" s="152" t="s">
        <v>1</v>
      </c>
      <c r="N252" s="153" t="s">
        <v>38</v>
      </c>
      <c r="O252" s="59"/>
      <c r="P252" s="154">
        <f>O252*H252</f>
        <v>0</v>
      </c>
      <c r="Q252" s="154">
        <v>0.00172</v>
      </c>
      <c r="R252" s="154">
        <f>Q252*H252</f>
        <v>0.00344</v>
      </c>
      <c r="S252" s="154">
        <v>0</v>
      </c>
      <c r="T252" s="155">
        <f>S252*H252</f>
        <v>0</v>
      </c>
      <c r="U252" s="33"/>
      <c r="V252" s="33"/>
      <c r="W252" s="33"/>
      <c r="X252" s="33"/>
      <c r="Y252" s="33"/>
      <c r="Z252" s="33"/>
      <c r="AA252" s="33"/>
      <c r="AB252" s="33"/>
      <c r="AC252" s="33"/>
      <c r="AD252" s="33"/>
      <c r="AE252" s="33"/>
      <c r="AR252" s="156" t="s">
        <v>251</v>
      </c>
      <c r="AT252" s="156" t="s">
        <v>163</v>
      </c>
      <c r="AU252" s="156" t="s">
        <v>161</v>
      </c>
      <c r="AY252" s="18" t="s">
        <v>160</v>
      </c>
      <c r="BE252" s="157">
        <f>IF(N252="základní",J252,0)</f>
        <v>0</v>
      </c>
      <c r="BF252" s="157">
        <f>IF(N252="snížená",J252,0)</f>
        <v>0</v>
      </c>
      <c r="BG252" s="157">
        <f>IF(N252="zákl. přenesená",J252,0)</f>
        <v>0</v>
      </c>
      <c r="BH252" s="157">
        <f>IF(N252="sníž. přenesená",J252,0)</f>
        <v>0</v>
      </c>
      <c r="BI252" s="157">
        <f>IF(N252="nulová",J252,0)</f>
        <v>0</v>
      </c>
      <c r="BJ252" s="18" t="s">
        <v>81</v>
      </c>
      <c r="BK252" s="157">
        <f>ROUND(I252*H252,2)</f>
        <v>0</v>
      </c>
      <c r="BL252" s="18" t="s">
        <v>251</v>
      </c>
      <c r="BM252" s="156" t="s">
        <v>2783</v>
      </c>
    </row>
    <row r="253" spans="1:47" s="2" customFormat="1" ht="19.5">
      <c r="A253" s="33"/>
      <c r="B253" s="34"/>
      <c r="C253" s="33"/>
      <c r="D253" s="158" t="s">
        <v>170</v>
      </c>
      <c r="E253" s="33"/>
      <c r="F253" s="159" t="s">
        <v>2782</v>
      </c>
      <c r="G253" s="33"/>
      <c r="H253" s="33"/>
      <c r="I253" s="160"/>
      <c r="J253" s="33"/>
      <c r="K253" s="33"/>
      <c r="L253" s="34"/>
      <c r="M253" s="161"/>
      <c r="N253" s="162"/>
      <c r="O253" s="59"/>
      <c r="P253" s="59"/>
      <c r="Q253" s="59"/>
      <c r="R253" s="59"/>
      <c r="S253" s="59"/>
      <c r="T253" s="60"/>
      <c r="U253" s="33"/>
      <c r="V253" s="33"/>
      <c r="W253" s="33"/>
      <c r="X253" s="33"/>
      <c r="Y253" s="33"/>
      <c r="Z253" s="33"/>
      <c r="AA253" s="33"/>
      <c r="AB253" s="33"/>
      <c r="AC253" s="33"/>
      <c r="AD253" s="33"/>
      <c r="AE253" s="33"/>
      <c r="AT253" s="18" t="s">
        <v>170</v>
      </c>
      <c r="AU253" s="18" t="s">
        <v>161</v>
      </c>
    </row>
    <row r="254" spans="1:65" s="2" customFormat="1" ht="24.2" customHeight="1">
      <c r="A254" s="33"/>
      <c r="B254" s="144"/>
      <c r="C254" s="145" t="s">
        <v>690</v>
      </c>
      <c r="D254" s="145" t="s">
        <v>163</v>
      </c>
      <c r="E254" s="146" t="s">
        <v>2784</v>
      </c>
      <c r="F254" s="147" t="s">
        <v>2785</v>
      </c>
      <c r="G254" s="148" t="s">
        <v>2638</v>
      </c>
      <c r="H254" s="149">
        <v>4</v>
      </c>
      <c r="I254" s="150"/>
      <c r="J254" s="151">
        <f>ROUND(I254*H254,2)</f>
        <v>0</v>
      </c>
      <c r="K254" s="147" t="s">
        <v>167</v>
      </c>
      <c r="L254" s="34"/>
      <c r="M254" s="152" t="s">
        <v>1</v>
      </c>
      <c r="N254" s="153" t="s">
        <v>38</v>
      </c>
      <c r="O254" s="59"/>
      <c r="P254" s="154">
        <f>O254*H254</f>
        <v>0</v>
      </c>
      <c r="Q254" s="154">
        <v>0.0018</v>
      </c>
      <c r="R254" s="154">
        <f>Q254*H254</f>
        <v>0.0072</v>
      </c>
      <c r="S254" s="154">
        <v>0</v>
      </c>
      <c r="T254" s="155">
        <f>S254*H254</f>
        <v>0</v>
      </c>
      <c r="U254" s="33"/>
      <c r="V254" s="33"/>
      <c r="W254" s="33"/>
      <c r="X254" s="33"/>
      <c r="Y254" s="33"/>
      <c r="Z254" s="33"/>
      <c r="AA254" s="33"/>
      <c r="AB254" s="33"/>
      <c r="AC254" s="33"/>
      <c r="AD254" s="33"/>
      <c r="AE254" s="33"/>
      <c r="AR254" s="156" t="s">
        <v>251</v>
      </c>
      <c r="AT254" s="156" t="s">
        <v>163</v>
      </c>
      <c r="AU254" s="156" t="s">
        <v>161</v>
      </c>
      <c r="AY254" s="18" t="s">
        <v>160</v>
      </c>
      <c r="BE254" s="157">
        <f>IF(N254="základní",J254,0)</f>
        <v>0</v>
      </c>
      <c r="BF254" s="157">
        <f>IF(N254="snížená",J254,0)</f>
        <v>0</v>
      </c>
      <c r="BG254" s="157">
        <f>IF(N254="zákl. přenesená",J254,0)</f>
        <v>0</v>
      </c>
      <c r="BH254" s="157">
        <f>IF(N254="sníž. přenesená",J254,0)</f>
        <v>0</v>
      </c>
      <c r="BI254" s="157">
        <f>IF(N254="nulová",J254,0)</f>
        <v>0</v>
      </c>
      <c r="BJ254" s="18" t="s">
        <v>81</v>
      </c>
      <c r="BK254" s="157">
        <f>ROUND(I254*H254,2)</f>
        <v>0</v>
      </c>
      <c r="BL254" s="18" t="s">
        <v>251</v>
      </c>
      <c r="BM254" s="156" t="s">
        <v>2786</v>
      </c>
    </row>
    <row r="255" spans="1:47" s="2" customFormat="1" ht="19.5">
      <c r="A255" s="33"/>
      <c r="B255" s="34"/>
      <c r="C255" s="33"/>
      <c r="D255" s="158" t="s">
        <v>170</v>
      </c>
      <c r="E255" s="33"/>
      <c r="F255" s="159" t="s">
        <v>2785</v>
      </c>
      <c r="G255" s="33"/>
      <c r="H255" s="33"/>
      <c r="I255" s="160"/>
      <c r="J255" s="33"/>
      <c r="K255" s="33"/>
      <c r="L255" s="34"/>
      <c r="M255" s="161"/>
      <c r="N255" s="162"/>
      <c r="O255" s="59"/>
      <c r="P255" s="59"/>
      <c r="Q255" s="59"/>
      <c r="R255" s="59"/>
      <c r="S255" s="59"/>
      <c r="T255" s="60"/>
      <c r="U255" s="33"/>
      <c r="V255" s="33"/>
      <c r="W255" s="33"/>
      <c r="X255" s="33"/>
      <c r="Y255" s="33"/>
      <c r="Z255" s="33"/>
      <c r="AA255" s="33"/>
      <c r="AB255" s="33"/>
      <c r="AC255" s="33"/>
      <c r="AD255" s="33"/>
      <c r="AE255" s="33"/>
      <c r="AT255" s="18" t="s">
        <v>170</v>
      </c>
      <c r="AU255" s="18" t="s">
        <v>161</v>
      </c>
    </row>
    <row r="256" spans="1:65" s="2" customFormat="1" ht="21.75" customHeight="1">
      <c r="A256" s="33"/>
      <c r="B256" s="144"/>
      <c r="C256" s="145" t="s">
        <v>695</v>
      </c>
      <c r="D256" s="145" t="s">
        <v>163</v>
      </c>
      <c r="E256" s="146" t="s">
        <v>2787</v>
      </c>
      <c r="F256" s="147" t="s">
        <v>2788</v>
      </c>
      <c r="G256" s="148" t="s">
        <v>2638</v>
      </c>
      <c r="H256" s="149">
        <v>12</v>
      </c>
      <c r="I256" s="150"/>
      <c r="J256" s="151">
        <f>ROUND(I256*H256,2)</f>
        <v>0</v>
      </c>
      <c r="K256" s="147" t="s">
        <v>167</v>
      </c>
      <c r="L256" s="34"/>
      <c r="M256" s="152" t="s">
        <v>1</v>
      </c>
      <c r="N256" s="153" t="s">
        <v>38</v>
      </c>
      <c r="O256" s="59"/>
      <c r="P256" s="154">
        <f>O256*H256</f>
        <v>0</v>
      </c>
      <c r="Q256" s="154">
        <v>0.0018</v>
      </c>
      <c r="R256" s="154">
        <f>Q256*H256</f>
        <v>0.0216</v>
      </c>
      <c r="S256" s="154">
        <v>0</v>
      </c>
      <c r="T256" s="155">
        <f>S256*H256</f>
        <v>0</v>
      </c>
      <c r="U256" s="33"/>
      <c r="V256" s="33"/>
      <c r="W256" s="33"/>
      <c r="X256" s="33"/>
      <c r="Y256" s="33"/>
      <c r="Z256" s="33"/>
      <c r="AA256" s="33"/>
      <c r="AB256" s="33"/>
      <c r="AC256" s="33"/>
      <c r="AD256" s="33"/>
      <c r="AE256" s="33"/>
      <c r="AR256" s="156" t="s">
        <v>251</v>
      </c>
      <c r="AT256" s="156" t="s">
        <v>163</v>
      </c>
      <c r="AU256" s="156" t="s">
        <v>161</v>
      </c>
      <c r="AY256" s="18" t="s">
        <v>160</v>
      </c>
      <c r="BE256" s="157">
        <f>IF(N256="základní",J256,0)</f>
        <v>0</v>
      </c>
      <c r="BF256" s="157">
        <f>IF(N256="snížená",J256,0)</f>
        <v>0</v>
      </c>
      <c r="BG256" s="157">
        <f>IF(N256="zákl. přenesená",J256,0)</f>
        <v>0</v>
      </c>
      <c r="BH256" s="157">
        <f>IF(N256="sníž. přenesená",J256,0)</f>
        <v>0</v>
      </c>
      <c r="BI256" s="157">
        <f>IF(N256="nulová",J256,0)</f>
        <v>0</v>
      </c>
      <c r="BJ256" s="18" t="s">
        <v>81</v>
      </c>
      <c r="BK256" s="157">
        <f>ROUND(I256*H256,2)</f>
        <v>0</v>
      </c>
      <c r="BL256" s="18" t="s">
        <v>251</v>
      </c>
      <c r="BM256" s="156" t="s">
        <v>2789</v>
      </c>
    </row>
    <row r="257" spans="1:47" s="2" customFormat="1" ht="11.25">
      <c r="A257" s="33"/>
      <c r="B257" s="34"/>
      <c r="C257" s="33"/>
      <c r="D257" s="158" t="s">
        <v>170</v>
      </c>
      <c r="E257" s="33"/>
      <c r="F257" s="159" t="s">
        <v>2788</v>
      </c>
      <c r="G257" s="33"/>
      <c r="H257" s="33"/>
      <c r="I257" s="160"/>
      <c r="J257" s="33"/>
      <c r="K257" s="33"/>
      <c r="L257" s="34"/>
      <c r="M257" s="161"/>
      <c r="N257" s="162"/>
      <c r="O257" s="59"/>
      <c r="P257" s="59"/>
      <c r="Q257" s="59"/>
      <c r="R257" s="59"/>
      <c r="S257" s="59"/>
      <c r="T257" s="60"/>
      <c r="U257" s="33"/>
      <c r="V257" s="33"/>
      <c r="W257" s="33"/>
      <c r="X257" s="33"/>
      <c r="Y257" s="33"/>
      <c r="Z257" s="33"/>
      <c r="AA257" s="33"/>
      <c r="AB257" s="33"/>
      <c r="AC257" s="33"/>
      <c r="AD257" s="33"/>
      <c r="AE257" s="33"/>
      <c r="AT257" s="18" t="s">
        <v>170</v>
      </c>
      <c r="AU257" s="18" t="s">
        <v>161</v>
      </c>
    </row>
    <row r="258" spans="1:65" s="2" customFormat="1" ht="24.2" customHeight="1">
      <c r="A258" s="33"/>
      <c r="B258" s="144"/>
      <c r="C258" s="145" t="s">
        <v>701</v>
      </c>
      <c r="D258" s="145" t="s">
        <v>163</v>
      </c>
      <c r="E258" s="146" t="s">
        <v>2790</v>
      </c>
      <c r="F258" s="147" t="s">
        <v>2791</v>
      </c>
      <c r="G258" s="148" t="s">
        <v>2638</v>
      </c>
      <c r="H258" s="149">
        <v>2</v>
      </c>
      <c r="I258" s="150"/>
      <c r="J258" s="151">
        <f>ROUND(I258*H258,2)</f>
        <v>0</v>
      </c>
      <c r="K258" s="147" t="s">
        <v>1</v>
      </c>
      <c r="L258" s="34"/>
      <c r="M258" s="152" t="s">
        <v>1</v>
      </c>
      <c r="N258" s="153" t="s">
        <v>38</v>
      </c>
      <c r="O258" s="59"/>
      <c r="P258" s="154">
        <f>O258*H258</f>
        <v>0</v>
      </c>
      <c r="Q258" s="154">
        <v>0.0018</v>
      </c>
      <c r="R258" s="154">
        <f>Q258*H258</f>
        <v>0.0036</v>
      </c>
      <c r="S258" s="154">
        <v>0</v>
      </c>
      <c r="T258" s="155">
        <f>S258*H258</f>
        <v>0</v>
      </c>
      <c r="U258" s="33"/>
      <c r="V258" s="33"/>
      <c r="W258" s="33"/>
      <c r="X258" s="33"/>
      <c r="Y258" s="33"/>
      <c r="Z258" s="33"/>
      <c r="AA258" s="33"/>
      <c r="AB258" s="33"/>
      <c r="AC258" s="33"/>
      <c r="AD258" s="33"/>
      <c r="AE258" s="33"/>
      <c r="AR258" s="156" t="s">
        <v>251</v>
      </c>
      <c r="AT258" s="156" t="s">
        <v>163</v>
      </c>
      <c r="AU258" s="156" t="s">
        <v>161</v>
      </c>
      <c r="AY258" s="18" t="s">
        <v>160</v>
      </c>
      <c r="BE258" s="157">
        <f>IF(N258="základní",J258,0)</f>
        <v>0</v>
      </c>
      <c r="BF258" s="157">
        <f>IF(N258="snížená",J258,0)</f>
        <v>0</v>
      </c>
      <c r="BG258" s="157">
        <f>IF(N258="zákl. přenesená",J258,0)</f>
        <v>0</v>
      </c>
      <c r="BH258" s="157">
        <f>IF(N258="sníž. přenesená",J258,0)</f>
        <v>0</v>
      </c>
      <c r="BI258" s="157">
        <f>IF(N258="nulová",J258,0)</f>
        <v>0</v>
      </c>
      <c r="BJ258" s="18" t="s">
        <v>81</v>
      </c>
      <c r="BK258" s="157">
        <f>ROUND(I258*H258,2)</f>
        <v>0</v>
      </c>
      <c r="BL258" s="18" t="s">
        <v>251</v>
      </c>
      <c r="BM258" s="156" t="s">
        <v>2792</v>
      </c>
    </row>
    <row r="259" spans="1:47" s="2" customFormat="1" ht="11.25">
      <c r="A259" s="33"/>
      <c r="B259" s="34"/>
      <c r="C259" s="33"/>
      <c r="D259" s="158" t="s">
        <v>170</v>
      </c>
      <c r="E259" s="33"/>
      <c r="F259" s="159" t="s">
        <v>2788</v>
      </c>
      <c r="G259" s="33"/>
      <c r="H259" s="33"/>
      <c r="I259" s="160"/>
      <c r="J259" s="33"/>
      <c r="K259" s="33"/>
      <c r="L259" s="34"/>
      <c r="M259" s="161"/>
      <c r="N259" s="162"/>
      <c r="O259" s="59"/>
      <c r="P259" s="59"/>
      <c r="Q259" s="59"/>
      <c r="R259" s="59"/>
      <c r="S259" s="59"/>
      <c r="T259" s="60"/>
      <c r="U259" s="33"/>
      <c r="V259" s="33"/>
      <c r="W259" s="33"/>
      <c r="X259" s="33"/>
      <c r="Y259" s="33"/>
      <c r="Z259" s="33"/>
      <c r="AA259" s="33"/>
      <c r="AB259" s="33"/>
      <c r="AC259" s="33"/>
      <c r="AD259" s="33"/>
      <c r="AE259" s="33"/>
      <c r="AT259" s="18" t="s">
        <v>170</v>
      </c>
      <c r="AU259" s="18" t="s">
        <v>161</v>
      </c>
    </row>
    <row r="260" spans="1:65" s="2" customFormat="1" ht="24.2" customHeight="1">
      <c r="A260" s="33"/>
      <c r="B260" s="144"/>
      <c r="C260" s="145" t="s">
        <v>706</v>
      </c>
      <c r="D260" s="145" t="s">
        <v>163</v>
      </c>
      <c r="E260" s="146" t="s">
        <v>2793</v>
      </c>
      <c r="F260" s="147" t="s">
        <v>2794</v>
      </c>
      <c r="G260" s="148" t="s">
        <v>2638</v>
      </c>
      <c r="H260" s="149">
        <v>2</v>
      </c>
      <c r="I260" s="150"/>
      <c r="J260" s="151">
        <f>ROUND(I260*H260,2)</f>
        <v>0</v>
      </c>
      <c r="K260" s="147" t="s">
        <v>167</v>
      </c>
      <c r="L260" s="34"/>
      <c r="M260" s="152" t="s">
        <v>1</v>
      </c>
      <c r="N260" s="153" t="s">
        <v>38</v>
      </c>
      <c r="O260" s="59"/>
      <c r="P260" s="154">
        <f>O260*H260</f>
        <v>0</v>
      </c>
      <c r="Q260" s="154">
        <v>0.0292</v>
      </c>
      <c r="R260" s="154">
        <f>Q260*H260</f>
        <v>0.0584</v>
      </c>
      <c r="S260" s="154">
        <v>0</v>
      </c>
      <c r="T260" s="155">
        <f>S260*H260</f>
        <v>0</v>
      </c>
      <c r="U260" s="33"/>
      <c r="V260" s="33"/>
      <c r="W260" s="33"/>
      <c r="X260" s="33"/>
      <c r="Y260" s="33"/>
      <c r="Z260" s="33"/>
      <c r="AA260" s="33"/>
      <c r="AB260" s="33"/>
      <c r="AC260" s="33"/>
      <c r="AD260" s="33"/>
      <c r="AE260" s="33"/>
      <c r="AR260" s="156" t="s">
        <v>251</v>
      </c>
      <c r="AT260" s="156" t="s">
        <v>163</v>
      </c>
      <c r="AU260" s="156" t="s">
        <v>161</v>
      </c>
      <c r="AY260" s="18" t="s">
        <v>160</v>
      </c>
      <c r="BE260" s="157">
        <f>IF(N260="základní",J260,0)</f>
        <v>0</v>
      </c>
      <c r="BF260" s="157">
        <f>IF(N260="snížená",J260,0)</f>
        <v>0</v>
      </c>
      <c r="BG260" s="157">
        <f>IF(N260="zákl. přenesená",J260,0)</f>
        <v>0</v>
      </c>
      <c r="BH260" s="157">
        <f>IF(N260="sníž. přenesená",J260,0)</f>
        <v>0</v>
      </c>
      <c r="BI260" s="157">
        <f>IF(N260="nulová",J260,0)</f>
        <v>0</v>
      </c>
      <c r="BJ260" s="18" t="s">
        <v>81</v>
      </c>
      <c r="BK260" s="157">
        <f>ROUND(I260*H260,2)</f>
        <v>0</v>
      </c>
      <c r="BL260" s="18" t="s">
        <v>251</v>
      </c>
      <c r="BM260" s="156" t="s">
        <v>2795</v>
      </c>
    </row>
    <row r="261" spans="1:47" s="2" customFormat="1" ht="19.5">
      <c r="A261" s="33"/>
      <c r="B261" s="34"/>
      <c r="C261" s="33"/>
      <c r="D261" s="158" t="s">
        <v>170</v>
      </c>
      <c r="E261" s="33"/>
      <c r="F261" s="159" t="s">
        <v>2796</v>
      </c>
      <c r="G261" s="33"/>
      <c r="H261" s="33"/>
      <c r="I261" s="160"/>
      <c r="J261" s="33"/>
      <c r="K261" s="33"/>
      <c r="L261" s="34"/>
      <c r="M261" s="161"/>
      <c r="N261" s="162"/>
      <c r="O261" s="59"/>
      <c r="P261" s="59"/>
      <c r="Q261" s="59"/>
      <c r="R261" s="59"/>
      <c r="S261" s="59"/>
      <c r="T261" s="60"/>
      <c r="U261" s="33"/>
      <c r="V261" s="33"/>
      <c r="W261" s="33"/>
      <c r="X261" s="33"/>
      <c r="Y261" s="33"/>
      <c r="Z261" s="33"/>
      <c r="AA261" s="33"/>
      <c r="AB261" s="33"/>
      <c r="AC261" s="33"/>
      <c r="AD261" s="33"/>
      <c r="AE261" s="33"/>
      <c r="AT261" s="18" t="s">
        <v>170</v>
      </c>
      <c r="AU261" s="18" t="s">
        <v>161</v>
      </c>
    </row>
    <row r="262" spans="1:65" s="2" customFormat="1" ht="21.75" customHeight="1">
      <c r="A262" s="33"/>
      <c r="B262" s="144"/>
      <c r="C262" s="145" t="s">
        <v>711</v>
      </c>
      <c r="D262" s="145" t="s">
        <v>163</v>
      </c>
      <c r="E262" s="146" t="s">
        <v>2797</v>
      </c>
      <c r="F262" s="147" t="s">
        <v>2798</v>
      </c>
      <c r="G262" s="148" t="s">
        <v>2638</v>
      </c>
      <c r="H262" s="149">
        <v>2</v>
      </c>
      <c r="I262" s="150"/>
      <c r="J262" s="151">
        <f>ROUND(I262*H262,2)</f>
        <v>0</v>
      </c>
      <c r="K262" s="147" t="s">
        <v>167</v>
      </c>
      <c r="L262" s="34"/>
      <c r="M262" s="152" t="s">
        <v>1</v>
      </c>
      <c r="N262" s="153" t="s">
        <v>38</v>
      </c>
      <c r="O262" s="59"/>
      <c r="P262" s="154">
        <f>O262*H262</f>
        <v>0</v>
      </c>
      <c r="Q262" s="154">
        <v>0.00184</v>
      </c>
      <c r="R262" s="154">
        <f>Q262*H262</f>
        <v>0.00368</v>
      </c>
      <c r="S262" s="154">
        <v>0</v>
      </c>
      <c r="T262" s="155">
        <f>S262*H262</f>
        <v>0</v>
      </c>
      <c r="U262" s="33"/>
      <c r="V262" s="33"/>
      <c r="W262" s="33"/>
      <c r="X262" s="33"/>
      <c r="Y262" s="33"/>
      <c r="Z262" s="33"/>
      <c r="AA262" s="33"/>
      <c r="AB262" s="33"/>
      <c r="AC262" s="33"/>
      <c r="AD262" s="33"/>
      <c r="AE262" s="33"/>
      <c r="AR262" s="156" t="s">
        <v>251</v>
      </c>
      <c r="AT262" s="156" t="s">
        <v>163</v>
      </c>
      <c r="AU262" s="156" t="s">
        <v>161</v>
      </c>
      <c r="AY262" s="18" t="s">
        <v>160</v>
      </c>
      <c r="BE262" s="157">
        <f>IF(N262="základní",J262,0)</f>
        <v>0</v>
      </c>
      <c r="BF262" s="157">
        <f>IF(N262="snížená",J262,0)</f>
        <v>0</v>
      </c>
      <c r="BG262" s="157">
        <f>IF(N262="zákl. přenesená",J262,0)</f>
        <v>0</v>
      </c>
      <c r="BH262" s="157">
        <f>IF(N262="sníž. přenesená",J262,0)</f>
        <v>0</v>
      </c>
      <c r="BI262" s="157">
        <f>IF(N262="nulová",J262,0)</f>
        <v>0</v>
      </c>
      <c r="BJ262" s="18" t="s">
        <v>81</v>
      </c>
      <c r="BK262" s="157">
        <f>ROUND(I262*H262,2)</f>
        <v>0</v>
      </c>
      <c r="BL262" s="18" t="s">
        <v>251</v>
      </c>
      <c r="BM262" s="156" t="s">
        <v>2799</v>
      </c>
    </row>
    <row r="263" spans="1:47" s="2" customFormat="1" ht="11.25">
      <c r="A263" s="33"/>
      <c r="B263" s="34"/>
      <c r="C263" s="33"/>
      <c r="D263" s="158" t="s">
        <v>170</v>
      </c>
      <c r="E263" s="33"/>
      <c r="F263" s="159" t="s">
        <v>2798</v>
      </c>
      <c r="G263" s="33"/>
      <c r="H263" s="33"/>
      <c r="I263" s="160"/>
      <c r="J263" s="33"/>
      <c r="K263" s="33"/>
      <c r="L263" s="34"/>
      <c r="M263" s="161"/>
      <c r="N263" s="162"/>
      <c r="O263" s="59"/>
      <c r="P263" s="59"/>
      <c r="Q263" s="59"/>
      <c r="R263" s="59"/>
      <c r="S263" s="59"/>
      <c r="T263" s="60"/>
      <c r="U263" s="33"/>
      <c r="V263" s="33"/>
      <c r="W263" s="33"/>
      <c r="X263" s="33"/>
      <c r="Y263" s="33"/>
      <c r="Z263" s="33"/>
      <c r="AA263" s="33"/>
      <c r="AB263" s="33"/>
      <c r="AC263" s="33"/>
      <c r="AD263" s="33"/>
      <c r="AE263" s="33"/>
      <c r="AT263" s="18" t="s">
        <v>170</v>
      </c>
      <c r="AU263" s="18" t="s">
        <v>161</v>
      </c>
    </row>
    <row r="264" spans="1:65" s="2" customFormat="1" ht="21.75" customHeight="1">
      <c r="A264" s="33"/>
      <c r="B264" s="144"/>
      <c r="C264" s="145" t="s">
        <v>715</v>
      </c>
      <c r="D264" s="145" t="s">
        <v>163</v>
      </c>
      <c r="E264" s="146" t="s">
        <v>2800</v>
      </c>
      <c r="F264" s="147" t="s">
        <v>2801</v>
      </c>
      <c r="G264" s="148" t="s">
        <v>185</v>
      </c>
      <c r="H264" s="149">
        <v>1</v>
      </c>
      <c r="I264" s="150"/>
      <c r="J264" s="151">
        <f>ROUND(I264*H264,2)</f>
        <v>0</v>
      </c>
      <c r="K264" s="147" t="s">
        <v>167</v>
      </c>
      <c r="L264" s="34"/>
      <c r="M264" s="152" t="s">
        <v>1</v>
      </c>
      <c r="N264" s="153" t="s">
        <v>38</v>
      </c>
      <c r="O264" s="59"/>
      <c r="P264" s="154">
        <f>O264*H264</f>
        <v>0</v>
      </c>
      <c r="Q264" s="154">
        <v>0.0005</v>
      </c>
      <c r="R264" s="154">
        <f>Q264*H264</f>
        <v>0.0005</v>
      </c>
      <c r="S264" s="154">
        <v>0</v>
      </c>
      <c r="T264" s="155">
        <f>S264*H264</f>
        <v>0</v>
      </c>
      <c r="U264" s="33"/>
      <c r="V264" s="33"/>
      <c r="W264" s="33"/>
      <c r="X264" s="33"/>
      <c r="Y264" s="33"/>
      <c r="Z264" s="33"/>
      <c r="AA264" s="33"/>
      <c r="AB264" s="33"/>
      <c r="AC264" s="33"/>
      <c r="AD264" s="33"/>
      <c r="AE264" s="33"/>
      <c r="AR264" s="156" t="s">
        <v>251</v>
      </c>
      <c r="AT264" s="156" t="s">
        <v>163</v>
      </c>
      <c r="AU264" s="156" t="s">
        <v>161</v>
      </c>
      <c r="AY264" s="18" t="s">
        <v>160</v>
      </c>
      <c r="BE264" s="157">
        <f>IF(N264="základní",J264,0)</f>
        <v>0</v>
      </c>
      <c r="BF264" s="157">
        <f>IF(N264="snížená",J264,0)</f>
        <v>0</v>
      </c>
      <c r="BG264" s="157">
        <f>IF(N264="zákl. přenesená",J264,0)</f>
        <v>0</v>
      </c>
      <c r="BH264" s="157">
        <f>IF(N264="sníž. přenesená",J264,0)</f>
        <v>0</v>
      </c>
      <c r="BI264" s="157">
        <f>IF(N264="nulová",J264,0)</f>
        <v>0</v>
      </c>
      <c r="BJ264" s="18" t="s">
        <v>81</v>
      </c>
      <c r="BK264" s="157">
        <f>ROUND(I264*H264,2)</f>
        <v>0</v>
      </c>
      <c r="BL264" s="18" t="s">
        <v>251</v>
      </c>
      <c r="BM264" s="156" t="s">
        <v>2802</v>
      </c>
    </row>
    <row r="265" spans="1:47" s="2" customFormat="1" ht="19.5">
      <c r="A265" s="33"/>
      <c r="B265" s="34"/>
      <c r="C265" s="33"/>
      <c r="D265" s="158" t="s">
        <v>170</v>
      </c>
      <c r="E265" s="33"/>
      <c r="F265" s="159" t="s">
        <v>2803</v>
      </c>
      <c r="G265" s="33"/>
      <c r="H265" s="33"/>
      <c r="I265" s="160"/>
      <c r="J265" s="33"/>
      <c r="K265" s="33"/>
      <c r="L265" s="34"/>
      <c r="M265" s="161"/>
      <c r="N265" s="162"/>
      <c r="O265" s="59"/>
      <c r="P265" s="59"/>
      <c r="Q265" s="59"/>
      <c r="R265" s="59"/>
      <c r="S265" s="59"/>
      <c r="T265" s="60"/>
      <c r="U265" s="33"/>
      <c r="V265" s="33"/>
      <c r="W265" s="33"/>
      <c r="X265" s="33"/>
      <c r="Y265" s="33"/>
      <c r="Z265" s="33"/>
      <c r="AA265" s="33"/>
      <c r="AB265" s="33"/>
      <c r="AC265" s="33"/>
      <c r="AD265" s="33"/>
      <c r="AE265" s="33"/>
      <c r="AT265" s="18" t="s">
        <v>170</v>
      </c>
      <c r="AU265" s="18" t="s">
        <v>161</v>
      </c>
    </row>
    <row r="266" spans="1:65" s="2" customFormat="1" ht="21.75" customHeight="1">
      <c r="A266" s="33"/>
      <c r="B266" s="144"/>
      <c r="C266" s="145" t="s">
        <v>728</v>
      </c>
      <c r="D266" s="145" t="s">
        <v>163</v>
      </c>
      <c r="E266" s="146" t="s">
        <v>2804</v>
      </c>
      <c r="F266" s="147" t="s">
        <v>2805</v>
      </c>
      <c r="G266" s="148" t="s">
        <v>185</v>
      </c>
      <c r="H266" s="149">
        <v>7</v>
      </c>
      <c r="I266" s="150"/>
      <c r="J266" s="151">
        <f>ROUND(I266*H266,2)</f>
        <v>0</v>
      </c>
      <c r="K266" s="147" t="s">
        <v>167</v>
      </c>
      <c r="L266" s="34"/>
      <c r="M266" s="152" t="s">
        <v>1</v>
      </c>
      <c r="N266" s="153" t="s">
        <v>38</v>
      </c>
      <c r="O266" s="59"/>
      <c r="P266" s="154">
        <f>O266*H266</f>
        <v>0</v>
      </c>
      <c r="Q266" s="154">
        <v>0.0007</v>
      </c>
      <c r="R266" s="154">
        <f>Q266*H266</f>
        <v>0.0049</v>
      </c>
      <c r="S266" s="154">
        <v>0</v>
      </c>
      <c r="T266" s="155">
        <f>S266*H266</f>
        <v>0</v>
      </c>
      <c r="U266" s="33"/>
      <c r="V266" s="33"/>
      <c r="W266" s="33"/>
      <c r="X266" s="33"/>
      <c r="Y266" s="33"/>
      <c r="Z266" s="33"/>
      <c r="AA266" s="33"/>
      <c r="AB266" s="33"/>
      <c r="AC266" s="33"/>
      <c r="AD266" s="33"/>
      <c r="AE266" s="33"/>
      <c r="AR266" s="156" t="s">
        <v>251</v>
      </c>
      <c r="AT266" s="156" t="s">
        <v>163</v>
      </c>
      <c r="AU266" s="156" t="s">
        <v>161</v>
      </c>
      <c r="AY266" s="18" t="s">
        <v>160</v>
      </c>
      <c r="BE266" s="157">
        <f>IF(N266="základní",J266,0)</f>
        <v>0</v>
      </c>
      <c r="BF266" s="157">
        <f>IF(N266="snížená",J266,0)</f>
        <v>0</v>
      </c>
      <c r="BG266" s="157">
        <f>IF(N266="zákl. přenesená",J266,0)</f>
        <v>0</v>
      </c>
      <c r="BH266" s="157">
        <f>IF(N266="sníž. přenesená",J266,0)</f>
        <v>0</v>
      </c>
      <c r="BI266" s="157">
        <f>IF(N266="nulová",J266,0)</f>
        <v>0</v>
      </c>
      <c r="BJ266" s="18" t="s">
        <v>81</v>
      </c>
      <c r="BK266" s="157">
        <f>ROUND(I266*H266,2)</f>
        <v>0</v>
      </c>
      <c r="BL266" s="18" t="s">
        <v>251</v>
      </c>
      <c r="BM266" s="156" t="s">
        <v>2806</v>
      </c>
    </row>
    <row r="267" spans="1:47" s="2" customFormat="1" ht="19.5">
      <c r="A267" s="33"/>
      <c r="B267" s="34"/>
      <c r="C267" s="33"/>
      <c r="D267" s="158" t="s">
        <v>170</v>
      </c>
      <c r="E267" s="33"/>
      <c r="F267" s="159" t="s">
        <v>2807</v>
      </c>
      <c r="G267" s="33"/>
      <c r="H267" s="33"/>
      <c r="I267" s="160"/>
      <c r="J267" s="33"/>
      <c r="K267" s="33"/>
      <c r="L267" s="34"/>
      <c r="M267" s="161"/>
      <c r="N267" s="162"/>
      <c r="O267" s="59"/>
      <c r="P267" s="59"/>
      <c r="Q267" s="59"/>
      <c r="R267" s="59"/>
      <c r="S267" s="59"/>
      <c r="T267" s="60"/>
      <c r="U267" s="33"/>
      <c r="V267" s="33"/>
      <c r="W267" s="33"/>
      <c r="X267" s="33"/>
      <c r="Y267" s="33"/>
      <c r="Z267" s="33"/>
      <c r="AA267" s="33"/>
      <c r="AB267" s="33"/>
      <c r="AC267" s="33"/>
      <c r="AD267" s="33"/>
      <c r="AE267" s="33"/>
      <c r="AT267" s="18" t="s">
        <v>170</v>
      </c>
      <c r="AU267" s="18" t="s">
        <v>161</v>
      </c>
    </row>
    <row r="268" spans="1:65" s="2" customFormat="1" ht="21.75" customHeight="1">
      <c r="A268" s="33"/>
      <c r="B268" s="144"/>
      <c r="C268" s="145" t="s">
        <v>735</v>
      </c>
      <c r="D268" s="145" t="s">
        <v>163</v>
      </c>
      <c r="E268" s="146" t="s">
        <v>2808</v>
      </c>
      <c r="F268" s="147" t="s">
        <v>2809</v>
      </c>
      <c r="G268" s="148" t="s">
        <v>185</v>
      </c>
      <c r="H268" s="149">
        <v>1</v>
      </c>
      <c r="I268" s="150"/>
      <c r="J268" s="151">
        <f>ROUND(I268*H268,2)</f>
        <v>0</v>
      </c>
      <c r="K268" s="147" t="s">
        <v>167</v>
      </c>
      <c r="L268" s="34"/>
      <c r="M268" s="152" t="s">
        <v>1</v>
      </c>
      <c r="N268" s="153" t="s">
        <v>38</v>
      </c>
      <c r="O268" s="59"/>
      <c r="P268" s="154">
        <f>O268*H268</f>
        <v>0</v>
      </c>
      <c r="Q268" s="154">
        <v>0.00232</v>
      </c>
      <c r="R268" s="154">
        <f>Q268*H268</f>
        <v>0.00232</v>
      </c>
      <c r="S268" s="154">
        <v>0</v>
      </c>
      <c r="T268" s="155">
        <f>S268*H268</f>
        <v>0</v>
      </c>
      <c r="U268" s="33"/>
      <c r="V268" s="33"/>
      <c r="W268" s="33"/>
      <c r="X268" s="33"/>
      <c r="Y268" s="33"/>
      <c r="Z268" s="33"/>
      <c r="AA268" s="33"/>
      <c r="AB268" s="33"/>
      <c r="AC268" s="33"/>
      <c r="AD268" s="33"/>
      <c r="AE268" s="33"/>
      <c r="AR268" s="156" t="s">
        <v>251</v>
      </c>
      <c r="AT268" s="156" t="s">
        <v>163</v>
      </c>
      <c r="AU268" s="156" t="s">
        <v>161</v>
      </c>
      <c r="AY268" s="18" t="s">
        <v>160</v>
      </c>
      <c r="BE268" s="157">
        <f>IF(N268="základní",J268,0)</f>
        <v>0</v>
      </c>
      <c r="BF268" s="157">
        <f>IF(N268="snížená",J268,0)</f>
        <v>0</v>
      </c>
      <c r="BG268" s="157">
        <f>IF(N268="zákl. přenesená",J268,0)</f>
        <v>0</v>
      </c>
      <c r="BH268" s="157">
        <f>IF(N268="sníž. přenesená",J268,0)</f>
        <v>0</v>
      </c>
      <c r="BI268" s="157">
        <f>IF(N268="nulová",J268,0)</f>
        <v>0</v>
      </c>
      <c r="BJ268" s="18" t="s">
        <v>81</v>
      </c>
      <c r="BK268" s="157">
        <f>ROUND(I268*H268,2)</f>
        <v>0</v>
      </c>
      <c r="BL268" s="18" t="s">
        <v>251</v>
      </c>
      <c r="BM268" s="156" t="s">
        <v>2810</v>
      </c>
    </row>
    <row r="269" spans="1:47" s="2" customFormat="1" ht="19.5">
      <c r="A269" s="33"/>
      <c r="B269" s="34"/>
      <c r="C269" s="33"/>
      <c r="D269" s="158" t="s">
        <v>170</v>
      </c>
      <c r="E269" s="33"/>
      <c r="F269" s="159" t="s">
        <v>2811</v>
      </c>
      <c r="G269" s="33"/>
      <c r="H269" s="33"/>
      <c r="I269" s="160"/>
      <c r="J269" s="33"/>
      <c r="K269" s="33"/>
      <c r="L269" s="34"/>
      <c r="M269" s="161"/>
      <c r="N269" s="162"/>
      <c r="O269" s="59"/>
      <c r="P269" s="59"/>
      <c r="Q269" s="59"/>
      <c r="R269" s="59"/>
      <c r="S269" s="59"/>
      <c r="T269" s="60"/>
      <c r="U269" s="33"/>
      <c r="V269" s="33"/>
      <c r="W269" s="33"/>
      <c r="X269" s="33"/>
      <c r="Y269" s="33"/>
      <c r="Z269" s="33"/>
      <c r="AA269" s="33"/>
      <c r="AB269" s="33"/>
      <c r="AC269" s="33"/>
      <c r="AD269" s="33"/>
      <c r="AE269" s="33"/>
      <c r="AT269" s="18" t="s">
        <v>170</v>
      </c>
      <c r="AU269" s="18" t="s">
        <v>161</v>
      </c>
    </row>
    <row r="270" spans="1:65" s="2" customFormat="1" ht="24.2" customHeight="1">
      <c r="A270" s="33"/>
      <c r="B270" s="144"/>
      <c r="C270" s="145" t="s">
        <v>742</v>
      </c>
      <c r="D270" s="145" t="s">
        <v>163</v>
      </c>
      <c r="E270" s="146" t="s">
        <v>2247</v>
      </c>
      <c r="F270" s="147" t="s">
        <v>2248</v>
      </c>
      <c r="G270" s="148" t="s">
        <v>185</v>
      </c>
      <c r="H270" s="149">
        <v>2</v>
      </c>
      <c r="I270" s="150"/>
      <c r="J270" s="151">
        <f>ROUND(I270*H270,2)</f>
        <v>0</v>
      </c>
      <c r="K270" s="147" t="s">
        <v>167</v>
      </c>
      <c r="L270" s="34"/>
      <c r="M270" s="152" t="s">
        <v>1</v>
      </c>
      <c r="N270" s="153" t="s">
        <v>38</v>
      </c>
      <c r="O270" s="59"/>
      <c r="P270" s="154">
        <f>O270*H270</f>
        <v>0</v>
      </c>
      <c r="Q270" s="154">
        <v>0.00097</v>
      </c>
      <c r="R270" s="154">
        <f>Q270*H270</f>
        <v>0.00194</v>
      </c>
      <c r="S270" s="154">
        <v>0</v>
      </c>
      <c r="T270" s="155">
        <f>S270*H270</f>
        <v>0</v>
      </c>
      <c r="U270" s="33"/>
      <c r="V270" s="33"/>
      <c r="W270" s="33"/>
      <c r="X270" s="33"/>
      <c r="Y270" s="33"/>
      <c r="Z270" s="33"/>
      <c r="AA270" s="33"/>
      <c r="AB270" s="33"/>
      <c r="AC270" s="33"/>
      <c r="AD270" s="33"/>
      <c r="AE270" s="33"/>
      <c r="AR270" s="156" t="s">
        <v>251</v>
      </c>
      <c r="AT270" s="156" t="s">
        <v>163</v>
      </c>
      <c r="AU270" s="156" t="s">
        <v>161</v>
      </c>
      <c r="AY270" s="18" t="s">
        <v>160</v>
      </c>
      <c r="BE270" s="157">
        <f>IF(N270="základní",J270,0)</f>
        <v>0</v>
      </c>
      <c r="BF270" s="157">
        <f>IF(N270="snížená",J270,0)</f>
        <v>0</v>
      </c>
      <c r="BG270" s="157">
        <f>IF(N270="zákl. přenesená",J270,0)</f>
        <v>0</v>
      </c>
      <c r="BH270" s="157">
        <f>IF(N270="sníž. přenesená",J270,0)</f>
        <v>0</v>
      </c>
      <c r="BI270" s="157">
        <f>IF(N270="nulová",J270,0)</f>
        <v>0</v>
      </c>
      <c r="BJ270" s="18" t="s">
        <v>81</v>
      </c>
      <c r="BK270" s="157">
        <f>ROUND(I270*H270,2)</f>
        <v>0</v>
      </c>
      <c r="BL270" s="18" t="s">
        <v>251</v>
      </c>
      <c r="BM270" s="156" t="s">
        <v>2812</v>
      </c>
    </row>
    <row r="271" spans="1:47" s="2" customFormat="1" ht="11.25">
      <c r="A271" s="33"/>
      <c r="B271" s="34"/>
      <c r="C271" s="33"/>
      <c r="D271" s="158" t="s">
        <v>170</v>
      </c>
      <c r="E271" s="33"/>
      <c r="F271" s="159" t="s">
        <v>2250</v>
      </c>
      <c r="G271" s="33"/>
      <c r="H271" s="33"/>
      <c r="I271" s="160"/>
      <c r="J271" s="33"/>
      <c r="K271" s="33"/>
      <c r="L271" s="34"/>
      <c r="M271" s="161"/>
      <c r="N271" s="162"/>
      <c r="O271" s="59"/>
      <c r="P271" s="59"/>
      <c r="Q271" s="59"/>
      <c r="R271" s="59"/>
      <c r="S271" s="59"/>
      <c r="T271" s="60"/>
      <c r="U271" s="33"/>
      <c r="V271" s="33"/>
      <c r="W271" s="33"/>
      <c r="X271" s="33"/>
      <c r="Y271" s="33"/>
      <c r="Z271" s="33"/>
      <c r="AA271" s="33"/>
      <c r="AB271" s="33"/>
      <c r="AC271" s="33"/>
      <c r="AD271" s="33"/>
      <c r="AE271" s="33"/>
      <c r="AT271" s="18" t="s">
        <v>170</v>
      </c>
      <c r="AU271" s="18" t="s">
        <v>161</v>
      </c>
    </row>
    <row r="272" spans="1:65" s="2" customFormat="1" ht="24.2" customHeight="1">
      <c r="A272" s="33"/>
      <c r="B272" s="144"/>
      <c r="C272" s="145" t="s">
        <v>744</v>
      </c>
      <c r="D272" s="145" t="s">
        <v>163</v>
      </c>
      <c r="E272" s="146" t="s">
        <v>2232</v>
      </c>
      <c r="F272" s="147" t="s">
        <v>2233</v>
      </c>
      <c r="G272" s="148" t="s">
        <v>185</v>
      </c>
      <c r="H272" s="149">
        <v>8</v>
      </c>
      <c r="I272" s="150"/>
      <c r="J272" s="151">
        <f>ROUND(I272*H272,2)</f>
        <v>0</v>
      </c>
      <c r="K272" s="147" t="s">
        <v>167</v>
      </c>
      <c r="L272" s="34"/>
      <c r="M272" s="152" t="s">
        <v>1</v>
      </c>
      <c r="N272" s="153" t="s">
        <v>38</v>
      </c>
      <c r="O272" s="59"/>
      <c r="P272" s="154">
        <f>O272*H272</f>
        <v>0</v>
      </c>
      <c r="Q272" s="154">
        <v>0.00022</v>
      </c>
      <c r="R272" s="154">
        <f>Q272*H272</f>
        <v>0.00176</v>
      </c>
      <c r="S272" s="154">
        <v>0</v>
      </c>
      <c r="T272" s="155">
        <f>S272*H272</f>
        <v>0</v>
      </c>
      <c r="U272" s="33"/>
      <c r="V272" s="33"/>
      <c r="W272" s="33"/>
      <c r="X272" s="33"/>
      <c r="Y272" s="33"/>
      <c r="Z272" s="33"/>
      <c r="AA272" s="33"/>
      <c r="AB272" s="33"/>
      <c r="AC272" s="33"/>
      <c r="AD272" s="33"/>
      <c r="AE272" s="33"/>
      <c r="AR272" s="156" t="s">
        <v>251</v>
      </c>
      <c r="AT272" s="156" t="s">
        <v>163</v>
      </c>
      <c r="AU272" s="156" t="s">
        <v>161</v>
      </c>
      <c r="AY272" s="18" t="s">
        <v>160</v>
      </c>
      <c r="BE272" s="157">
        <f>IF(N272="základní",J272,0)</f>
        <v>0</v>
      </c>
      <c r="BF272" s="157">
        <f>IF(N272="snížená",J272,0)</f>
        <v>0</v>
      </c>
      <c r="BG272" s="157">
        <f>IF(N272="zákl. přenesená",J272,0)</f>
        <v>0</v>
      </c>
      <c r="BH272" s="157">
        <f>IF(N272="sníž. přenesená",J272,0)</f>
        <v>0</v>
      </c>
      <c r="BI272" s="157">
        <f>IF(N272="nulová",J272,0)</f>
        <v>0</v>
      </c>
      <c r="BJ272" s="18" t="s">
        <v>81</v>
      </c>
      <c r="BK272" s="157">
        <f>ROUND(I272*H272,2)</f>
        <v>0</v>
      </c>
      <c r="BL272" s="18" t="s">
        <v>251</v>
      </c>
      <c r="BM272" s="156" t="s">
        <v>2813</v>
      </c>
    </row>
    <row r="273" spans="1:47" s="2" customFormat="1" ht="11.25">
      <c r="A273" s="33"/>
      <c r="B273" s="34"/>
      <c r="C273" s="33"/>
      <c r="D273" s="158" t="s">
        <v>170</v>
      </c>
      <c r="E273" s="33"/>
      <c r="F273" s="159" t="s">
        <v>2235</v>
      </c>
      <c r="G273" s="33"/>
      <c r="H273" s="33"/>
      <c r="I273" s="160"/>
      <c r="J273" s="33"/>
      <c r="K273" s="33"/>
      <c r="L273" s="34"/>
      <c r="M273" s="161"/>
      <c r="N273" s="162"/>
      <c r="O273" s="59"/>
      <c r="P273" s="59"/>
      <c r="Q273" s="59"/>
      <c r="R273" s="59"/>
      <c r="S273" s="59"/>
      <c r="T273" s="60"/>
      <c r="U273" s="33"/>
      <c r="V273" s="33"/>
      <c r="W273" s="33"/>
      <c r="X273" s="33"/>
      <c r="Y273" s="33"/>
      <c r="Z273" s="33"/>
      <c r="AA273" s="33"/>
      <c r="AB273" s="33"/>
      <c r="AC273" s="33"/>
      <c r="AD273" s="33"/>
      <c r="AE273" s="33"/>
      <c r="AT273" s="18" t="s">
        <v>170</v>
      </c>
      <c r="AU273" s="18" t="s">
        <v>161</v>
      </c>
    </row>
    <row r="274" spans="2:63" s="12" customFormat="1" ht="20.85" customHeight="1">
      <c r="B274" s="131"/>
      <c r="D274" s="132" t="s">
        <v>72</v>
      </c>
      <c r="E274" s="142" t="s">
        <v>2814</v>
      </c>
      <c r="F274" s="142" t="s">
        <v>2815</v>
      </c>
      <c r="I274" s="134"/>
      <c r="J274" s="143">
        <f>BK274</f>
        <v>0</v>
      </c>
      <c r="L274" s="131"/>
      <c r="M274" s="136"/>
      <c r="N274" s="137"/>
      <c r="O274" s="137"/>
      <c r="P274" s="138">
        <f>SUM(P275:P294)</f>
        <v>0</v>
      </c>
      <c r="Q274" s="137"/>
      <c r="R274" s="138">
        <f>SUM(R275:R294)</f>
        <v>0</v>
      </c>
      <c r="S274" s="137"/>
      <c r="T274" s="139">
        <f>SUM(T275:T294)</f>
        <v>0</v>
      </c>
      <c r="AR274" s="132" t="s">
        <v>83</v>
      </c>
      <c r="AT274" s="140" t="s">
        <v>72</v>
      </c>
      <c r="AU274" s="140" t="s">
        <v>83</v>
      </c>
      <c r="AY274" s="132" t="s">
        <v>160</v>
      </c>
      <c r="BK274" s="141">
        <f>SUM(BK275:BK294)</f>
        <v>0</v>
      </c>
    </row>
    <row r="275" spans="1:65" s="2" customFormat="1" ht="37.9" customHeight="1">
      <c r="A275" s="33"/>
      <c r="B275" s="144"/>
      <c r="C275" s="145" t="s">
        <v>750</v>
      </c>
      <c r="D275" s="145" t="s">
        <v>163</v>
      </c>
      <c r="E275" s="146" t="s">
        <v>2816</v>
      </c>
      <c r="F275" s="147" t="s">
        <v>2817</v>
      </c>
      <c r="G275" s="148" t="s">
        <v>1118</v>
      </c>
      <c r="H275" s="205"/>
      <c r="I275" s="150"/>
      <c r="J275" s="151">
        <f>ROUND(I275*H275,2)</f>
        <v>0</v>
      </c>
      <c r="K275" s="147" t="s">
        <v>167</v>
      </c>
      <c r="L275" s="34"/>
      <c r="M275" s="152" t="s">
        <v>1</v>
      </c>
      <c r="N275" s="153" t="s">
        <v>38</v>
      </c>
      <c r="O275" s="59"/>
      <c r="P275" s="154">
        <f>O275*H275</f>
        <v>0</v>
      </c>
      <c r="Q275" s="154">
        <v>0</v>
      </c>
      <c r="R275" s="154">
        <f>Q275*H275</f>
        <v>0</v>
      </c>
      <c r="S275" s="154">
        <v>0</v>
      </c>
      <c r="T275" s="155">
        <f>S275*H275</f>
        <v>0</v>
      </c>
      <c r="U275" s="33"/>
      <c r="V275" s="33"/>
      <c r="W275" s="33"/>
      <c r="X275" s="33"/>
      <c r="Y275" s="33"/>
      <c r="Z275" s="33"/>
      <c r="AA275" s="33"/>
      <c r="AB275" s="33"/>
      <c r="AC275" s="33"/>
      <c r="AD275" s="33"/>
      <c r="AE275" s="33"/>
      <c r="AR275" s="156" t="s">
        <v>251</v>
      </c>
      <c r="AT275" s="156" t="s">
        <v>163</v>
      </c>
      <c r="AU275" s="156" t="s">
        <v>161</v>
      </c>
      <c r="AY275" s="18" t="s">
        <v>160</v>
      </c>
      <c r="BE275" s="157">
        <f>IF(N275="základní",J275,0)</f>
        <v>0</v>
      </c>
      <c r="BF275" s="157">
        <f>IF(N275="snížená",J275,0)</f>
        <v>0</v>
      </c>
      <c r="BG275" s="157">
        <f>IF(N275="zákl. přenesená",J275,0)</f>
        <v>0</v>
      </c>
      <c r="BH275" s="157">
        <f>IF(N275="sníž. přenesená",J275,0)</f>
        <v>0</v>
      </c>
      <c r="BI275" s="157">
        <f>IF(N275="nulová",J275,0)</f>
        <v>0</v>
      </c>
      <c r="BJ275" s="18" t="s">
        <v>81</v>
      </c>
      <c r="BK275" s="157">
        <f>ROUND(I275*H275,2)</f>
        <v>0</v>
      </c>
      <c r="BL275" s="18" t="s">
        <v>251</v>
      </c>
      <c r="BM275" s="156" t="s">
        <v>2818</v>
      </c>
    </row>
    <row r="276" spans="1:47" s="2" customFormat="1" ht="29.25">
      <c r="A276" s="33"/>
      <c r="B276" s="34"/>
      <c r="C276" s="33"/>
      <c r="D276" s="158" t="s">
        <v>170</v>
      </c>
      <c r="E276" s="33"/>
      <c r="F276" s="159" t="s">
        <v>2817</v>
      </c>
      <c r="G276" s="33"/>
      <c r="H276" s="33"/>
      <c r="I276" s="160"/>
      <c r="J276" s="33"/>
      <c r="K276" s="33"/>
      <c r="L276" s="34"/>
      <c r="M276" s="161"/>
      <c r="N276" s="162"/>
      <c r="O276" s="59"/>
      <c r="P276" s="59"/>
      <c r="Q276" s="59"/>
      <c r="R276" s="59"/>
      <c r="S276" s="59"/>
      <c r="T276" s="60"/>
      <c r="U276" s="33"/>
      <c r="V276" s="33"/>
      <c r="W276" s="33"/>
      <c r="X276" s="33"/>
      <c r="Y276" s="33"/>
      <c r="Z276" s="33"/>
      <c r="AA276" s="33"/>
      <c r="AB276" s="33"/>
      <c r="AC276" s="33"/>
      <c r="AD276" s="33"/>
      <c r="AE276" s="33"/>
      <c r="AT276" s="18" t="s">
        <v>170</v>
      </c>
      <c r="AU276" s="18" t="s">
        <v>161</v>
      </c>
    </row>
    <row r="277" spans="1:65" s="2" customFormat="1" ht="16.5" customHeight="1">
      <c r="A277" s="33"/>
      <c r="B277" s="144"/>
      <c r="C277" s="145" t="s">
        <v>778</v>
      </c>
      <c r="D277" s="145" t="s">
        <v>163</v>
      </c>
      <c r="E277" s="146" t="s">
        <v>2819</v>
      </c>
      <c r="F277" s="147" t="s">
        <v>2820</v>
      </c>
      <c r="G277" s="148" t="s">
        <v>2278</v>
      </c>
      <c r="H277" s="149">
        <v>6</v>
      </c>
      <c r="I277" s="150"/>
      <c r="J277" s="151">
        <f>ROUND(I277*H277,2)</f>
        <v>0</v>
      </c>
      <c r="K277" s="147" t="s">
        <v>1</v>
      </c>
      <c r="L277" s="34"/>
      <c r="M277" s="152" t="s">
        <v>1</v>
      </c>
      <c r="N277" s="153" t="s">
        <v>38</v>
      </c>
      <c r="O277" s="59"/>
      <c r="P277" s="154">
        <f>O277*H277</f>
        <v>0</v>
      </c>
      <c r="Q277" s="154">
        <v>0</v>
      </c>
      <c r="R277" s="154">
        <f>Q277*H277</f>
        <v>0</v>
      </c>
      <c r="S277" s="154">
        <v>0</v>
      </c>
      <c r="T277" s="155">
        <f>S277*H277</f>
        <v>0</v>
      </c>
      <c r="U277" s="33"/>
      <c r="V277" s="33"/>
      <c r="W277" s="33"/>
      <c r="X277" s="33"/>
      <c r="Y277" s="33"/>
      <c r="Z277" s="33"/>
      <c r="AA277" s="33"/>
      <c r="AB277" s="33"/>
      <c r="AC277" s="33"/>
      <c r="AD277" s="33"/>
      <c r="AE277" s="33"/>
      <c r="AR277" s="156" t="s">
        <v>251</v>
      </c>
      <c r="AT277" s="156" t="s">
        <v>163</v>
      </c>
      <c r="AU277" s="156" t="s">
        <v>161</v>
      </c>
      <c r="AY277" s="18" t="s">
        <v>160</v>
      </c>
      <c r="BE277" s="157">
        <f>IF(N277="základní",J277,0)</f>
        <v>0</v>
      </c>
      <c r="BF277" s="157">
        <f>IF(N277="snížená",J277,0)</f>
        <v>0</v>
      </c>
      <c r="BG277" s="157">
        <f>IF(N277="zákl. přenesená",J277,0)</f>
        <v>0</v>
      </c>
      <c r="BH277" s="157">
        <f>IF(N277="sníž. přenesená",J277,0)</f>
        <v>0</v>
      </c>
      <c r="BI277" s="157">
        <f>IF(N277="nulová",J277,0)</f>
        <v>0</v>
      </c>
      <c r="BJ277" s="18" t="s">
        <v>81</v>
      </c>
      <c r="BK277" s="157">
        <f>ROUND(I277*H277,2)</f>
        <v>0</v>
      </c>
      <c r="BL277" s="18" t="s">
        <v>251</v>
      </c>
      <c r="BM277" s="156" t="s">
        <v>2821</v>
      </c>
    </row>
    <row r="278" spans="1:47" s="2" customFormat="1" ht="11.25">
      <c r="A278" s="33"/>
      <c r="B278" s="34"/>
      <c r="C278" s="33"/>
      <c r="D278" s="158" t="s">
        <v>170</v>
      </c>
      <c r="E278" s="33"/>
      <c r="F278" s="159" t="s">
        <v>2820</v>
      </c>
      <c r="G278" s="33"/>
      <c r="H278" s="33"/>
      <c r="I278" s="160"/>
      <c r="J278" s="33"/>
      <c r="K278" s="33"/>
      <c r="L278" s="34"/>
      <c r="M278" s="161"/>
      <c r="N278" s="162"/>
      <c r="O278" s="59"/>
      <c r="P278" s="59"/>
      <c r="Q278" s="59"/>
      <c r="R278" s="59"/>
      <c r="S278" s="59"/>
      <c r="T278" s="60"/>
      <c r="U278" s="33"/>
      <c r="V278" s="33"/>
      <c r="W278" s="33"/>
      <c r="X278" s="33"/>
      <c r="Y278" s="33"/>
      <c r="Z278" s="33"/>
      <c r="AA278" s="33"/>
      <c r="AB278" s="33"/>
      <c r="AC278" s="33"/>
      <c r="AD278" s="33"/>
      <c r="AE278" s="33"/>
      <c r="AT278" s="18" t="s">
        <v>170</v>
      </c>
      <c r="AU278" s="18" t="s">
        <v>161</v>
      </c>
    </row>
    <row r="279" spans="1:65" s="2" customFormat="1" ht="16.5" customHeight="1">
      <c r="A279" s="33"/>
      <c r="B279" s="144"/>
      <c r="C279" s="145" t="s">
        <v>784</v>
      </c>
      <c r="D279" s="145" t="s">
        <v>163</v>
      </c>
      <c r="E279" s="146" t="s">
        <v>2822</v>
      </c>
      <c r="F279" s="147" t="s">
        <v>2260</v>
      </c>
      <c r="G279" s="148" t="s">
        <v>1118</v>
      </c>
      <c r="H279" s="205"/>
      <c r="I279" s="150"/>
      <c r="J279" s="151">
        <f>ROUND(I279*H279,2)</f>
        <v>0</v>
      </c>
      <c r="K279" s="147" t="s">
        <v>1</v>
      </c>
      <c r="L279" s="34"/>
      <c r="M279" s="152" t="s">
        <v>1</v>
      </c>
      <c r="N279" s="153" t="s">
        <v>38</v>
      </c>
      <c r="O279" s="59"/>
      <c r="P279" s="154">
        <f>O279*H279</f>
        <v>0</v>
      </c>
      <c r="Q279" s="154">
        <v>0</v>
      </c>
      <c r="R279" s="154">
        <f>Q279*H279</f>
        <v>0</v>
      </c>
      <c r="S279" s="154">
        <v>0</v>
      </c>
      <c r="T279" s="155">
        <f>S279*H279</f>
        <v>0</v>
      </c>
      <c r="U279" s="33"/>
      <c r="V279" s="33"/>
      <c r="W279" s="33"/>
      <c r="X279" s="33"/>
      <c r="Y279" s="33"/>
      <c r="Z279" s="33"/>
      <c r="AA279" s="33"/>
      <c r="AB279" s="33"/>
      <c r="AC279" s="33"/>
      <c r="AD279" s="33"/>
      <c r="AE279" s="33"/>
      <c r="AR279" s="156" t="s">
        <v>251</v>
      </c>
      <c r="AT279" s="156" t="s">
        <v>163</v>
      </c>
      <c r="AU279" s="156" t="s">
        <v>161</v>
      </c>
      <c r="AY279" s="18" t="s">
        <v>160</v>
      </c>
      <c r="BE279" s="157">
        <f>IF(N279="základní",J279,0)</f>
        <v>0</v>
      </c>
      <c r="BF279" s="157">
        <f>IF(N279="snížená",J279,0)</f>
        <v>0</v>
      </c>
      <c r="BG279" s="157">
        <f>IF(N279="zákl. přenesená",J279,0)</f>
        <v>0</v>
      </c>
      <c r="BH279" s="157">
        <f>IF(N279="sníž. přenesená",J279,0)</f>
        <v>0</v>
      </c>
      <c r="BI279" s="157">
        <f>IF(N279="nulová",J279,0)</f>
        <v>0</v>
      </c>
      <c r="BJ279" s="18" t="s">
        <v>81</v>
      </c>
      <c r="BK279" s="157">
        <f>ROUND(I279*H279,2)</f>
        <v>0</v>
      </c>
      <c r="BL279" s="18" t="s">
        <v>251</v>
      </c>
      <c r="BM279" s="156" t="s">
        <v>2823</v>
      </c>
    </row>
    <row r="280" spans="1:47" s="2" customFormat="1" ht="11.25">
      <c r="A280" s="33"/>
      <c r="B280" s="34"/>
      <c r="C280" s="33"/>
      <c r="D280" s="158" t="s">
        <v>170</v>
      </c>
      <c r="E280" s="33"/>
      <c r="F280" s="159" t="s">
        <v>2260</v>
      </c>
      <c r="G280" s="33"/>
      <c r="H280" s="33"/>
      <c r="I280" s="160"/>
      <c r="J280" s="33"/>
      <c r="K280" s="33"/>
      <c r="L280" s="34"/>
      <c r="M280" s="161"/>
      <c r="N280" s="162"/>
      <c r="O280" s="59"/>
      <c r="P280" s="59"/>
      <c r="Q280" s="59"/>
      <c r="R280" s="59"/>
      <c r="S280" s="59"/>
      <c r="T280" s="60"/>
      <c r="U280" s="33"/>
      <c r="V280" s="33"/>
      <c r="W280" s="33"/>
      <c r="X280" s="33"/>
      <c r="Y280" s="33"/>
      <c r="Z280" s="33"/>
      <c r="AA280" s="33"/>
      <c r="AB280" s="33"/>
      <c r="AC280" s="33"/>
      <c r="AD280" s="33"/>
      <c r="AE280" s="33"/>
      <c r="AT280" s="18" t="s">
        <v>170</v>
      </c>
      <c r="AU280" s="18" t="s">
        <v>161</v>
      </c>
    </row>
    <row r="281" spans="1:65" s="2" customFormat="1" ht="16.5" customHeight="1">
      <c r="A281" s="33"/>
      <c r="B281" s="144"/>
      <c r="C281" s="145" t="s">
        <v>792</v>
      </c>
      <c r="D281" s="145" t="s">
        <v>163</v>
      </c>
      <c r="E281" s="146" t="s">
        <v>2824</v>
      </c>
      <c r="F281" s="147" t="s">
        <v>2825</v>
      </c>
      <c r="G281" s="148" t="s">
        <v>1955</v>
      </c>
      <c r="H281" s="149">
        <v>1</v>
      </c>
      <c r="I281" s="150"/>
      <c r="J281" s="151">
        <f>ROUND(I281*H281,2)</f>
        <v>0</v>
      </c>
      <c r="K281" s="147" t="s">
        <v>1</v>
      </c>
      <c r="L281" s="34"/>
      <c r="M281" s="152" t="s">
        <v>1</v>
      </c>
      <c r="N281" s="153" t="s">
        <v>38</v>
      </c>
      <c r="O281" s="59"/>
      <c r="P281" s="154">
        <f>O281*H281</f>
        <v>0</v>
      </c>
      <c r="Q281" s="154">
        <v>0</v>
      </c>
      <c r="R281" s="154">
        <f>Q281*H281</f>
        <v>0</v>
      </c>
      <c r="S281" s="154">
        <v>0</v>
      </c>
      <c r="T281" s="155">
        <f>S281*H281</f>
        <v>0</v>
      </c>
      <c r="U281" s="33"/>
      <c r="V281" s="33"/>
      <c r="W281" s="33"/>
      <c r="X281" s="33"/>
      <c r="Y281" s="33"/>
      <c r="Z281" s="33"/>
      <c r="AA281" s="33"/>
      <c r="AB281" s="33"/>
      <c r="AC281" s="33"/>
      <c r="AD281" s="33"/>
      <c r="AE281" s="33"/>
      <c r="AR281" s="156" t="s">
        <v>251</v>
      </c>
      <c r="AT281" s="156" t="s">
        <v>163</v>
      </c>
      <c r="AU281" s="156" t="s">
        <v>161</v>
      </c>
      <c r="AY281" s="18" t="s">
        <v>160</v>
      </c>
      <c r="BE281" s="157">
        <f>IF(N281="základní",J281,0)</f>
        <v>0</v>
      </c>
      <c r="BF281" s="157">
        <f>IF(N281="snížená",J281,0)</f>
        <v>0</v>
      </c>
      <c r="BG281" s="157">
        <f>IF(N281="zákl. přenesená",J281,0)</f>
        <v>0</v>
      </c>
      <c r="BH281" s="157">
        <f>IF(N281="sníž. přenesená",J281,0)</f>
        <v>0</v>
      </c>
      <c r="BI281" s="157">
        <f>IF(N281="nulová",J281,0)</f>
        <v>0</v>
      </c>
      <c r="BJ281" s="18" t="s">
        <v>81</v>
      </c>
      <c r="BK281" s="157">
        <f>ROUND(I281*H281,2)</f>
        <v>0</v>
      </c>
      <c r="BL281" s="18" t="s">
        <v>251</v>
      </c>
      <c r="BM281" s="156" t="s">
        <v>2826</v>
      </c>
    </row>
    <row r="282" spans="1:47" s="2" customFormat="1" ht="11.25">
      <c r="A282" s="33"/>
      <c r="B282" s="34"/>
      <c r="C282" s="33"/>
      <c r="D282" s="158" t="s">
        <v>170</v>
      </c>
      <c r="E282" s="33"/>
      <c r="F282" s="159" t="s">
        <v>2825</v>
      </c>
      <c r="G282" s="33"/>
      <c r="H282" s="33"/>
      <c r="I282" s="160"/>
      <c r="J282" s="33"/>
      <c r="K282" s="33"/>
      <c r="L282" s="34"/>
      <c r="M282" s="161"/>
      <c r="N282" s="162"/>
      <c r="O282" s="59"/>
      <c r="P282" s="59"/>
      <c r="Q282" s="59"/>
      <c r="R282" s="59"/>
      <c r="S282" s="59"/>
      <c r="T282" s="60"/>
      <c r="U282" s="33"/>
      <c r="V282" s="33"/>
      <c r="W282" s="33"/>
      <c r="X282" s="33"/>
      <c r="Y282" s="33"/>
      <c r="Z282" s="33"/>
      <c r="AA282" s="33"/>
      <c r="AB282" s="33"/>
      <c r="AC282" s="33"/>
      <c r="AD282" s="33"/>
      <c r="AE282" s="33"/>
      <c r="AT282" s="18" t="s">
        <v>170</v>
      </c>
      <c r="AU282" s="18" t="s">
        <v>161</v>
      </c>
    </row>
    <row r="283" spans="1:65" s="2" customFormat="1" ht="16.5" customHeight="1">
      <c r="A283" s="33"/>
      <c r="B283" s="144"/>
      <c r="C283" s="145" t="s">
        <v>801</v>
      </c>
      <c r="D283" s="145" t="s">
        <v>163</v>
      </c>
      <c r="E283" s="146" t="s">
        <v>2827</v>
      </c>
      <c r="F283" s="147" t="s">
        <v>2828</v>
      </c>
      <c r="G283" s="148" t="s">
        <v>1955</v>
      </c>
      <c r="H283" s="149">
        <v>1</v>
      </c>
      <c r="I283" s="150"/>
      <c r="J283" s="151">
        <f>ROUND(I283*H283,2)</f>
        <v>0</v>
      </c>
      <c r="K283" s="147" t="s">
        <v>1</v>
      </c>
      <c r="L283" s="34"/>
      <c r="M283" s="152" t="s">
        <v>1</v>
      </c>
      <c r="N283" s="153" t="s">
        <v>38</v>
      </c>
      <c r="O283" s="59"/>
      <c r="P283" s="154">
        <f>O283*H283</f>
        <v>0</v>
      </c>
      <c r="Q283" s="154">
        <v>0</v>
      </c>
      <c r="R283" s="154">
        <f>Q283*H283</f>
        <v>0</v>
      </c>
      <c r="S283" s="154">
        <v>0</v>
      </c>
      <c r="T283" s="155">
        <f>S283*H283</f>
        <v>0</v>
      </c>
      <c r="U283" s="33"/>
      <c r="V283" s="33"/>
      <c r="W283" s="33"/>
      <c r="X283" s="33"/>
      <c r="Y283" s="33"/>
      <c r="Z283" s="33"/>
      <c r="AA283" s="33"/>
      <c r="AB283" s="33"/>
      <c r="AC283" s="33"/>
      <c r="AD283" s="33"/>
      <c r="AE283" s="33"/>
      <c r="AR283" s="156" t="s">
        <v>251</v>
      </c>
      <c r="AT283" s="156" t="s">
        <v>163</v>
      </c>
      <c r="AU283" s="156" t="s">
        <v>161</v>
      </c>
      <c r="AY283" s="18" t="s">
        <v>160</v>
      </c>
      <c r="BE283" s="157">
        <f>IF(N283="základní",J283,0)</f>
        <v>0</v>
      </c>
      <c r="BF283" s="157">
        <f>IF(N283="snížená",J283,0)</f>
        <v>0</v>
      </c>
      <c r="BG283" s="157">
        <f>IF(N283="zákl. přenesená",J283,0)</f>
        <v>0</v>
      </c>
      <c r="BH283" s="157">
        <f>IF(N283="sníž. přenesená",J283,0)</f>
        <v>0</v>
      </c>
      <c r="BI283" s="157">
        <f>IF(N283="nulová",J283,0)</f>
        <v>0</v>
      </c>
      <c r="BJ283" s="18" t="s">
        <v>81</v>
      </c>
      <c r="BK283" s="157">
        <f>ROUND(I283*H283,2)</f>
        <v>0</v>
      </c>
      <c r="BL283" s="18" t="s">
        <v>251</v>
      </c>
      <c r="BM283" s="156" t="s">
        <v>2829</v>
      </c>
    </row>
    <row r="284" spans="1:47" s="2" customFormat="1" ht="11.25">
      <c r="A284" s="33"/>
      <c r="B284" s="34"/>
      <c r="C284" s="33"/>
      <c r="D284" s="158" t="s">
        <v>170</v>
      </c>
      <c r="E284" s="33"/>
      <c r="F284" s="159" t="s">
        <v>2830</v>
      </c>
      <c r="G284" s="33"/>
      <c r="H284" s="33"/>
      <c r="I284" s="160"/>
      <c r="J284" s="33"/>
      <c r="K284" s="33"/>
      <c r="L284" s="34"/>
      <c r="M284" s="161"/>
      <c r="N284" s="162"/>
      <c r="O284" s="59"/>
      <c r="P284" s="59"/>
      <c r="Q284" s="59"/>
      <c r="R284" s="59"/>
      <c r="S284" s="59"/>
      <c r="T284" s="60"/>
      <c r="U284" s="33"/>
      <c r="V284" s="33"/>
      <c r="W284" s="33"/>
      <c r="X284" s="33"/>
      <c r="Y284" s="33"/>
      <c r="Z284" s="33"/>
      <c r="AA284" s="33"/>
      <c r="AB284" s="33"/>
      <c r="AC284" s="33"/>
      <c r="AD284" s="33"/>
      <c r="AE284" s="33"/>
      <c r="AT284" s="18" t="s">
        <v>170</v>
      </c>
      <c r="AU284" s="18" t="s">
        <v>161</v>
      </c>
    </row>
    <row r="285" spans="1:65" s="2" customFormat="1" ht="16.5" customHeight="1">
      <c r="A285" s="33"/>
      <c r="B285" s="144"/>
      <c r="C285" s="145" t="s">
        <v>807</v>
      </c>
      <c r="D285" s="145" t="s">
        <v>163</v>
      </c>
      <c r="E285" s="146" t="s">
        <v>2831</v>
      </c>
      <c r="F285" s="147" t="s">
        <v>2832</v>
      </c>
      <c r="G285" s="148" t="s">
        <v>1955</v>
      </c>
      <c r="H285" s="149">
        <v>1</v>
      </c>
      <c r="I285" s="150"/>
      <c r="J285" s="151">
        <f>ROUND(I285*H285,2)</f>
        <v>0</v>
      </c>
      <c r="K285" s="147" t="s">
        <v>1</v>
      </c>
      <c r="L285" s="34"/>
      <c r="M285" s="152" t="s">
        <v>1</v>
      </c>
      <c r="N285" s="153" t="s">
        <v>38</v>
      </c>
      <c r="O285" s="59"/>
      <c r="P285" s="154">
        <f>O285*H285</f>
        <v>0</v>
      </c>
      <c r="Q285" s="154">
        <v>0</v>
      </c>
      <c r="R285" s="154">
        <f>Q285*H285</f>
        <v>0</v>
      </c>
      <c r="S285" s="154">
        <v>0</v>
      </c>
      <c r="T285" s="155">
        <f>S285*H285</f>
        <v>0</v>
      </c>
      <c r="U285" s="33"/>
      <c r="V285" s="33"/>
      <c r="W285" s="33"/>
      <c r="X285" s="33"/>
      <c r="Y285" s="33"/>
      <c r="Z285" s="33"/>
      <c r="AA285" s="33"/>
      <c r="AB285" s="33"/>
      <c r="AC285" s="33"/>
      <c r="AD285" s="33"/>
      <c r="AE285" s="33"/>
      <c r="AR285" s="156" t="s">
        <v>251</v>
      </c>
      <c r="AT285" s="156" t="s">
        <v>163</v>
      </c>
      <c r="AU285" s="156" t="s">
        <v>161</v>
      </c>
      <c r="AY285" s="18" t="s">
        <v>160</v>
      </c>
      <c r="BE285" s="157">
        <f>IF(N285="základní",J285,0)</f>
        <v>0</v>
      </c>
      <c r="BF285" s="157">
        <f>IF(N285="snížená",J285,0)</f>
        <v>0</v>
      </c>
      <c r="BG285" s="157">
        <f>IF(N285="zákl. přenesená",J285,0)</f>
        <v>0</v>
      </c>
      <c r="BH285" s="157">
        <f>IF(N285="sníž. přenesená",J285,0)</f>
        <v>0</v>
      </c>
      <c r="BI285" s="157">
        <f>IF(N285="nulová",J285,0)</f>
        <v>0</v>
      </c>
      <c r="BJ285" s="18" t="s">
        <v>81</v>
      </c>
      <c r="BK285" s="157">
        <f>ROUND(I285*H285,2)</f>
        <v>0</v>
      </c>
      <c r="BL285" s="18" t="s">
        <v>251</v>
      </c>
      <c r="BM285" s="156" t="s">
        <v>2833</v>
      </c>
    </row>
    <row r="286" spans="1:47" s="2" customFormat="1" ht="11.25">
      <c r="A286" s="33"/>
      <c r="B286" s="34"/>
      <c r="C286" s="33"/>
      <c r="D286" s="158" t="s">
        <v>170</v>
      </c>
      <c r="E286" s="33"/>
      <c r="F286" s="159" t="s">
        <v>2832</v>
      </c>
      <c r="G286" s="33"/>
      <c r="H286" s="33"/>
      <c r="I286" s="160"/>
      <c r="J286" s="33"/>
      <c r="K286" s="33"/>
      <c r="L286" s="34"/>
      <c r="M286" s="161"/>
      <c r="N286" s="162"/>
      <c r="O286" s="59"/>
      <c r="P286" s="59"/>
      <c r="Q286" s="59"/>
      <c r="R286" s="59"/>
      <c r="S286" s="59"/>
      <c r="T286" s="60"/>
      <c r="U286" s="33"/>
      <c r="V286" s="33"/>
      <c r="W286" s="33"/>
      <c r="X286" s="33"/>
      <c r="Y286" s="33"/>
      <c r="Z286" s="33"/>
      <c r="AA286" s="33"/>
      <c r="AB286" s="33"/>
      <c r="AC286" s="33"/>
      <c r="AD286" s="33"/>
      <c r="AE286" s="33"/>
      <c r="AT286" s="18" t="s">
        <v>170</v>
      </c>
      <c r="AU286" s="18" t="s">
        <v>161</v>
      </c>
    </row>
    <row r="287" spans="1:65" s="2" customFormat="1" ht="16.5" customHeight="1">
      <c r="A287" s="33"/>
      <c r="B287" s="144"/>
      <c r="C287" s="145" t="s">
        <v>812</v>
      </c>
      <c r="D287" s="145" t="s">
        <v>163</v>
      </c>
      <c r="E287" s="146" t="s">
        <v>2834</v>
      </c>
      <c r="F287" s="147" t="s">
        <v>2835</v>
      </c>
      <c r="G287" s="148" t="s">
        <v>1955</v>
      </c>
      <c r="H287" s="149">
        <v>1</v>
      </c>
      <c r="I287" s="150"/>
      <c r="J287" s="151">
        <f>ROUND(I287*H287,2)</f>
        <v>0</v>
      </c>
      <c r="K287" s="147" t="s">
        <v>1</v>
      </c>
      <c r="L287" s="34"/>
      <c r="M287" s="152" t="s">
        <v>1</v>
      </c>
      <c r="N287" s="153" t="s">
        <v>38</v>
      </c>
      <c r="O287" s="59"/>
      <c r="P287" s="154">
        <f>O287*H287</f>
        <v>0</v>
      </c>
      <c r="Q287" s="154">
        <v>0</v>
      </c>
      <c r="R287" s="154">
        <f>Q287*H287</f>
        <v>0</v>
      </c>
      <c r="S287" s="154">
        <v>0</v>
      </c>
      <c r="T287" s="155">
        <f>S287*H287</f>
        <v>0</v>
      </c>
      <c r="U287" s="33"/>
      <c r="V287" s="33"/>
      <c r="W287" s="33"/>
      <c r="X287" s="33"/>
      <c r="Y287" s="33"/>
      <c r="Z287" s="33"/>
      <c r="AA287" s="33"/>
      <c r="AB287" s="33"/>
      <c r="AC287" s="33"/>
      <c r="AD287" s="33"/>
      <c r="AE287" s="33"/>
      <c r="AR287" s="156" t="s">
        <v>251</v>
      </c>
      <c r="AT287" s="156" t="s">
        <v>163</v>
      </c>
      <c r="AU287" s="156" t="s">
        <v>161</v>
      </c>
      <c r="AY287" s="18" t="s">
        <v>160</v>
      </c>
      <c r="BE287" s="157">
        <f>IF(N287="základní",J287,0)</f>
        <v>0</v>
      </c>
      <c r="BF287" s="157">
        <f>IF(N287="snížená",J287,0)</f>
        <v>0</v>
      </c>
      <c r="BG287" s="157">
        <f>IF(N287="zákl. přenesená",J287,0)</f>
        <v>0</v>
      </c>
      <c r="BH287" s="157">
        <f>IF(N287="sníž. přenesená",J287,0)</f>
        <v>0</v>
      </c>
      <c r="BI287" s="157">
        <f>IF(N287="nulová",J287,0)</f>
        <v>0</v>
      </c>
      <c r="BJ287" s="18" t="s">
        <v>81</v>
      </c>
      <c r="BK287" s="157">
        <f>ROUND(I287*H287,2)</f>
        <v>0</v>
      </c>
      <c r="BL287" s="18" t="s">
        <v>251</v>
      </c>
      <c r="BM287" s="156" t="s">
        <v>2836</v>
      </c>
    </row>
    <row r="288" spans="1:47" s="2" customFormat="1" ht="11.25">
      <c r="A288" s="33"/>
      <c r="B288" s="34"/>
      <c r="C288" s="33"/>
      <c r="D288" s="158" t="s">
        <v>170</v>
      </c>
      <c r="E288" s="33"/>
      <c r="F288" s="159" t="s">
        <v>2835</v>
      </c>
      <c r="G288" s="33"/>
      <c r="H288" s="33"/>
      <c r="I288" s="160"/>
      <c r="J288" s="33"/>
      <c r="K288" s="33"/>
      <c r="L288" s="34"/>
      <c r="M288" s="161"/>
      <c r="N288" s="162"/>
      <c r="O288" s="59"/>
      <c r="P288" s="59"/>
      <c r="Q288" s="59"/>
      <c r="R288" s="59"/>
      <c r="S288" s="59"/>
      <c r="T288" s="60"/>
      <c r="U288" s="33"/>
      <c r="V288" s="33"/>
      <c r="W288" s="33"/>
      <c r="X288" s="33"/>
      <c r="Y288" s="33"/>
      <c r="Z288" s="33"/>
      <c r="AA288" s="33"/>
      <c r="AB288" s="33"/>
      <c r="AC288" s="33"/>
      <c r="AD288" s="33"/>
      <c r="AE288" s="33"/>
      <c r="AT288" s="18" t="s">
        <v>170</v>
      </c>
      <c r="AU288" s="18" t="s">
        <v>161</v>
      </c>
    </row>
    <row r="289" spans="1:65" s="2" customFormat="1" ht="16.5" customHeight="1">
      <c r="A289" s="33"/>
      <c r="B289" s="144"/>
      <c r="C289" s="145" t="s">
        <v>817</v>
      </c>
      <c r="D289" s="145" t="s">
        <v>163</v>
      </c>
      <c r="E289" s="146" t="s">
        <v>2837</v>
      </c>
      <c r="F289" s="147" t="s">
        <v>2257</v>
      </c>
      <c r="G289" s="148" t="s">
        <v>693</v>
      </c>
      <c r="H289" s="149">
        <v>1</v>
      </c>
      <c r="I289" s="150"/>
      <c r="J289" s="151">
        <f>ROUND(I289*H289,2)</f>
        <v>0</v>
      </c>
      <c r="K289" s="147" t="s">
        <v>167</v>
      </c>
      <c r="L289" s="34"/>
      <c r="M289" s="152" t="s">
        <v>1</v>
      </c>
      <c r="N289" s="153" t="s">
        <v>38</v>
      </c>
      <c r="O289" s="59"/>
      <c r="P289" s="154">
        <f>O289*H289</f>
        <v>0</v>
      </c>
      <c r="Q289" s="154">
        <v>0</v>
      </c>
      <c r="R289" s="154">
        <f>Q289*H289</f>
        <v>0</v>
      </c>
      <c r="S289" s="154">
        <v>0</v>
      </c>
      <c r="T289" s="155">
        <f>S289*H289</f>
        <v>0</v>
      </c>
      <c r="U289" s="33"/>
      <c r="V289" s="33"/>
      <c r="W289" s="33"/>
      <c r="X289" s="33"/>
      <c r="Y289" s="33"/>
      <c r="Z289" s="33"/>
      <c r="AA289" s="33"/>
      <c r="AB289" s="33"/>
      <c r="AC289" s="33"/>
      <c r="AD289" s="33"/>
      <c r="AE289" s="33"/>
      <c r="AR289" s="156" t="s">
        <v>251</v>
      </c>
      <c r="AT289" s="156" t="s">
        <v>163</v>
      </c>
      <c r="AU289" s="156" t="s">
        <v>161</v>
      </c>
      <c r="AY289" s="18" t="s">
        <v>160</v>
      </c>
      <c r="BE289" s="157">
        <f>IF(N289="základní",J289,0)</f>
        <v>0</v>
      </c>
      <c r="BF289" s="157">
        <f>IF(N289="snížená",J289,0)</f>
        <v>0</v>
      </c>
      <c r="BG289" s="157">
        <f>IF(N289="zákl. přenesená",J289,0)</f>
        <v>0</v>
      </c>
      <c r="BH289" s="157">
        <f>IF(N289="sníž. přenesená",J289,0)</f>
        <v>0</v>
      </c>
      <c r="BI289" s="157">
        <f>IF(N289="nulová",J289,0)</f>
        <v>0</v>
      </c>
      <c r="BJ289" s="18" t="s">
        <v>81</v>
      </c>
      <c r="BK289" s="157">
        <f>ROUND(I289*H289,2)</f>
        <v>0</v>
      </c>
      <c r="BL289" s="18" t="s">
        <v>251</v>
      </c>
      <c r="BM289" s="156" t="s">
        <v>2838</v>
      </c>
    </row>
    <row r="290" spans="1:47" s="2" customFormat="1" ht="11.25">
      <c r="A290" s="33"/>
      <c r="B290" s="34"/>
      <c r="C290" s="33"/>
      <c r="D290" s="158" t="s">
        <v>170</v>
      </c>
      <c r="E290" s="33"/>
      <c r="F290" s="159" t="s">
        <v>2257</v>
      </c>
      <c r="G290" s="33"/>
      <c r="H290" s="33"/>
      <c r="I290" s="160"/>
      <c r="J290" s="33"/>
      <c r="K290" s="33"/>
      <c r="L290" s="34"/>
      <c r="M290" s="161"/>
      <c r="N290" s="162"/>
      <c r="O290" s="59"/>
      <c r="P290" s="59"/>
      <c r="Q290" s="59"/>
      <c r="R290" s="59"/>
      <c r="S290" s="59"/>
      <c r="T290" s="60"/>
      <c r="U290" s="33"/>
      <c r="V290" s="33"/>
      <c r="W290" s="33"/>
      <c r="X290" s="33"/>
      <c r="Y290" s="33"/>
      <c r="Z290" s="33"/>
      <c r="AA290" s="33"/>
      <c r="AB290" s="33"/>
      <c r="AC290" s="33"/>
      <c r="AD290" s="33"/>
      <c r="AE290" s="33"/>
      <c r="AT290" s="18" t="s">
        <v>170</v>
      </c>
      <c r="AU290" s="18" t="s">
        <v>161</v>
      </c>
    </row>
    <row r="291" spans="1:65" s="2" customFormat="1" ht="16.5" customHeight="1">
      <c r="A291" s="33"/>
      <c r="B291" s="144"/>
      <c r="C291" s="145" t="s">
        <v>823</v>
      </c>
      <c r="D291" s="145" t="s">
        <v>163</v>
      </c>
      <c r="E291" s="146" t="s">
        <v>2839</v>
      </c>
      <c r="F291" s="147" t="s">
        <v>2715</v>
      </c>
      <c r="G291" s="148" t="s">
        <v>1955</v>
      </c>
      <c r="H291" s="149">
        <v>1</v>
      </c>
      <c r="I291" s="150"/>
      <c r="J291" s="151">
        <f>ROUND(I291*H291,2)</f>
        <v>0</v>
      </c>
      <c r="K291" s="147" t="s">
        <v>1</v>
      </c>
      <c r="L291" s="34"/>
      <c r="M291" s="152" t="s">
        <v>1</v>
      </c>
      <c r="N291" s="153" t="s">
        <v>38</v>
      </c>
      <c r="O291" s="59"/>
      <c r="P291" s="154">
        <f>O291*H291</f>
        <v>0</v>
      </c>
      <c r="Q291" s="154">
        <v>0</v>
      </c>
      <c r="R291" s="154">
        <f>Q291*H291</f>
        <v>0</v>
      </c>
      <c r="S291" s="154">
        <v>0</v>
      </c>
      <c r="T291" s="155">
        <f>S291*H291</f>
        <v>0</v>
      </c>
      <c r="U291" s="33"/>
      <c r="V291" s="33"/>
      <c r="W291" s="33"/>
      <c r="X291" s="33"/>
      <c r="Y291" s="33"/>
      <c r="Z291" s="33"/>
      <c r="AA291" s="33"/>
      <c r="AB291" s="33"/>
      <c r="AC291" s="33"/>
      <c r="AD291" s="33"/>
      <c r="AE291" s="33"/>
      <c r="AR291" s="156" t="s">
        <v>251</v>
      </c>
      <c r="AT291" s="156" t="s">
        <v>163</v>
      </c>
      <c r="AU291" s="156" t="s">
        <v>161</v>
      </c>
      <c r="AY291" s="18" t="s">
        <v>160</v>
      </c>
      <c r="BE291" s="157">
        <f>IF(N291="základní",J291,0)</f>
        <v>0</v>
      </c>
      <c r="BF291" s="157">
        <f>IF(N291="snížená",J291,0)</f>
        <v>0</v>
      </c>
      <c r="BG291" s="157">
        <f>IF(N291="zákl. přenesená",J291,0)</f>
        <v>0</v>
      </c>
      <c r="BH291" s="157">
        <f>IF(N291="sníž. přenesená",J291,0)</f>
        <v>0</v>
      </c>
      <c r="BI291" s="157">
        <f>IF(N291="nulová",J291,0)</f>
        <v>0</v>
      </c>
      <c r="BJ291" s="18" t="s">
        <v>81</v>
      </c>
      <c r="BK291" s="157">
        <f>ROUND(I291*H291,2)</f>
        <v>0</v>
      </c>
      <c r="BL291" s="18" t="s">
        <v>251</v>
      </c>
      <c r="BM291" s="156" t="s">
        <v>2840</v>
      </c>
    </row>
    <row r="292" spans="1:47" s="2" customFormat="1" ht="11.25">
      <c r="A292" s="33"/>
      <c r="B292" s="34"/>
      <c r="C292" s="33"/>
      <c r="D292" s="158" t="s">
        <v>170</v>
      </c>
      <c r="E292" s="33"/>
      <c r="F292" s="159" t="s">
        <v>2715</v>
      </c>
      <c r="G292" s="33"/>
      <c r="H292" s="33"/>
      <c r="I292" s="160"/>
      <c r="J292" s="33"/>
      <c r="K292" s="33"/>
      <c r="L292" s="34"/>
      <c r="M292" s="161"/>
      <c r="N292" s="162"/>
      <c r="O292" s="59"/>
      <c r="P292" s="59"/>
      <c r="Q292" s="59"/>
      <c r="R292" s="59"/>
      <c r="S292" s="59"/>
      <c r="T292" s="60"/>
      <c r="U292" s="33"/>
      <c r="V292" s="33"/>
      <c r="W292" s="33"/>
      <c r="X292" s="33"/>
      <c r="Y292" s="33"/>
      <c r="Z292" s="33"/>
      <c r="AA292" s="33"/>
      <c r="AB292" s="33"/>
      <c r="AC292" s="33"/>
      <c r="AD292" s="33"/>
      <c r="AE292" s="33"/>
      <c r="AT292" s="18" t="s">
        <v>170</v>
      </c>
      <c r="AU292" s="18" t="s">
        <v>161</v>
      </c>
    </row>
    <row r="293" spans="1:65" s="2" customFormat="1" ht="24.2" customHeight="1">
      <c r="A293" s="33"/>
      <c r="B293" s="144"/>
      <c r="C293" s="145" t="s">
        <v>828</v>
      </c>
      <c r="D293" s="145" t="s">
        <v>163</v>
      </c>
      <c r="E293" s="146" t="s">
        <v>2841</v>
      </c>
      <c r="F293" s="147" t="s">
        <v>2842</v>
      </c>
      <c r="G293" s="148" t="s">
        <v>2278</v>
      </c>
      <c r="H293" s="149">
        <v>1</v>
      </c>
      <c r="I293" s="150"/>
      <c r="J293" s="151">
        <f>ROUND(I293*H293,2)</f>
        <v>0</v>
      </c>
      <c r="K293" s="147" t="s">
        <v>1</v>
      </c>
      <c r="L293" s="34"/>
      <c r="M293" s="152" t="s">
        <v>1</v>
      </c>
      <c r="N293" s="153" t="s">
        <v>38</v>
      </c>
      <c r="O293" s="59"/>
      <c r="P293" s="154">
        <f>O293*H293</f>
        <v>0</v>
      </c>
      <c r="Q293" s="154">
        <v>0</v>
      </c>
      <c r="R293" s="154">
        <f>Q293*H293</f>
        <v>0</v>
      </c>
      <c r="S293" s="154">
        <v>0</v>
      </c>
      <c r="T293" s="155">
        <f>S293*H293</f>
        <v>0</v>
      </c>
      <c r="U293" s="33"/>
      <c r="V293" s="33"/>
      <c r="W293" s="33"/>
      <c r="X293" s="33"/>
      <c r="Y293" s="33"/>
      <c r="Z293" s="33"/>
      <c r="AA293" s="33"/>
      <c r="AB293" s="33"/>
      <c r="AC293" s="33"/>
      <c r="AD293" s="33"/>
      <c r="AE293" s="33"/>
      <c r="AR293" s="156" t="s">
        <v>251</v>
      </c>
      <c r="AT293" s="156" t="s">
        <v>163</v>
      </c>
      <c r="AU293" s="156" t="s">
        <v>161</v>
      </c>
      <c r="AY293" s="18" t="s">
        <v>160</v>
      </c>
      <c r="BE293" s="157">
        <f>IF(N293="základní",J293,0)</f>
        <v>0</v>
      </c>
      <c r="BF293" s="157">
        <f>IF(N293="snížená",J293,0)</f>
        <v>0</v>
      </c>
      <c r="BG293" s="157">
        <f>IF(N293="zákl. přenesená",J293,0)</f>
        <v>0</v>
      </c>
      <c r="BH293" s="157">
        <f>IF(N293="sníž. přenesená",J293,0)</f>
        <v>0</v>
      </c>
      <c r="BI293" s="157">
        <f>IF(N293="nulová",J293,0)</f>
        <v>0</v>
      </c>
      <c r="BJ293" s="18" t="s">
        <v>81</v>
      </c>
      <c r="BK293" s="157">
        <f>ROUND(I293*H293,2)</f>
        <v>0</v>
      </c>
      <c r="BL293" s="18" t="s">
        <v>251</v>
      </c>
      <c r="BM293" s="156" t="s">
        <v>2843</v>
      </c>
    </row>
    <row r="294" spans="1:47" s="2" customFormat="1" ht="19.5">
      <c r="A294" s="33"/>
      <c r="B294" s="34"/>
      <c r="C294" s="33"/>
      <c r="D294" s="158" t="s">
        <v>170</v>
      </c>
      <c r="E294" s="33"/>
      <c r="F294" s="159" t="s">
        <v>2842</v>
      </c>
      <c r="G294" s="33"/>
      <c r="H294" s="33"/>
      <c r="I294" s="160"/>
      <c r="J294" s="33"/>
      <c r="K294" s="33"/>
      <c r="L294" s="34"/>
      <c r="M294" s="211"/>
      <c r="N294" s="212"/>
      <c r="O294" s="208"/>
      <c r="P294" s="208"/>
      <c r="Q294" s="208"/>
      <c r="R294" s="208"/>
      <c r="S294" s="208"/>
      <c r="T294" s="213"/>
      <c r="U294" s="33"/>
      <c r="V294" s="33"/>
      <c r="W294" s="33"/>
      <c r="X294" s="33"/>
      <c r="Y294" s="33"/>
      <c r="Z294" s="33"/>
      <c r="AA294" s="33"/>
      <c r="AB294" s="33"/>
      <c r="AC294" s="33"/>
      <c r="AD294" s="33"/>
      <c r="AE294" s="33"/>
      <c r="AT294" s="18" t="s">
        <v>170</v>
      </c>
      <c r="AU294" s="18" t="s">
        <v>161</v>
      </c>
    </row>
    <row r="295" spans="1:31" s="2" customFormat="1" ht="6.95" customHeight="1">
      <c r="A295" s="33"/>
      <c r="B295" s="48"/>
      <c r="C295" s="49"/>
      <c r="D295" s="49"/>
      <c r="E295" s="49"/>
      <c r="F295" s="49"/>
      <c r="G295" s="49"/>
      <c r="H295" s="49"/>
      <c r="I295" s="49"/>
      <c r="J295" s="49"/>
      <c r="K295" s="49"/>
      <c r="L295" s="34"/>
      <c r="M295" s="33"/>
      <c r="O295" s="33"/>
      <c r="P295" s="33"/>
      <c r="Q295" s="33"/>
      <c r="R295" s="33"/>
      <c r="S295" s="33"/>
      <c r="T295" s="33"/>
      <c r="U295" s="33"/>
      <c r="V295" s="33"/>
      <c r="W295" s="33"/>
      <c r="X295" s="33"/>
      <c r="Y295" s="33"/>
      <c r="Z295" s="33"/>
      <c r="AA295" s="33"/>
      <c r="AB295" s="33"/>
      <c r="AC295" s="33"/>
      <c r="AD295" s="33"/>
      <c r="AE295" s="33"/>
    </row>
  </sheetData>
  <autoFilter ref="C127:K294"/>
  <mergeCells count="9">
    <mergeCell ref="E87:H87"/>
    <mergeCell ref="E118:H118"/>
    <mergeCell ref="E120:H120"/>
    <mergeCell ref="L2:V2"/>
    <mergeCell ref="E7:H7"/>
    <mergeCell ref="E9:H9"/>
    <mergeCell ref="E18:H18"/>
    <mergeCell ref="E27:H27"/>
    <mergeCell ref="E85:H85"/>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2:BM299"/>
  <sheetViews>
    <sheetView showGridLines="0" workbookViewId="0" topLeftCell="A87"/>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252" t="s">
        <v>5</v>
      </c>
      <c r="M2" s="237"/>
      <c r="N2" s="237"/>
      <c r="O2" s="237"/>
      <c r="P2" s="237"/>
      <c r="Q2" s="237"/>
      <c r="R2" s="237"/>
      <c r="S2" s="237"/>
      <c r="T2" s="237"/>
      <c r="U2" s="237"/>
      <c r="V2" s="237"/>
      <c r="AT2" s="18" t="s">
        <v>101</v>
      </c>
    </row>
    <row r="3" spans="2:46" s="1" customFormat="1" ht="6.95" customHeight="1" hidden="1">
      <c r="B3" s="19"/>
      <c r="C3" s="20"/>
      <c r="D3" s="20"/>
      <c r="E3" s="20"/>
      <c r="F3" s="20"/>
      <c r="G3" s="20"/>
      <c r="H3" s="20"/>
      <c r="I3" s="20"/>
      <c r="J3" s="20"/>
      <c r="K3" s="20"/>
      <c r="L3" s="21"/>
      <c r="AT3" s="18" t="s">
        <v>83</v>
      </c>
    </row>
    <row r="4" spans="2:46" s="1" customFormat="1" ht="24.95" customHeight="1" hidden="1">
      <c r="B4" s="21"/>
      <c r="D4" s="22" t="s">
        <v>105</v>
      </c>
      <c r="L4" s="21"/>
      <c r="M4" s="94" t="s">
        <v>10</v>
      </c>
      <c r="AT4" s="18" t="s">
        <v>3</v>
      </c>
    </row>
    <row r="5" spans="2:12" s="1" customFormat="1" ht="6.95" customHeight="1" hidden="1">
      <c r="B5" s="21"/>
      <c r="L5" s="21"/>
    </row>
    <row r="6" spans="2:12" s="1" customFormat="1" ht="12" customHeight="1" hidden="1">
      <c r="B6" s="21"/>
      <c r="D6" s="28" t="s">
        <v>16</v>
      </c>
      <c r="L6" s="21"/>
    </row>
    <row r="7" spans="2:12" s="1" customFormat="1" ht="16.5" customHeight="1" hidden="1">
      <c r="B7" s="21"/>
      <c r="E7" s="253" t="str">
        <f>'Rekapitulace stavby'!K6</f>
        <v>Nástavba provozně technického objektu - ON Trutnov 1</v>
      </c>
      <c r="F7" s="254"/>
      <c r="G7" s="254"/>
      <c r="H7" s="254"/>
      <c r="L7" s="21"/>
    </row>
    <row r="8" spans="1:31" s="2" customFormat="1" ht="12" customHeight="1" hidden="1">
      <c r="A8" s="33"/>
      <c r="B8" s="34"/>
      <c r="C8" s="33"/>
      <c r="D8" s="28" t="s">
        <v>106</v>
      </c>
      <c r="E8" s="33"/>
      <c r="F8" s="33"/>
      <c r="G8" s="33"/>
      <c r="H8" s="33"/>
      <c r="I8" s="33"/>
      <c r="J8" s="33"/>
      <c r="K8" s="33"/>
      <c r="L8" s="43"/>
      <c r="S8" s="33"/>
      <c r="T8" s="33"/>
      <c r="U8" s="33"/>
      <c r="V8" s="33"/>
      <c r="W8" s="33"/>
      <c r="X8" s="33"/>
      <c r="Y8" s="33"/>
      <c r="Z8" s="33"/>
      <c r="AA8" s="33"/>
      <c r="AB8" s="33"/>
      <c r="AC8" s="33"/>
      <c r="AD8" s="33"/>
      <c r="AE8" s="33"/>
    </row>
    <row r="9" spans="1:31" s="2" customFormat="1" ht="16.5" customHeight="1" hidden="1">
      <c r="A9" s="33"/>
      <c r="B9" s="34"/>
      <c r="C9" s="33"/>
      <c r="D9" s="33"/>
      <c r="E9" s="214" t="s">
        <v>2844</v>
      </c>
      <c r="F9" s="255"/>
      <c r="G9" s="255"/>
      <c r="H9" s="255"/>
      <c r="I9" s="33"/>
      <c r="J9" s="33"/>
      <c r="K9" s="33"/>
      <c r="L9" s="43"/>
      <c r="S9" s="33"/>
      <c r="T9" s="33"/>
      <c r="U9" s="33"/>
      <c r="V9" s="33"/>
      <c r="W9" s="33"/>
      <c r="X9" s="33"/>
      <c r="Y9" s="33"/>
      <c r="Z9" s="33"/>
      <c r="AA9" s="33"/>
      <c r="AB9" s="33"/>
      <c r="AC9" s="33"/>
      <c r="AD9" s="33"/>
      <c r="AE9" s="33"/>
    </row>
    <row r="10" spans="1:31" s="2" customFormat="1" ht="11.25" hidden="1">
      <c r="A10" s="33"/>
      <c r="B10" s="34"/>
      <c r="C10" s="33"/>
      <c r="D10" s="33"/>
      <c r="E10" s="33"/>
      <c r="F10" s="33"/>
      <c r="G10" s="33"/>
      <c r="H10" s="33"/>
      <c r="I10" s="33"/>
      <c r="J10" s="33"/>
      <c r="K10" s="33"/>
      <c r="L10" s="43"/>
      <c r="S10" s="33"/>
      <c r="T10" s="33"/>
      <c r="U10" s="33"/>
      <c r="V10" s="33"/>
      <c r="W10" s="33"/>
      <c r="X10" s="33"/>
      <c r="Y10" s="33"/>
      <c r="Z10" s="33"/>
      <c r="AA10" s="33"/>
      <c r="AB10" s="33"/>
      <c r="AC10" s="33"/>
      <c r="AD10" s="33"/>
      <c r="AE10" s="33"/>
    </row>
    <row r="11" spans="1:31" s="2" customFormat="1" ht="12" customHeight="1" hidden="1">
      <c r="A11" s="33"/>
      <c r="B11" s="34"/>
      <c r="C11" s="33"/>
      <c r="D11" s="28" t="s">
        <v>18</v>
      </c>
      <c r="E11" s="33"/>
      <c r="F11" s="26" t="s">
        <v>1</v>
      </c>
      <c r="G11" s="33"/>
      <c r="H11" s="33"/>
      <c r="I11" s="28" t="s">
        <v>19</v>
      </c>
      <c r="J11" s="26" t="s">
        <v>1</v>
      </c>
      <c r="K11" s="33"/>
      <c r="L11" s="43"/>
      <c r="S11" s="33"/>
      <c r="T11" s="33"/>
      <c r="U11" s="33"/>
      <c r="V11" s="33"/>
      <c r="W11" s="33"/>
      <c r="X11" s="33"/>
      <c r="Y11" s="33"/>
      <c r="Z11" s="33"/>
      <c r="AA11" s="33"/>
      <c r="AB11" s="33"/>
      <c r="AC11" s="33"/>
      <c r="AD11" s="33"/>
      <c r="AE11" s="33"/>
    </row>
    <row r="12" spans="1:31" s="2" customFormat="1" ht="12" customHeight="1" hidden="1">
      <c r="A12" s="33"/>
      <c r="B12" s="34"/>
      <c r="C12" s="33"/>
      <c r="D12" s="28" t="s">
        <v>20</v>
      </c>
      <c r="E12" s="33"/>
      <c r="F12" s="26" t="s">
        <v>21</v>
      </c>
      <c r="G12" s="33"/>
      <c r="H12" s="33"/>
      <c r="I12" s="28" t="s">
        <v>22</v>
      </c>
      <c r="J12" s="56" t="str">
        <f>'Rekapitulace stavby'!AN8</f>
        <v>27. 1. 2023</v>
      </c>
      <c r="K12" s="33"/>
      <c r="L12" s="43"/>
      <c r="S12" s="33"/>
      <c r="T12" s="33"/>
      <c r="U12" s="33"/>
      <c r="V12" s="33"/>
      <c r="W12" s="33"/>
      <c r="X12" s="33"/>
      <c r="Y12" s="33"/>
      <c r="Z12" s="33"/>
      <c r="AA12" s="33"/>
      <c r="AB12" s="33"/>
      <c r="AC12" s="33"/>
      <c r="AD12" s="33"/>
      <c r="AE12" s="33"/>
    </row>
    <row r="13" spans="1:31" s="2" customFormat="1" ht="10.9" customHeight="1" hidden="1">
      <c r="A13" s="33"/>
      <c r="B13" s="34"/>
      <c r="C13" s="33"/>
      <c r="D13" s="33"/>
      <c r="E13" s="33"/>
      <c r="F13" s="33"/>
      <c r="G13" s="33"/>
      <c r="H13" s="33"/>
      <c r="I13" s="33"/>
      <c r="J13" s="33"/>
      <c r="K13" s="33"/>
      <c r="L13" s="43"/>
      <c r="S13" s="33"/>
      <c r="T13" s="33"/>
      <c r="U13" s="33"/>
      <c r="V13" s="33"/>
      <c r="W13" s="33"/>
      <c r="X13" s="33"/>
      <c r="Y13" s="33"/>
      <c r="Z13" s="33"/>
      <c r="AA13" s="33"/>
      <c r="AB13" s="33"/>
      <c r="AC13" s="33"/>
      <c r="AD13" s="33"/>
      <c r="AE13" s="33"/>
    </row>
    <row r="14" spans="1:31" s="2" customFormat="1" ht="12" customHeight="1" hidden="1">
      <c r="A14" s="33"/>
      <c r="B14" s="34"/>
      <c r="C14" s="33"/>
      <c r="D14" s="28" t="s">
        <v>24</v>
      </c>
      <c r="E14" s="33"/>
      <c r="F14" s="33"/>
      <c r="G14" s="33"/>
      <c r="H14" s="33"/>
      <c r="I14" s="28" t="s">
        <v>25</v>
      </c>
      <c r="J14" s="26" t="str">
        <f>IF('Rekapitulace stavby'!AN10="","",'Rekapitulace stavby'!AN10)</f>
        <v/>
      </c>
      <c r="K14" s="33"/>
      <c r="L14" s="43"/>
      <c r="S14" s="33"/>
      <c r="T14" s="33"/>
      <c r="U14" s="33"/>
      <c r="V14" s="33"/>
      <c r="W14" s="33"/>
      <c r="X14" s="33"/>
      <c r="Y14" s="33"/>
      <c r="Z14" s="33"/>
      <c r="AA14" s="33"/>
      <c r="AB14" s="33"/>
      <c r="AC14" s="33"/>
      <c r="AD14" s="33"/>
      <c r="AE14" s="33"/>
    </row>
    <row r="15" spans="1:31" s="2" customFormat="1" ht="18" customHeight="1" hidden="1">
      <c r="A15" s="33"/>
      <c r="B15" s="34"/>
      <c r="C15" s="33"/>
      <c r="D15" s="33"/>
      <c r="E15" s="26" t="str">
        <f>IF('Rekapitulace stavby'!E11="","",'Rekapitulace stavby'!E11)</f>
        <v xml:space="preserve"> </v>
      </c>
      <c r="F15" s="33"/>
      <c r="G15" s="33"/>
      <c r="H15" s="33"/>
      <c r="I15" s="28" t="s">
        <v>26</v>
      </c>
      <c r="J15" s="26" t="str">
        <f>IF('Rekapitulace stavby'!AN11="","",'Rekapitulace stavby'!AN11)</f>
        <v/>
      </c>
      <c r="K15" s="33"/>
      <c r="L15" s="43"/>
      <c r="S15" s="33"/>
      <c r="T15" s="33"/>
      <c r="U15" s="33"/>
      <c r="V15" s="33"/>
      <c r="W15" s="33"/>
      <c r="X15" s="33"/>
      <c r="Y15" s="33"/>
      <c r="Z15" s="33"/>
      <c r="AA15" s="33"/>
      <c r="AB15" s="33"/>
      <c r="AC15" s="33"/>
      <c r="AD15" s="33"/>
      <c r="AE15" s="33"/>
    </row>
    <row r="16" spans="1:31" s="2" customFormat="1" ht="6.95" customHeight="1" hidden="1">
      <c r="A16" s="33"/>
      <c r="B16" s="34"/>
      <c r="C16" s="33"/>
      <c r="D16" s="33"/>
      <c r="E16" s="33"/>
      <c r="F16" s="33"/>
      <c r="G16" s="33"/>
      <c r="H16" s="33"/>
      <c r="I16" s="33"/>
      <c r="J16" s="33"/>
      <c r="K16" s="33"/>
      <c r="L16" s="43"/>
      <c r="S16" s="33"/>
      <c r="T16" s="33"/>
      <c r="U16" s="33"/>
      <c r="V16" s="33"/>
      <c r="W16" s="33"/>
      <c r="X16" s="33"/>
      <c r="Y16" s="33"/>
      <c r="Z16" s="33"/>
      <c r="AA16" s="33"/>
      <c r="AB16" s="33"/>
      <c r="AC16" s="33"/>
      <c r="AD16" s="33"/>
      <c r="AE16" s="33"/>
    </row>
    <row r="17" spans="1:31" s="2" customFormat="1" ht="12" customHeight="1" hidden="1">
      <c r="A17" s="33"/>
      <c r="B17" s="34"/>
      <c r="C17" s="33"/>
      <c r="D17" s="28" t="s">
        <v>27</v>
      </c>
      <c r="E17" s="33"/>
      <c r="F17" s="33"/>
      <c r="G17" s="33"/>
      <c r="H17" s="33"/>
      <c r="I17" s="28" t="s">
        <v>25</v>
      </c>
      <c r="J17" s="29" t="str">
        <f>'Rekapitulace stavby'!AN13</f>
        <v>Vyplň údaj</v>
      </c>
      <c r="K17" s="33"/>
      <c r="L17" s="43"/>
      <c r="S17" s="33"/>
      <c r="T17" s="33"/>
      <c r="U17" s="33"/>
      <c r="V17" s="33"/>
      <c r="W17" s="33"/>
      <c r="X17" s="33"/>
      <c r="Y17" s="33"/>
      <c r="Z17" s="33"/>
      <c r="AA17" s="33"/>
      <c r="AB17" s="33"/>
      <c r="AC17" s="33"/>
      <c r="AD17" s="33"/>
      <c r="AE17" s="33"/>
    </row>
    <row r="18" spans="1:31" s="2" customFormat="1" ht="18" customHeight="1" hidden="1">
      <c r="A18" s="33"/>
      <c r="B18" s="34"/>
      <c r="C18" s="33"/>
      <c r="D18" s="33"/>
      <c r="E18" s="256" t="str">
        <f>'Rekapitulace stavby'!E14</f>
        <v>Vyplň údaj</v>
      </c>
      <c r="F18" s="236"/>
      <c r="G18" s="236"/>
      <c r="H18" s="236"/>
      <c r="I18" s="28" t="s">
        <v>26</v>
      </c>
      <c r="J18" s="29" t="str">
        <f>'Rekapitulace stavby'!AN14</f>
        <v>Vyplň údaj</v>
      </c>
      <c r="K18" s="33"/>
      <c r="L18" s="43"/>
      <c r="S18" s="33"/>
      <c r="T18" s="33"/>
      <c r="U18" s="33"/>
      <c r="V18" s="33"/>
      <c r="W18" s="33"/>
      <c r="X18" s="33"/>
      <c r="Y18" s="33"/>
      <c r="Z18" s="33"/>
      <c r="AA18" s="33"/>
      <c r="AB18" s="33"/>
      <c r="AC18" s="33"/>
      <c r="AD18" s="33"/>
      <c r="AE18" s="33"/>
    </row>
    <row r="19" spans="1:31" s="2" customFormat="1" ht="6.95" customHeight="1" hidden="1">
      <c r="A19" s="33"/>
      <c r="B19" s="34"/>
      <c r="C19" s="33"/>
      <c r="D19" s="33"/>
      <c r="E19" s="33"/>
      <c r="F19" s="33"/>
      <c r="G19" s="33"/>
      <c r="H19" s="33"/>
      <c r="I19" s="33"/>
      <c r="J19" s="33"/>
      <c r="K19" s="33"/>
      <c r="L19" s="43"/>
      <c r="S19" s="33"/>
      <c r="T19" s="33"/>
      <c r="U19" s="33"/>
      <c r="V19" s="33"/>
      <c r="W19" s="33"/>
      <c r="X19" s="33"/>
      <c r="Y19" s="33"/>
      <c r="Z19" s="33"/>
      <c r="AA19" s="33"/>
      <c r="AB19" s="33"/>
      <c r="AC19" s="33"/>
      <c r="AD19" s="33"/>
      <c r="AE19" s="33"/>
    </row>
    <row r="20" spans="1:31" s="2" customFormat="1" ht="12" customHeight="1" hidden="1">
      <c r="A20" s="33"/>
      <c r="B20" s="34"/>
      <c r="C20" s="33"/>
      <c r="D20" s="28" t="s">
        <v>29</v>
      </c>
      <c r="E20" s="33"/>
      <c r="F20" s="33"/>
      <c r="G20" s="33"/>
      <c r="H20" s="33"/>
      <c r="I20" s="28" t="s">
        <v>25</v>
      </c>
      <c r="J20" s="26" t="str">
        <f>IF('Rekapitulace stavby'!AN16="","",'Rekapitulace stavby'!AN16)</f>
        <v/>
      </c>
      <c r="K20" s="33"/>
      <c r="L20" s="43"/>
      <c r="S20" s="33"/>
      <c r="T20" s="33"/>
      <c r="U20" s="33"/>
      <c r="V20" s="33"/>
      <c r="W20" s="33"/>
      <c r="X20" s="33"/>
      <c r="Y20" s="33"/>
      <c r="Z20" s="33"/>
      <c r="AA20" s="33"/>
      <c r="AB20" s="33"/>
      <c r="AC20" s="33"/>
      <c r="AD20" s="33"/>
      <c r="AE20" s="33"/>
    </row>
    <row r="21" spans="1:31" s="2" customFormat="1" ht="18" customHeight="1" hidden="1">
      <c r="A21" s="33"/>
      <c r="B21" s="34"/>
      <c r="C21" s="33"/>
      <c r="D21" s="33"/>
      <c r="E21" s="26" t="str">
        <f>IF('Rekapitulace stavby'!E17="","",'Rekapitulace stavby'!E17)</f>
        <v xml:space="preserve"> </v>
      </c>
      <c r="F21" s="33"/>
      <c r="G21" s="33"/>
      <c r="H21" s="33"/>
      <c r="I21" s="28" t="s">
        <v>26</v>
      </c>
      <c r="J21" s="26" t="str">
        <f>IF('Rekapitulace stavby'!AN17="","",'Rekapitulace stavby'!AN17)</f>
        <v/>
      </c>
      <c r="K21" s="33"/>
      <c r="L21" s="43"/>
      <c r="S21" s="33"/>
      <c r="T21" s="33"/>
      <c r="U21" s="33"/>
      <c r="V21" s="33"/>
      <c r="W21" s="33"/>
      <c r="X21" s="33"/>
      <c r="Y21" s="33"/>
      <c r="Z21" s="33"/>
      <c r="AA21" s="33"/>
      <c r="AB21" s="33"/>
      <c r="AC21" s="33"/>
      <c r="AD21" s="33"/>
      <c r="AE21" s="33"/>
    </row>
    <row r="22" spans="1:31" s="2" customFormat="1" ht="6.95" customHeight="1" hidden="1">
      <c r="A22" s="33"/>
      <c r="B22" s="34"/>
      <c r="C22" s="33"/>
      <c r="D22" s="33"/>
      <c r="E22" s="33"/>
      <c r="F22" s="33"/>
      <c r="G22" s="33"/>
      <c r="H22" s="33"/>
      <c r="I22" s="33"/>
      <c r="J22" s="33"/>
      <c r="K22" s="33"/>
      <c r="L22" s="43"/>
      <c r="S22" s="33"/>
      <c r="T22" s="33"/>
      <c r="U22" s="33"/>
      <c r="V22" s="33"/>
      <c r="W22" s="33"/>
      <c r="X22" s="33"/>
      <c r="Y22" s="33"/>
      <c r="Z22" s="33"/>
      <c r="AA22" s="33"/>
      <c r="AB22" s="33"/>
      <c r="AC22" s="33"/>
      <c r="AD22" s="33"/>
      <c r="AE22" s="33"/>
    </row>
    <row r="23" spans="1:31" s="2" customFormat="1" ht="12" customHeight="1" hidden="1">
      <c r="A23" s="33"/>
      <c r="B23" s="34"/>
      <c r="C23" s="33"/>
      <c r="D23" s="28" t="s">
        <v>31</v>
      </c>
      <c r="E23" s="33"/>
      <c r="F23" s="33"/>
      <c r="G23" s="33"/>
      <c r="H23" s="33"/>
      <c r="I23" s="28" t="s">
        <v>25</v>
      </c>
      <c r="J23" s="26" t="str">
        <f>IF('Rekapitulace stavby'!AN19="","",'Rekapitulace stavby'!AN19)</f>
        <v/>
      </c>
      <c r="K23" s="33"/>
      <c r="L23" s="43"/>
      <c r="S23" s="33"/>
      <c r="T23" s="33"/>
      <c r="U23" s="33"/>
      <c r="V23" s="33"/>
      <c r="W23" s="33"/>
      <c r="X23" s="33"/>
      <c r="Y23" s="33"/>
      <c r="Z23" s="33"/>
      <c r="AA23" s="33"/>
      <c r="AB23" s="33"/>
      <c r="AC23" s="33"/>
      <c r="AD23" s="33"/>
      <c r="AE23" s="33"/>
    </row>
    <row r="24" spans="1:31" s="2" customFormat="1" ht="18" customHeight="1" hidden="1">
      <c r="A24" s="33"/>
      <c r="B24" s="34"/>
      <c r="C24" s="33"/>
      <c r="D24" s="33"/>
      <c r="E24" s="26" t="str">
        <f>IF('Rekapitulace stavby'!E20="","",'Rekapitulace stavby'!E20)</f>
        <v xml:space="preserve"> </v>
      </c>
      <c r="F24" s="33"/>
      <c r="G24" s="33"/>
      <c r="H24" s="33"/>
      <c r="I24" s="28" t="s">
        <v>26</v>
      </c>
      <c r="J24" s="26" t="str">
        <f>IF('Rekapitulace stavby'!AN20="","",'Rekapitulace stavby'!AN20)</f>
        <v/>
      </c>
      <c r="K24" s="33"/>
      <c r="L24" s="43"/>
      <c r="S24" s="33"/>
      <c r="T24" s="33"/>
      <c r="U24" s="33"/>
      <c r="V24" s="33"/>
      <c r="W24" s="33"/>
      <c r="X24" s="33"/>
      <c r="Y24" s="33"/>
      <c r="Z24" s="33"/>
      <c r="AA24" s="33"/>
      <c r="AB24" s="33"/>
      <c r="AC24" s="33"/>
      <c r="AD24" s="33"/>
      <c r="AE24" s="33"/>
    </row>
    <row r="25" spans="1:31" s="2" customFormat="1" ht="6.95" customHeight="1" hidden="1">
      <c r="A25" s="33"/>
      <c r="B25" s="34"/>
      <c r="C25" s="33"/>
      <c r="D25" s="33"/>
      <c r="E25" s="33"/>
      <c r="F25" s="33"/>
      <c r="G25" s="33"/>
      <c r="H25" s="33"/>
      <c r="I25" s="33"/>
      <c r="J25" s="33"/>
      <c r="K25" s="33"/>
      <c r="L25" s="43"/>
      <c r="S25" s="33"/>
      <c r="T25" s="33"/>
      <c r="U25" s="33"/>
      <c r="V25" s="33"/>
      <c r="W25" s="33"/>
      <c r="X25" s="33"/>
      <c r="Y25" s="33"/>
      <c r="Z25" s="33"/>
      <c r="AA25" s="33"/>
      <c r="AB25" s="33"/>
      <c r="AC25" s="33"/>
      <c r="AD25" s="33"/>
      <c r="AE25" s="33"/>
    </row>
    <row r="26" spans="1:31" s="2" customFormat="1" ht="12" customHeight="1" hidden="1">
      <c r="A26" s="33"/>
      <c r="B26" s="34"/>
      <c r="C26" s="33"/>
      <c r="D26" s="28" t="s">
        <v>32</v>
      </c>
      <c r="E26" s="33"/>
      <c r="F26" s="33"/>
      <c r="G26" s="33"/>
      <c r="H26" s="33"/>
      <c r="I26" s="33"/>
      <c r="J26" s="33"/>
      <c r="K26" s="33"/>
      <c r="L26" s="43"/>
      <c r="S26" s="33"/>
      <c r="T26" s="33"/>
      <c r="U26" s="33"/>
      <c r="V26" s="33"/>
      <c r="W26" s="33"/>
      <c r="X26" s="33"/>
      <c r="Y26" s="33"/>
      <c r="Z26" s="33"/>
      <c r="AA26" s="33"/>
      <c r="AB26" s="33"/>
      <c r="AC26" s="33"/>
      <c r="AD26" s="33"/>
      <c r="AE26" s="33"/>
    </row>
    <row r="27" spans="1:31" s="8" customFormat="1" ht="16.5" customHeight="1" hidden="1">
      <c r="A27" s="95"/>
      <c r="B27" s="96"/>
      <c r="C27" s="95"/>
      <c r="D27" s="95"/>
      <c r="E27" s="241" t="s">
        <v>1</v>
      </c>
      <c r="F27" s="241"/>
      <c r="G27" s="241"/>
      <c r="H27" s="241"/>
      <c r="I27" s="95"/>
      <c r="J27" s="95"/>
      <c r="K27" s="95"/>
      <c r="L27" s="97"/>
      <c r="S27" s="95"/>
      <c r="T27" s="95"/>
      <c r="U27" s="95"/>
      <c r="V27" s="95"/>
      <c r="W27" s="95"/>
      <c r="X27" s="95"/>
      <c r="Y27" s="95"/>
      <c r="Z27" s="95"/>
      <c r="AA27" s="95"/>
      <c r="AB27" s="95"/>
      <c r="AC27" s="95"/>
      <c r="AD27" s="95"/>
      <c r="AE27" s="95"/>
    </row>
    <row r="28" spans="1:31" s="2" customFormat="1" ht="6.95" customHeight="1" hidden="1">
      <c r="A28" s="33"/>
      <c r="B28" s="34"/>
      <c r="C28" s="33"/>
      <c r="D28" s="33"/>
      <c r="E28" s="33"/>
      <c r="F28" s="33"/>
      <c r="G28" s="33"/>
      <c r="H28" s="33"/>
      <c r="I28" s="33"/>
      <c r="J28" s="33"/>
      <c r="K28" s="33"/>
      <c r="L28" s="43"/>
      <c r="S28" s="33"/>
      <c r="T28" s="33"/>
      <c r="U28" s="33"/>
      <c r="V28" s="33"/>
      <c r="W28" s="33"/>
      <c r="X28" s="33"/>
      <c r="Y28" s="33"/>
      <c r="Z28" s="33"/>
      <c r="AA28" s="33"/>
      <c r="AB28" s="33"/>
      <c r="AC28" s="33"/>
      <c r="AD28" s="33"/>
      <c r="AE28" s="33"/>
    </row>
    <row r="29" spans="1:31" s="2" customFormat="1" ht="6.95" customHeight="1" hidden="1">
      <c r="A29" s="33"/>
      <c r="B29" s="34"/>
      <c r="C29" s="33"/>
      <c r="D29" s="67"/>
      <c r="E29" s="67"/>
      <c r="F29" s="67"/>
      <c r="G29" s="67"/>
      <c r="H29" s="67"/>
      <c r="I29" s="67"/>
      <c r="J29" s="67"/>
      <c r="K29" s="67"/>
      <c r="L29" s="43"/>
      <c r="S29" s="33"/>
      <c r="T29" s="33"/>
      <c r="U29" s="33"/>
      <c r="V29" s="33"/>
      <c r="W29" s="33"/>
      <c r="X29" s="33"/>
      <c r="Y29" s="33"/>
      <c r="Z29" s="33"/>
      <c r="AA29" s="33"/>
      <c r="AB29" s="33"/>
      <c r="AC29" s="33"/>
      <c r="AD29" s="33"/>
      <c r="AE29" s="33"/>
    </row>
    <row r="30" spans="1:31" s="2" customFormat="1" ht="25.35" customHeight="1" hidden="1">
      <c r="A30" s="33"/>
      <c r="B30" s="34"/>
      <c r="C30" s="33"/>
      <c r="D30" s="98" t="s">
        <v>33</v>
      </c>
      <c r="E30" s="33"/>
      <c r="F30" s="33"/>
      <c r="G30" s="33"/>
      <c r="H30" s="33"/>
      <c r="I30" s="33"/>
      <c r="J30" s="72">
        <f>ROUND(J125,2)</f>
        <v>0</v>
      </c>
      <c r="K30" s="33"/>
      <c r="L30" s="43"/>
      <c r="S30" s="33"/>
      <c r="T30" s="33"/>
      <c r="U30" s="33"/>
      <c r="V30" s="33"/>
      <c r="W30" s="33"/>
      <c r="X30" s="33"/>
      <c r="Y30" s="33"/>
      <c r="Z30" s="33"/>
      <c r="AA30" s="33"/>
      <c r="AB30" s="33"/>
      <c r="AC30" s="33"/>
      <c r="AD30" s="33"/>
      <c r="AE30" s="33"/>
    </row>
    <row r="31" spans="1:31" s="2" customFormat="1" ht="6.95" customHeight="1" hidden="1">
      <c r="A31" s="33"/>
      <c r="B31" s="34"/>
      <c r="C31" s="33"/>
      <c r="D31" s="67"/>
      <c r="E31" s="67"/>
      <c r="F31" s="67"/>
      <c r="G31" s="67"/>
      <c r="H31" s="67"/>
      <c r="I31" s="67"/>
      <c r="J31" s="67"/>
      <c r="K31" s="67"/>
      <c r="L31" s="43"/>
      <c r="S31" s="33"/>
      <c r="T31" s="33"/>
      <c r="U31" s="33"/>
      <c r="V31" s="33"/>
      <c r="W31" s="33"/>
      <c r="X31" s="33"/>
      <c r="Y31" s="33"/>
      <c r="Z31" s="33"/>
      <c r="AA31" s="33"/>
      <c r="AB31" s="33"/>
      <c r="AC31" s="33"/>
      <c r="AD31" s="33"/>
      <c r="AE31" s="33"/>
    </row>
    <row r="32" spans="1:31" s="2" customFormat="1" ht="14.45" customHeight="1" hidden="1">
      <c r="A32" s="33"/>
      <c r="B32" s="34"/>
      <c r="C32" s="33"/>
      <c r="D32" s="33"/>
      <c r="E32" s="33"/>
      <c r="F32" s="37" t="s">
        <v>35</v>
      </c>
      <c r="G32" s="33"/>
      <c r="H32" s="33"/>
      <c r="I32" s="37" t="s">
        <v>34</v>
      </c>
      <c r="J32" s="37" t="s">
        <v>36</v>
      </c>
      <c r="K32" s="33"/>
      <c r="L32" s="43"/>
      <c r="S32" s="33"/>
      <c r="T32" s="33"/>
      <c r="U32" s="33"/>
      <c r="V32" s="33"/>
      <c r="W32" s="33"/>
      <c r="X32" s="33"/>
      <c r="Y32" s="33"/>
      <c r="Z32" s="33"/>
      <c r="AA32" s="33"/>
      <c r="AB32" s="33"/>
      <c r="AC32" s="33"/>
      <c r="AD32" s="33"/>
      <c r="AE32" s="33"/>
    </row>
    <row r="33" spans="1:31" s="2" customFormat="1" ht="14.45" customHeight="1" hidden="1">
      <c r="A33" s="33"/>
      <c r="B33" s="34"/>
      <c r="C33" s="33"/>
      <c r="D33" s="99" t="s">
        <v>37</v>
      </c>
      <c r="E33" s="28" t="s">
        <v>38</v>
      </c>
      <c r="F33" s="100">
        <f>ROUND((SUM(BE125:BE298)),2)</f>
        <v>0</v>
      </c>
      <c r="G33" s="33"/>
      <c r="H33" s="33"/>
      <c r="I33" s="101">
        <v>0.21</v>
      </c>
      <c r="J33" s="100">
        <f>ROUND(((SUM(BE125:BE298))*I33),2)</f>
        <v>0</v>
      </c>
      <c r="K33" s="33"/>
      <c r="L33" s="43"/>
      <c r="S33" s="33"/>
      <c r="T33" s="33"/>
      <c r="U33" s="33"/>
      <c r="V33" s="33"/>
      <c r="W33" s="33"/>
      <c r="X33" s="33"/>
      <c r="Y33" s="33"/>
      <c r="Z33" s="33"/>
      <c r="AA33" s="33"/>
      <c r="AB33" s="33"/>
      <c r="AC33" s="33"/>
      <c r="AD33" s="33"/>
      <c r="AE33" s="33"/>
    </row>
    <row r="34" spans="1:31" s="2" customFormat="1" ht="14.45" customHeight="1" hidden="1">
      <c r="A34" s="33"/>
      <c r="B34" s="34"/>
      <c r="C34" s="33"/>
      <c r="D34" s="33"/>
      <c r="E34" s="28" t="s">
        <v>39</v>
      </c>
      <c r="F34" s="100">
        <f>ROUND((SUM(BF125:BF298)),2)</f>
        <v>0</v>
      </c>
      <c r="G34" s="33"/>
      <c r="H34" s="33"/>
      <c r="I34" s="101">
        <v>0.15</v>
      </c>
      <c r="J34" s="100">
        <f>ROUND(((SUM(BF125:BF298))*I34),2)</f>
        <v>0</v>
      </c>
      <c r="K34" s="33"/>
      <c r="L34" s="43"/>
      <c r="S34" s="33"/>
      <c r="T34" s="33"/>
      <c r="U34" s="33"/>
      <c r="V34" s="33"/>
      <c r="W34" s="33"/>
      <c r="X34" s="33"/>
      <c r="Y34" s="33"/>
      <c r="Z34" s="33"/>
      <c r="AA34" s="33"/>
      <c r="AB34" s="33"/>
      <c r="AC34" s="33"/>
      <c r="AD34" s="33"/>
      <c r="AE34" s="33"/>
    </row>
    <row r="35" spans="1:31" s="2" customFormat="1" ht="14.45" customHeight="1" hidden="1">
      <c r="A35" s="33"/>
      <c r="B35" s="34"/>
      <c r="C35" s="33"/>
      <c r="D35" s="33"/>
      <c r="E35" s="28" t="s">
        <v>40</v>
      </c>
      <c r="F35" s="100">
        <f>ROUND((SUM(BG125:BG298)),2)</f>
        <v>0</v>
      </c>
      <c r="G35" s="33"/>
      <c r="H35" s="33"/>
      <c r="I35" s="101">
        <v>0.21</v>
      </c>
      <c r="J35" s="100">
        <f>0</f>
        <v>0</v>
      </c>
      <c r="K35" s="33"/>
      <c r="L35" s="43"/>
      <c r="S35" s="33"/>
      <c r="T35" s="33"/>
      <c r="U35" s="33"/>
      <c r="V35" s="33"/>
      <c r="W35" s="33"/>
      <c r="X35" s="33"/>
      <c r="Y35" s="33"/>
      <c r="Z35" s="33"/>
      <c r="AA35" s="33"/>
      <c r="AB35" s="33"/>
      <c r="AC35" s="33"/>
      <c r="AD35" s="33"/>
      <c r="AE35" s="33"/>
    </row>
    <row r="36" spans="1:31" s="2" customFormat="1" ht="14.45" customHeight="1" hidden="1">
      <c r="A36" s="33"/>
      <c r="B36" s="34"/>
      <c r="C36" s="33"/>
      <c r="D36" s="33"/>
      <c r="E36" s="28" t="s">
        <v>41</v>
      </c>
      <c r="F36" s="100">
        <f>ROUND((SUM(BH125:BH298)),2)</f>
        <v>0</v>
      </c>
      <c r="G36" s="33"/>
      <c r="H36" s="33"/>
      <c r="I36" s="101">
        <v>0.15</v>
      </c>
      <c r="J36" s="100">
        <f>0</f>
        <v>0</v>
      </c>
      <c r="K36" s="33"/>
      <c r="L36" s="43"/>
      <c r="S36" s="33"/>
      <c r="T36" s="33"/>
      <c r="U36" s="33"/>
      <c r="V36" s="33"/>
      <c r="W36" s="33"/>
      <c r="X36" s="33"/>
      <c r="Y36" s="33"/>
      <c r="Z36" s="33"/>
      <c r="AA36" s="33"/>
      <c r="AB36" s="33"/>
      <c r="AC36" s="33"/>
      <c r="AD36" s="33"/>
      <c r="AE36" s="33"/>
    </row>
    <row r="37" spans="1:31" s="2" customFormat="1" ht="14.45" customHeight="1" hidden="1">
      <c r="A37" s="33"/>
      <c r="B37" s="34"/>
      <c r="C37" s="33"/>
      <c r="D37" s="33"/>
      <c r="E37" s="28" t="s">
        <v>42</v>
      </c>
      <c r="F37" s="100">
        <f>ROUND((SUM(BI125:BI298)),2)</f>
        <v>0</v>
      </c>
      <c r="G37" s="33"/>
      <c r="H37" s="33"/>
      <c r="I37" s="101">
        <v>0</v>
      </c>
      <c r="J37" s="100">
        <f>0</f>
        <v>0</v>
      </c>
      <c r="K37" s="33"/>
      <c r="L37" s="43"/>
      <c r="S37" s="33"/>
      <c r="T37" s="33"/>
      <c r="U37" s="33"/>
      <c r="V37" s="33"/>
      <c r="W37" s="33"/>
      <c r="X37" s="33"/>
      <c r="Y37" s="33"/>
      <c r="Z37" s="33"/>
      <c r="AA37" s="33"/>
      <c r="AB37" s="33"/>
      <c r="AC37" s="33"/>
      <c r="AD37" s="33"/>
      <c r="AE37" s="33"/>
    </row>
    <row r="38" spans="1:31" s="2" customFormat="1" ht="6.95" customHeight="1" hidden="1">
      <c r="A38" s="33"/>
      <c r="B38" s="34"/>
      <c r="C38" s="33"/>
      <c r="D38" s="33"/>
      <c r="E38" s="33"/>
      <c r="F38" s="33"/>
      <c r="G38" s="33"/>
      <c r="H38" s="33"/>
      <c r="I38" s="33"/>
      <c r="J38" s="33"/>
      <c r="K38" s="33"/>
      <c r="L38" s="43"/>
      <c r="S38" s="33"/>
      <c r="T38" s="33"/>
      <c r="U38" s="33"/>
      <c r="V38" s="33"/>
      <c r="W38" s="33"/>
      <c r="X38" s="33"/>
      <c r="Y38" s="33"/>
      <c r="Z38" s="33"/>
      <c r="AA38" s="33"/>
      <c r="AB38" s="33"/>
      <c r="AC38" s="33"/>
      <c r="AD38" s="33"/>
      <c r="AE38" s="33"/>
    </row>
    <row r="39" spans="1:31" s="2" customFormat="1" ht="25.35" customHeight="1" hidden="1">
      <c r="A39" s="33"/>
      <c r="B39" s="34"/>
      <c r="C39" s="102"/>
      <c r="D39" s="103" t="s">
        <v>43</v>
      </c>
      <c r="E39" s="61"/>
      <c r="F39" s="61"/>
      <c r="G39" s="104" t="s">
        <v>44</v>
      </c>
      <c r="H39" s="105" t="s">
        <v>45</v>
      </c>
      <c r="I39" s="61"/>
      <c r="J39" s="106">
        <f>SUM(J30:J37)</f>
        <v>0</v>
      </c>
      <c r="K39" s="107"/>
      <c r="L39" s="43"/>
      <c r="S39" s="33"/>
      <c r="T39" s="33"/>
      <c r="U39" s="33"/>
      <c r="V39" s="33"/>
      <c r="W39" s="33"/>
      <c r="X39" s="33"/>
      <c r="Y39" s="33"/>
      <c r="Z39" s="33"/>
      <c r="AA39" s="33"/>
      <c r="AB39" s="33"/>
      <c r="AC39" s="33"/>
      <c r="AD39" s="33"/>
      <c r="AE39" s="33"/>
    </row>
    <row r="40" spans="1:31" s="2" customFormat="1" ht="14.45" customHeight="1" hidden="1">
      <c r="A40" s="33"/>
      <c r="B40" s="34"/>
      <c r="C40" s="33"/>
      <c r="D40" s="33"/>
      <c r="E40" s="33"/>
      <c r="F40" s="33"/>
      <c r="G40" s="33"/>
      <c r="H40" s="33"/>
      <c r="I40" s="33"/>
      <c r="J40" s="33"/>
      <c r="K40" s="33"/>
      <c r="L40" s="43"/>
      <c r="S40" s="33"/>
      <c r="T40" s="33"/>
      <c r="U40" s="33"/>
      <c r="V40" s="33"/>
      <c r="W40" s="33"/>
      <c r="X40" s="33"/>
      <c r="Y40" s="33"/>
      <c r="Z40" s="33"/>
      <c r="AA40" s="33"/>
      <c r="AB40" s="33"/>
      <c r="AC40" s="33"/>
      <c r="AD40" s="33"/>
      <c r="AE40" s="33"/>
    </row>
    <row r="41" spans="2:12" s="1" customFormat="1" ht="14.45" customHeight="1" hidden="1">
      <c r="B41" s="21"/>
      <c r="L41" s="21"/>
    </row>
    <row r="42" spans="2:12" s="1" customFormat="1" ht="14.45" customHeight="1" hidden="1">
      <c r="B42" s="21"/>
      <c r="L42" s="21"/>
    </row>
    <row r="43" spans="2:12" s="1" customFormat="1" ht="14.45" customHeight="1" hidden="1">
      <c r="B43" s="21"/>
      <c r="L43" s="21"/>
    </row>
    <row r="44" spans="2:12" s="1" customFormat="1" ht="14.45" customHeight="1" hidden="1">
      <c r="B44" s="21"/>
      <c r="L44" s="21"/>
    </row>
    <row r="45" spans="2:12" s="1" customFormat="1" ht="14.45" customHeight="1" hidden="1">
      <c r="B45" s="21"/>
      <c r="L45" s="21"/>
    </row>
    <row r="46" spans="2:12" s="1" customFormat="1" ht="14.45" customHeight="1" hidden="1">
      <c r="B46" s="21"/>
      <c r="L46" s="21"/>
    </row>
    <row r="47" spans="2:12" s="1" customFormat="1" ht="14.45" customHeight="1" hidden="1">
      <c r="B47" s="21"/>
      <c r="L47" s="21"/>
    </row>
    <row r="48" spans="2:12" s="1" customFormat="1" ht="14.45" customHeight="1" hidden="1">
      <c r="B48" s="21"/>
      <c r="L48" s="21"/>
    </row>
    <row r="49" spans="2:12" s="1" customFormat="1" ht="14.45" customHeight="1" hidden="1">
      <c r="B49" s="21"/>
      <c r="L49" s="21"/>
    </row>
    <row r="50" spans="2:12" s="2" customFormat="1" ht="14.45" customHeight="1" hidden="1">
      <c r="B50" s="43"/>
      <c r="D50" s="44" t="s">
        <v>46</v>
      </c>
      <c r="E50" s="45"/>
      <c r="F50" s="45"/>
      <c r="G50" s="44" t="s">
        <v>47</v>
      </c>
      <c r="H50" s="45"/>
      <c r="I50" s="45"/>
      <c r="J50" s="45"/>
      <c r="K50" s="45"/>
      <c r="L50" s="43"/>
    </row>
    <row r="51" spans="2:12" ht="11.25" hidden="1">
      <c r="B51" s="21"/>
      <c r="L51" s="21"/>
    </row>
    <row r="52" spans="2:12" ht="11.25" hidden="1">
      <c r="B52" s="21"/>
      <c r="L52" s="21"/>
    </row>
    <row r="53" spans="2:12" ht="11.25" hidden="1">
      <c r="B53" s="21"/>
      <c r="L53" s="21"/>
    </row>
    <row r="54" spans="2:12" ht="11.25" hidden="1">
      <c r="B54" s="21"/>
      <c r="L54" s="21"/>
    </row>
    <row r="55" spans="2:12" ht="11.25" hidden="1">
      <c r="B55" s="21"/>
      <c r="L55" s="21"/>
    </row>
    <row r="56" spans="2:12" ht="11.25" hidden="1">
      <c r="B56" s="21"/>
      <c r="L56" s="21"/>
    </row>
    <row r="57" spans="2:12" ht="11.25" hidden="1">
      <c r="B57" s="21"/>
      <c r="L57" s="21"/>
    </row>
    <row r="58" spans="2:12" ht="11.25" hidden="1">
      <c r="B58" s="21"/>
      <c r="L58" s="21"/>
    </row>
    <row r="59" spans="2:12" ht="11.25" hidden="1">
      <c r="B59" s="21"/>
      <c r="L59" s="21"/>
    </row>
    <row r="60" spans="2:12" ht="11.25" hidden="1">
      <c r="B60" s="21"/>
      <c r="L60" s="21"/>
    </row>
    <row r="61" spans="1:31" s="2" customFormat="1" ht="12.75" hidden="1">
      <c r="A61" s="33"/>
      <c r="B61" s="34"/>
      <c r="C61" s="33"/>
      <c r="D61" s="46" t="s">
        <v>48</v>
      </c>
      <c r="E61" s="36"/>
      <c r="F61" s="108" t="s">
        <v>49</v>
      </c>
      <c r="G61" s="46" t="s">
        <v>48</v>
      </c>
      <c r="H61" s="36"/>
      <c r="I61" s="36"/>
      <c r="J61" s="109" t="s">
        <v>49</v>
      </c>
      <c r="K61" s="36"/>
      <c r="L61" s="43"/>
      <c r="S61" s="33"/>
      <c r="T61" s="33"/>
      <c r="U61" s="33"/>
      <c r="V61" s="33"/>
      <c r="W61" s="33"/>
      <c r="X61" s="33"/>
      <c r="Y61" s="33"/>
      <c r="Z61" s="33"/>
      <c r="AA61" s="33"/>
      <c r="AB61" s="33"/>
      <c r="AC61" s="33"/>
      <c r="AD61" s="33"/>
      <c r="AE61" s="33"/>
    </row>
    <row r="62" spans="2:12" ht="11.25" hidden="1">
      <c r="B62" s="21"/>
      <c r="L62" s="21"/>
    </row>
    <row r="63" spans="2:12" ht="11.25" hidden="1">
      <c r="B63" s="21"/>
      <c r="L63" s="21"/>
    </row>
    <row r="64" spans="2:12" ht="11.25" hidden="1">
      <c r="B64" s="21"/>
      <c r="L64" s="21"/>
    </row>
    <row r="65" spans="1:31" s="2" customFormat="1" ht="12.75" hidden="1">
      <c r="A65" s="33"/>
      <c r="B65" s="34"/>
      <c r="C65" s="33"/>
      <c r="D65" s="44" t="s">
        <v>50</v>
      </c>
      <c r="E65" s="47"/>
      <c r="F65" s="47"/>
      <c r="G65" s="44" t="s">
        <v>51</v>
      </c>
      <c r="H65" s="47"/>
      <c r="I65" s="47"/>
      <c r="J65" s="47"/>
      <c r="K65" s="47"/>
      <c r="L65" s="43"/>
      <c r="S65" s="33"/>
      <c r="T65" s="33"/>
      <c r="U65" s="33"/>
      <c r="V65" s="33"/>
      <c r="W65" s="33"/>
      <c r="X65" s="33"/>
      <c r="Y65" s="33"/>
      <c r="Z65" s="33"/>
      <c r="AA65" s="33"/>
      <c r="AB65" s="33"/>
      <c r="AC65" s="33"/>
      <c r="AD65" s="33"/>
      <c r="AE65" s="33"/>
    </row>
    <row r="66" spans="2:12" ht="11.25" hidden="1">
      <c r="B66" s="21"/>
      <c r="L66" s="21"/>
    </row>
    <row r="67" spans="2:12" ht="11.25" hidden="1">
      <c r="B67" s="21"/>
      <c r="L67" s="21"/>
    </row>
    <row r="68" spans="2:12" ht="11.25" hidden="1">
      <c r="B68" s="21"/>
      <c r="L68" s="21"/>
    </row>
    <row r="69" spans="2:12" ht="11.25" hidden="1">
      <c r="B69" s="21"/>
      <c r="L69" s="21"/>
    </row>
    <row r="70" spans="2:12" ht="11.25" hidden="1">
      <c r="B70" s="21"/>
      <c r="L70" s="21"/>
    </row>
    <row r="71" spans="2:12" ht="11.25" hidden="1">
      <c r="B71" s="21"/>
      <c r="L71" s="21"/>
    </row>
    <row r="72" spans="2:12" ht="11.25" hidden="1">
      <c r="B72" s="21"/>
      <c r="L72" s="21"/>
    </row>
    <row r="73" spans="2:12" ht="11.25" hidden="1">
      <c r="B73" s="21"/>
      <c r="L73" s="21"/>
    </row>
    <row r="74" spans="2:12" ht="11.25" hidden="1">
      <c r="B74" s="21"/>
      <c r="L74" s="21"/>
    </row>
    <row r="75" spans="2:12" ht="11.25" hidden="1">
      <c r="B75" s="21"/>
      <c r="L75" s="21"/>
    </row>
    <row r="76" spans="1:31" s="2" customFormat="1" ht="12.75" hidden="1">
      <c r="A76" s="33"/>
      <c r="B76" s="34"/>
      <c r="C76" s="33"/>
      <c r="D76" s="46" t="s">
        <v>48</v>
      </c>
      <c r="E76" s="36"/>
      <c r="F76" s="108" t="s">
        <v>49</v>
      </c>
      <c r="G76" s="46" t="s">
        <v>48</v>
      </c>
      <c r="H76" s="36"/>
      <c r="I76" s="36"/>
      <c r="J76" s="109" t="s">
        <v>49</v>
      </c>
      <c r="K76" s="36"/>
      <c r="L76" s="43"/>
      <c r="S76" s="33"/>
      <c r="T76" s="33"/>
      <c r="U76" s="33"/>
      <c r="V76" s="33"/>
      <c r="W76" s="33"/>
      <c r="X76" s="33"/>
      <c r="Y76" s="33"/>
      <c r="Z76" s="33"/>
      <c r="AA76" s="33"/>
      <c r="AB76" s="33"/>
      <c r="AC76" s="33"/>
      <c r="AD76" s="33"/>
      <c r="AE76" s="33"/>
    </row>
    <row r="77" spans="1:31" s="2" customFormat="1" ht="14.45" customHeight="1" hidden="1">
      <c r="A77" s="33"/>
      <c r="B77" s="48"/>
      <c r="C77" s="49"/>
      <c r="D77" s="49"/>
      <c r="E77" s="49"/>
      <c r="F77" s="49"/>
      <c r="G77" s="49"/>
      <c r="H77" s="49"/>
      <c r="I77" s="49"/>
      <c r="J77" s="49"/>
      <c r="K77" s="49"/>
      <c r="L77" s="43"/>
      <c r="S77" s="33"/>
      <c r="T77" s="33"/>
      <c r="U77" s="33"/>
      <c r="V77" s="33"/>
      <c r="W77" s="33"/>
      <c r="X77" s="33"/>
      <c r="Y77" s="33"/>
      <c r="Z77" s="33"/>
      <c r="AA77" s="33"/>
      <c r="AB77" s="33"/>
      <c r="AC77" s="33"/>
      <c r="AD77" s="33"/>
      <c r="AE77" s="33"/>
    </row>
    <row r="78" ht="11.25" hidden="1"/>
    <row r="79" ht="11.25" hidden="1"/>
    <row r="80" ht="11.25" hidden="1"/>
    <row r="81" spans="1:31" s="2" customFormat="1" ht="6.95" customHeight="1">
      <c r="A81" s="33"/>
      <c r="B81" s="50"/>
      <c r="C81" s="51"/>
      <c r="D81" s="51"/>
      <c r="E81" s="51"/>
      <c r="F81" s="51"/>
      <c r="G81" s="51"/>
      <c r="H81" s="51"/>
      <c r="I81" s="51"/>
      <c r="J81" s="51"/>
      <c r="K81" s="51"/>
      <c r="L81" s="43"/>
      <c r="S81" s="33"/>
      <c r="T81" s="33"/>
      <c r="U81" s="33"/>
      <c r="V81" s="33"/>
      <c r="W81" s="33"/>
      <c r="X81" s="33"/>
      <c r="Y81" s="33"/>
      <c r="Z81" s="33"/>
      <c r="AA81" s="33"/>
      <c r="AB81" s="33"/>
      <c r="AC81" s="33"/>
      <c r="AD81" s="33"/>
      <c r="AE81" s="33"/>
    </row>
    <row r="82" spans="1:31" s="2" customFormat="1" ht="24.95" customHeight="1">
      <c r="A82" s="33"/>
      <c r="B82" s="34"/>
      <c r="C82" s="22" t="s">
        <v>108</v>
      </c>
      <c r="D82" s="33"/>
      <c r="E82" s="33"/>
      <c r="F82" s="33"/>
      <c r="G82" s="33"/>
      <c r="H82" s="33"/>
      <c r="I82" s="33"/>
      <c r="J82" s="33"/>
      <c r="K82" s="33"/>
      <c r="L82" s="43"/>
      <c r="S82" s="33"/>
      <c r="T82" s="33"/>
      <c r="U82" s="33"/>
      <c r="V82" s="33"/>
      <c r="W82" s="33"/>
      <c r="X82" s="33"/>
      <c r="Y82" s="33"/>
      <c r="Z82" s="33"/>
      <c r="AA82" s="33"/>
      <c r="AB82" s="33"/>
      <c r="AC82" s="33"/>
      <c r="AD82" s="33"/>
      <c r="AE82" s="33"/>
    </row>
    <row r="83" spans="1:31" s="2" customFormat="1" ht="6.95" customHeight="1">
      <c r="A83" s="33"/>
      <c r="B83" s="34"/>
      <c r="C83" s="33"/>
      <c r="D83" s="33"/>
      <c r="E83" s="33"/>
      <c r="F83" s="33"/>
      <c r="G83" s="33"/>
      <c r="H83" s="33"/>
      <c r="I83" s="33"/>
      <c r="J83" s="33"/>
      <c r="K83" s="33"/>
      <c r="L83" s="43"/>
      <c r="S83" s="33"/>
      <c r="T83" s="33"/>
      <c r="U83" s="33"/>
      <c r="V83" s="33"/>
      <c r="W83" s="33"/>
      <c r="X83" s="33"/>
      <c r="Y83" s="33"/>
      <c r="Z83" s="33"/>
      <c r="AA83" s="33"/>
      <c r="AB83" s="33"/>
      <c r="AC83" s="33"/>
      <c r="AD83" s="33"/>
      <c r="AE83" s="33"/>
    </row>
    <row r="84" spans="1:31" s="2" customFormat="1" ht="12" customHeight="1">
      <c r="A84" s="33"/>
      <c r="B84" s="34"/>
      <c r="C84" s="28" t="s">
        <v>16</v>
      </c>
      <c r="D84" s="33"/>
      <c r="E84" s="33"/>
      <c r="F84" s="33"/>
      <c r="G84" s="33"/>
      <c r="H84" s="33"/>
      <c r="I84" s="33"/>
      <c r="J84" s="33"/>
      <c r="K84" s="33"/>
      <c r="L84" s="43"/>
      <c r="S84" s="33"/>
      <c r="T84" s="33"/>
      <c r="U84" s="33"/>
      <c r="V84" s="33"/>
      <c r="W84" s="33"/>
      <c r="X84" s="33"/>
      <c r="Y84" s="33"/>
      <c r="Z84" s="33"/>
      <c r="AA84" s="33"/>
      <c r="AB84" s="33"/>
      <c r="AC84" s="33"/>
      <c r="AD84" s="33"/>
      <c r="AE84" s="33"/>
    </row>
    <row r="85" spans="1:31" s="2" customFormat="1" ht="16.5" customHeight="1">
      <c r="A85" s="33"/>
      <c r="B85" s="34"/>
      <c r="C85" s="33"/>
      <c r="D85" s="33"/>
      <c r="E85" s="253" t="str">
        <f>E7</f>
        <v>Nástavba provozně technického objektu - ON Trutnov 1</v>
      </c>
      <c r="F85" s="254"/>
      <c r="G85" s="254"/>
      <c r="H85" s="254"/>
      <c r="I85" s="33"/>
      <c r="J85" s="33"/>
      <c r="K85" s="33"/>
      <c r="L85" s="43"/>
      <c r="S85" s="33"/>
      <c r="T85" s="33"/>
      <c r="U85" s="33"/>
      <c r="V85" s="33"/>
      <c r="W85" s="33"/>
      <c r="X85" s="33"/>
      <c r="Y85" s="33"/>
      <c r="Z85" s="33"/>
      <c r="AA85" s="33"/>
      <c r="AB85" s="33"/>
      <c r="AC85" s="33"/>
      <c r="AD85" s="33"/>
      <c r="AE85" s="33"/>
    </row>
    <row r="86" spans="1:31" s="2" customFormat="1" ht="12" customHeight="1">
      <c r="A86" s="33"/>
      <c r="B86" s="34"/>
      <c r="C86" s="28" t="s">
        <v>106</v>
      </c>
      <c r="D86" s="33"/>
      <c r="E86" s="33"/>
      <c r="F86" s="33"/>
      <c r="G86" s="33"/>
      <c r="H86" s="33"/>
      <c r="I86" s="33"/>
      <c r="J86" s="33"/>
      <c r="K86" s="33"/>
      <c r="L86" s="43"/>
      <c r="S86" s="33"/>
      <c r="T86" s="33"/>
      <c r="U86" s="33"/>
      <c r="V86" s="33"/>
      <c r="W86" s="33"/>
      <c r="X86" s="33"/>
      <c r="Y86" s="33"/>
      <c r="Z86" s="33"/>
      <c r="AA86" s="33"/>
      <c r="AB86" s="33"/>
      <c r="AC86" s="33"/>
      <c r="AD86" s="33"/>
      <c r="AE86" s="33"/>
    </row>
    <row r="87" spans="1:31" s="2" customFormat="1" ht="16.5" customHeight="1">
      <c r="A87" s="33"/>
      <c r="B87" s="34"/>
      <c r="C87" s="33"/>
      <c r="D87" s="33"/>
      <c r="E87" s="214" t="str">
        <f>E9</f>
        <v>D.1.4.G - Elektroinstalace</v>
      </c>
      <c r="F87" s="255"/>
      <c r="G87" s="255"/>
      <c r="H87" s="255"/>
      <c r="I87" s="33"/>
      <c r="J87" s="33"/>
      <c r="K87" s="33"/>
      <c r="L87" s="43"/>
      <c r="S87" s="33"/>
      <c r="T87" s="33"/>
      <c r="U87" s="33"/>
      <c r="V87" s="33"/>
      <c r="W87" s="33"/>
      <c r="X87" s="33"/>
      <c r="Y87" s="33"/>
      <c r="Z87" s="33"/>
      <c r="AA87" s="33"/>
      <c r="AB87" s="33"/>
      <c r="AC87" s="33"/>
      <c r="AD87" s="33"/>
      <c r="AE87" s="33"/>
    </row>
    <row r="88" spans="1:31" s="2" customFormat="1" ht="6.95" customHeight="1">
      <c r="A88" s="33"/>
      <c r="B88" s="34"/>
      <c r="C88" s="33"/>
      <c r="D88" s="33"/>
      <c r="E88" s="33"/>
      <c r="F88" s="33"/>
      <c r="G88" s="33"/>
      <c r="H88" s="33"/>
      <c r="I88" s="33"/>
      <c r="J88" s="33"/>
      <c r="K88" s="33"/>
      <c r="L88" s="43"/>
      <c r="S88" s="33"/>
      <c r="T88" s="33"/>
      <c r="U88" s="33"/>
      <c r="V88" s="33"/>
      <c r="W88" s="33"/>
      <c r="X88" s="33"/>
      <c r="Y88" s="33"/>
      <c r="Z88" s="33"/>
      <c r="AA88" s="33"/>
      <c r="AB88" s="33"/>
      <c r="AC88" s="33"/>
      <c r="AD88" s="33"/>
      <c r="AE88" s="33"/>
    </row>
    <row r="89" spans="1:31" s="2" customFormat="1" ht="12" customHeight="1">
      <c r="A89" s="33"/>
      <c r="B89" s="34"/>
      <c r="C89" s="28" t="s">
        <v>20</v>
      </c>
      <c r="D89" s="33"/>
      <c r="E89" s="33"/>
      <c r="F89" s="26" t="str">
        <f>F12</f>
        <v xml:space="preserve"> </v>
      </c>
      <c r="G89" s="33"/>
      <c r="H89" s="33"/>
      <c r="I89" s="28" t="s">
        <v>22</v>
      </c>
      <c r="J89" s="56" t="str">
        <f>IF(J12="","",J12)</f>
        <v>27. 1. 2023</v>
      </c>
      <c r="K89" s="33"/>
      <c r="L89" s="43"/>
      <c r="S89" s="33"/>
      <c r="T89" s="33"/>
      <c r="U89" s="33"/>
      <c r="V89" s="33"/>
      <c r="W89" s="33"/>
      <c r="X89" s="33"/>
      <c r="Y89" s="33"/>
      <c r="Z89" s="33"/>
      <c r="AA89" s="33"/>
      <c r="AB89" s="33"/>
      <c r="AC89" s="33"/>
      <c r="AD89" s="33"/>
      <c r="AE89" s="33"/>
    </row>
    <row r="90" spans="1:31" s="2" customFormat="1" ht="6.95" customHeight="1">
      <c r="A90" s="33"/>
      <c r="B90" s="34"/>
      <c r="C90" s="33"/>
      <c r="D90" s="33"/>
      <c r="E90" s="33"/>
      <c r="F90" s="33"/>
      <c r="G90" s="33"/>
      <c r="H90" s="33"/>
      <c r="I90" s="33"/>
      <c r="J90" s="33"/>
      <c r="K90" s="33"/>
      <c r="L90" s="43"/>
      <c r="S90" s="33"/>
      <c r="T90" s="33"/>
      <c r="U90" s="33"/>
      <c r="V90" s="33"/>
      <c r="W90" s="33"/>
      <c r="X90" s="33"/>
      <c r="Y90" s="33"/>
      <c r="Z90" s="33"/>
      <c r="AA90" s="33"/>
      <c r="AB90" s="33"/>
      <c r="AC90" s="33"/>
      <c r="AD90" s="33"/>
      <c r="AE90" s="33"/>
    </row>
    <row r="91" spans="1:31" s="2" customFormat="1" ht="15.2" customHeight="1">
      <c r="A91" s="33"/>
      <c r="B91" s="34"/>
      <c r="C91" s="28" t="s">
        <v>24</v>
      </c>
      <c r="D91" s="33"/>
      <c r="E91" s="33"/>
      <c r="F91" s="26" t="str">
        <f>E15</f>
        <v xml:space="preserve"> </v>
      </c>
      <c r="G91" s="33"/>
      <c r="H91" s="33"/>
      <c r="I91" s="28" t="s">
        <v>29</v>
      </c>
      <c r="J91" s="31" t="str">
        <f>E21</f>
        <v xml:space="preserve"> </v>
      </c>
      <c r="K91" s="33"/>
      <c r="L91" s="43"/>
      <c r="S91" s="33"/>
      <c r="T91" s="33"/>
      <c r="U91" s="33"/>
      <c r="V91" s="33"/>
      <c r="W91" s="33"/>
      <c r="X91" s="33"/>
      <c r="Y91" s="33"/>
      <c r="Z91" s="33"/>
      <c r="AA91" s="33"/>
      <c r="AB91" s="33"/>
      <c r="AC91" s="33"/>
      <c r="AD91" s="33"/>
      <c r="AE91" s="33"/>
    </row>
    <row r="92" spans="1:31" s="2" customFormat="1" ht="15.2" customHeight="1">
      <c r="A92" s="33"/>
      <c r="B92" s="34"/>
      <c r="C92" s="28" t="s">
        <v>27</v>
      </c>
      <c r="D92" s="33"/>
      <c r="E92" s="33"/>
      <c r="F92" s="26" t="str">
        <f>IF(E18="","",E18)</f>
        <v>Vyplň údaj</v>
      </c>
      <c r="G92" s="33"/>
      <c r="H92" s="33"/>
      <c r="I92" s="28" t="s">
        <v>31</v>
      </c>
      <c r="J92" s="31" t="str">
        <f>E24</f>
        <v xml:space="preserve"> </v>
      </c>
      <c r="K92" s="33"/>
      <c r="L92" s="43"/>
      <c r="S92" s="33"/>
      <c r="T92" s="33"/>
      <c r="U92" s="33"/>
      <c r="V92" s="33"/>
      <c r="W92" s="33"/>
      <c r="X92" s="33"/>
      <c r="Y92" s="33"/>
      <c r="Z92" s="33"/>
      <c r="AA92" s="33"/>
      <c r="AB92" s="33"/>
      <c r="AC92" s="33"/>
      <c r="AD92" s="33"/>
      <c r="AE92" s="33"/>
    </row>
    <row r="93" spans="1:31" s="2" customFormat="1" ht="10.35" customHeight="1">
      <c r="A93" s="33"/>
      <c r="B93" s="34"/>
      <c r="C93" s="33"/>
      <c r="D93" s="33"/>
      <c r="E93" s="33"/>
      <c r="F93" s="33"/>
      <c r="G93" s="33"/>
      <c r="H93" s="33"/>
      <c r="I93" s="33"/>
      <c r="J93" s="33"/>
      <c r="K93" s="33"/>
      <c r="L93" s="43"/>
      <c r="S93" s="33"/>
      <c r="T93" s="33"/>
      <c r="U93" s="33"/>
      <c r="V93" s="33"/>
      <c r="W93" s="33"/>
      <c r="X93" s="33"/>
      <c r="Y93" s="33"/>
      <c r="Z93" s="33"/>
      <c r="AA93" s="33"/>
      <c r="AB93" s="33"/>
      <c r="AC93" s="33"/>
      <c r="AD93" s="33"/>
      <c r="AE93" s="33"/>
    </row>
    <row r="94" spans="1:31" s="2" customFormat="1" ht="29.25" customHeight="1">
      <c r="A94" s="33"/>
      <c r="B94" s="34"/>
      <c r="C94" s="110" t="s">
        <v>109</v>
      </c>
      <c r="D94" s="102"/>
      <c r="E94" s="102"/>
      <c r="F94" s="102"/>
      <c r="G94" s="102"/>
      <c r="H94" s="102"/>
      <c r="I94" s="102"/>
      <c r="J94" s="111" t="s">
        <v>110</v>
      </c>
      <c r="K94" s="102"/>
      <c r="L94" s="43"/>
      <c r="S94" s="33"/>
      <c r="T94" s="33"/>
      <c r="U94" s="33"/>
      <c r="V94" s="33"/>
      <c r="W94" s="33"/>
      <c r="X94" s="33"/>
      <c r="Y94" s="33"/>
      <c r="Z94" s="33"/>
      <c r="AA94" s="33"/>
      <c r="AB94" s="33"/>
      <c r="AC94" s="33"/>
      <c r="AD94" s="33"/>
      <c r="AE94" s="33"/>
    </row>
    <row r="95" spans="1:31" s="2" customFormat="1" ht="10.35" customHeight="1">
      <c r="A95" s="33"/>
      <c r="B95" s="34"/>
      <c r="C95" s="33"/>
      <c r="D95" s="33"/>
      <c r="E95" s="33"/>
      <c r="F95" s="33"/>
      <c r="G95" s="33"/>
      <c r="H95" s="33"/>
      <c r="I95" s="33"/>
      <c r="J95" s="33"/>
      <c r="K95" s="33"/>
      <c r="L95" s="43"/>
      <c r="S95" s="33"/>
      <c r="T95" s="33"/>
      <c r="U95" s="33"/>
      <c r="V95" s="33"/>
      <c r="W95" s="33"/>
      <c r="X95" s="33"/>
      <c r="Y95" s="33"/>
      <c r="Z95" s="33"/>
      <c r="AA95" s="33"/>
      <c r="AB95" s="33"/>
      <c r="AC95" s="33"/>
      <c r="AD95" s="33"/>
      <c r="AE95" s="33"/>
    </row>
    <row r="96" spans="1:47" s="2" customFormat="1" ht="22.9" customHeight="1">
      <c r="A96" s="33"/>
      <c r="B96" s="34"/>
      <c r="C96" s="112" t="s">
        <v>111</v>
      </c>
      <c r="D96" s="33"/>
      <c r="E96" s="33"/>
      <c r="F96" s="33"/>
      <c r="G96" s="33"/>
      <c r="H96" s="33"/>
      <c r="I96" s="33"/>
      <c r="J96" s="72">
        <f>J125</f>
        <v>0</v>
      </c>
      <c r="K96" s="33"/>
      <c r="L96" s="43"/>
      <c r="S96" s="33"/>
      <c r="T96" s="33"/>
      <c r="U96" s="33"/>
      <c r="V96" s="33"/>
      <c r="W96" s="33"/>
      <c r="X96" s="33"/>
      <c r="Y96" s="33"/>
      <c r="Z96" s="33"/>
      <c r="AA96" s="33"/>
      <c r="AB96" s="33"/>
      <c r="AC96" s="33"/>
      <c r="AD96" s="33"/>
      <c r="AE96" s="33"/>
      <c r="AU96" s="18" t="s">
        <v>112</v>
      </c>
    </row>
    <row r="97" spans="2:12" s="9" customFormat="1" ht="24.95" customHeight="1">
      <c r="B97" s="113"/>
      <c r="D97" s="114" t="s">
        <v>2845</v>
      </c>
      <c r="E97" s="115"/>
      <c r="F97" s="115"/>
      <c r="G97" s="115"/>
      <c r="H97" s="115"/>
      <c r="I97" s="115"/>
      <c r="J97" s="116">
        <f>J126</f>
        <v>0</v>
      </c>
      <c r="L97" s="113"/>
    </row>
    <row r="98" spans="2:12" s="10" customFormat="1" ht="19.9" customHeight="1">
      <c r="B98" s="117"/>
      <c r="D98" s="118" t="s">
        <v>2846</v>
      </c>
      <c r="E98" s="119"/>
      <c r="F98" s="119"/>
      <c r="G98" s="119"/>
      <c r="H98" s="119"/>
      <c r="I98" s="119"/>
      <c r="J98" s="120">
        <f>J127</f>
        <v>0</v>
      </c>
      <c r="L98" s="117"/>
    </row>
    <row r="99" spans="2:12" s="10" customFormat="1" ht="19.9" customHeight="1">
      <c r="B99" s="117"/>
      <c r="D99" s="118" t="s">
        <v>2847</v>
      </c>
      <c r="E99" s="119"/>
      <c r="F99" s="119"/>
      <c r="G99" s="119"/>
      <c r="H99" s="119"/>
      <c r="I99" s="119"/>
      <c r="J99" s="120">
        <f>J144</f>
        <v>0</v>
      </c>
      <c r="L99" s="117"/>
    </row>
    <row r="100" spans="2:12" s="10" customFormat="1" ht="19.9" customHeight="1">
      <c r="B100" s="117"/>
      <c r="D100" s="118" t="s">
        <v>2848</v>
      </c>
      <c r="E100" s="119"/>
      <c r="F100" s="119"/>
      <c r="G100" s="119"/>
      <c r="H100" s="119"/>
      <c r="I100" s="119"/>
      <c r="J100" s="120">
        <f>J171</f>
        <v>0</v>
      </c>
      <c r="L100" s="117"/>
    </row>
    <row r="101" spans="2:12" s="10" customFormat="1" ht="19.9" customHeight="1">
      <c r="B101" s="117"/>
      <c r="D101" s="118" t="s">
        <v>2849</v>
      </c>
      <c r="E101" s="119"/>
      <c r="F101" s="119"/>
      <c r="G101" s="119"/>
      <c r="H101" s="119"/>
      <c r="I101" s="119"/>
      <c r="J101" s="120">
        <f>J176</f>
        <v>0</v>
      </c>
      <c r="L101" s="117"/>
    </row>
    <row r="102" spans="2:12" s="10" customFormat="1" ht="19.9" customHeight="1">
      <c r="B102" s="117"/>
      <c r="D102" s="118" t="s">
        <v>2850</v>
      </c>
      <c r="E102" s="119"/>
      <c r="F102" s="119"/>
      <c r="G102" s="119"/>
      <c r="H102" s="119"/>
      <c r="I102" s="119"/>
      <c r="J102" s="120">
        <f>J183</f>
        <v>0</v>
      </c>
      <c r="L102" s="117"/>
    </row>
    <row r="103" spans="2:12" s="10" customFormat="1" ht="19.9" customHeight="1">
      <c r="B103" s="117"/>
      <c r="D103" s="118" t="s">
        <v>2851</v>
      </c>
      <c r="E103" s="119"/>
      <c r="F103" s="119"/>
      <c r="G103" s="119"/>
      <c r="H103" s="119"/>
      <c r="I103" s="119"/>
      <c r="J103" s="120">
        <f>J202</f>
        <v>0</v>
      </c>
      <c r="L103" s="117"/>
    </row>
    <row r="104" spans="2:12" s="10" customFormat="1" ht="19.9" customHeight="1">
      <c r="B104" s="117"/>
      <c r="D104" s="118" t="s">
        <v>2852</v>
      </c>
      <c r="E104" s="119"/>
      <c r="F104" s="119"/>
      <c r="G104" s="119"/>
      <c r="H104" s="119"/>
      <c r="I104" s="119"/>
      <c r="J104" s="120">
        <f>J223</f>
        <v>0</v>
      </c>
      <c r="L104" s="117"/>
    </row>
    <row r="105" spans="2:12" s="9" customFormat="1" ht="24.95" customHeight="1">
      <c r="B105" s="113"/>
      <c r="D105" s="114" t="s">
        <v>2853</v>
      </c>
      <c r="E105" s="115"/>
      <c r="F105" s="115"/>
      <c r="G105" s="115"/>
      <c r="H105" s="115"/>
      <c r="I105" s="115"/>
      <c r="J105" s="116">
        <f>J252</f>
        <v>0</v>
      </c>
      <c r="L105" s="113"/>
    </row>
    <row r="106" spans="1:31" s="2" customFormat="1" ht="21.75" customHeight="1">
      <c r="A106" s="33"/>
      <c r="B106" s="34"/>
      <c r="C106" s="33"/>
      <c r="D106" s="33"/>
      <c r="E106" s="33"/>
      <c r="F106" s="33"/>
      <c r="G106" s="33"/>
      <c r="H106" s="33"/>
      <c r="I106" s="33"/>
      <c r="J106" s="33"/>
      <c r="K106" s="33"/>
      <c r="L106" s="43"/>
      <c r="S106" s="33"/>
      <c r="T106" s="33"/>
      <c r="U106" s="33"/>
      <c r="V106" s="33"/>
      <c r="W106" s="33"/>
      <c r="X106" s="33"/>
      <c r="Y106" s="33"/>
      <c r="Z106" s="33"/>
      <c r="AA106" s="33"/>
      <c r="AB106" s="33"/>
      <c r="AC106" s="33"/>
      <c r="AD106" s="33"/>
      <c r="AE106" s="33"/>
    </row>
    <row r="107" spans="1:31" s="2" customFormat="1" ht="6.95" customHeight="1">
      <c r="A107" s="33"/>
      <c r="B107" s="48"/>
      <c r="C107" s="49"/>
      <c r="D107" s="49"/>
      <c r="E107" s="49"/>
      <c r="F107" s="49"/>
      <c r="G107" s="49"/>
      <c r="H107" s="49"/>
      <c r="I107" s="49"/>
      <c r="J107" s="49"/>
      <c r="K107" s="49"/>
      <c r="L107" s="43"/>
      <c r="S107" s="33"/>
      <c r="T107" s="33"/>
      <c r="U107" s="33"/>
      <c r="V107" s="33"/>
      <c r="W107" s="33"/>
      <c r="X107" s="33"/>
      <c r="Y107" s="33"/>
      <c r="Z107" s="33"/>
      <c r="AA107" s="33"/>
      <c r="AB107" s="33"/>
      <c r="AC107" s="33"/>
      <c r="AD107" s="33"/>
      <c r="AE107" s="33"/>
    </row>
    <row r="111" spans="1:31" s="2" customFormat="1" ht="6.95" customHeight="1">
      <c r="A111" s="33"/>
      <c r="B111" s="50"/>
      <c r="C111" s="51"/>
      <c r="D111" s="51"/>
      <c r="E111" s="51"/>
      <c r="F111" s="51"/>
      <c r="G111" s="51"/>
      <c r="H111" s="51"/>
      <c r="I111" s="51"/>
      <c r="J111" s="51"/>
      <c r="K111" s="51"/>
      <c r="L111" s="43"/>
      <c r="S111" s="33"/>
      <c r="T111" s="33"/>
      <c r="U111" s="33"/>
      <c r="V111" s="33"/>
      <c r="W111" s="33"/>
      <c r="X111" s="33"/>
      <c r="Y111" s="33"/>
      <c r="Z111" s="33"/>
      <c r="AA111" s="33"/>
      <c r="AB111" s="33"/>
      <c r="AC111" s="33"/>
      <c r="AD111" s="33"/>
      <c r="AE111" s="33"/>
    </row>
    <row r="112" spans="1:31" s="2" customFormat="1" ht="24.95" customHeight="1">
      <c r="A112" s="33"/>
      <c r="B112" s="34"/>
      <c r="C112" s="22" t="s">
        <v>145</v>
      </c>
      <c r="D112" s="33"/>
      <c r="E112" s="33"/>
      <c r="F112" s="33"/>
      <c r="G112" s="33"/>
      <c r="H112" s="33"/>
      <c r="I112" s="33"/>
      <c r="J112" s="33"/>
      <c r="K112" s="33"/>
      <c r="L112" s="43"/>
      <c r="S112" s="33"/>
      <c r="T112" s="33"/>
      <c r="U112" s="33"/>
      <c r="V112" s="33"/>
      <c r="W112" s="33"/>
      <c r="X112" s="33"/>
      <c r="Y112" s="33"/>
      <c r="Z112" s="33"/>
      <c r="AA112" s="33"/>
      <c r="AB112" s="33"/>
      <c r="AC112" s="33"/>
      <c r="AD112" s="33"/>
      <c r="AE112" s="33"/>
    </row>
    <row r="113" spans="1:31" s="2" customFormat="1" ht="6.95" customHeight="1">
      <c r="A113" s="33"/>
      <c r="B113" s="34"/>
      <c r="C113" s="33"/>
      <c r="D113" s="33"/>
      <c r="E113" s="33"/>
      <c r="F113" s="33"/>
      <c r="G113" s="33"/>
      <c r="H113" s="33"/>
      <c r="I113" s="33"/>
      <c r="J113" s="33"/>
      <c r="K113" s="33"/>
      <c r="L113" s="43"/>
      <c r="S113" s="33"/>
      <c r="T113" s="33"/>
      <c r="U113" s="33"/>
      <c r="V113" s="33"/>
      <c r="W113" s="33"/>
      <c r="X113" s="33"/>
      <c r="Y113" s="33"/>
      <c r="Z113" s="33"/>
      <c r="AA113" s="33"/>
      <c r="AB113" s="33"/>
      <c r="AC113" s="33"/>
      <c r="AD113" s="33"/>
      <c r="AE113" s="33"/>
    </row>
    <row r="114" spans="1:31" s="2" customFormat="1" ht="12" customHeight="1">
      <c r="A114" s="33"/>
      <c r="B114" s="34"/>
      <c r="C114" s="28" t="s">
        <v>16</v>
      </c>
      <c r="D114" s="33"/>
      <c r="E114" s="33"/>
      <c r="F114" s="33"/>
      <c r="G114" s="33"/>
      <c r="H114" s="33"/>
      <c r="I114" s="33"/>
      <c r="J114" s="33"/>
      <c r="K114" s="33"/>
      <c r="L114" s="43"/>
      <c r="S114" s="33"/>
      <c r="T114" s="33"/>
      <c r="U114" s="33"/>
      <c r="V114" s="33"/>
      <c r="W114" s="33"/>
      <c r="X114" s="33"/>
      <c r="Y114" s="33"/>
      <c r="Z114" s="33"/>
      <c r="AA114" s="33"/>
      <c r="AB114" s="33"/>
      <c r="AC114" s="33"/>
      <c r="AD114" s="33"/>
      <c r="AE114" s="33"/>
    </row>
    <row r="115" spans="1:31" s="2" customFormat="1" ht="16.5" customHeight="1">
      <c r="A115" s="33"/>
      <c r="B115" s="34"/>
      <c r="C115" s="33"/>
      <c r="D115" s="33"/>
      <c r="E115" s="253" t="str">
        <f>E7</f>
        <v>Nástavba provozně technického objektu - ON Trutnov 1</v>
      </c>
      <c r="F115" s="254"/>
      <c r="G115" s="254"/>
      <c r="H115" s="254"/>
      <c r="I115" s="33"/>
      <c r="J115" s="33"/>
      <c r="K115" s="33"/>
      <c r="L115" s="43"/>
      <c r="S115" s="33"/>
      <c r="T115" s="33"/>
      <c r="U115" s="33"/>
      <c r="V115" s="33"/>
      <c r="W115" s="33"/>
      <c r="X115" s="33"/>
      <c r="Y115" s="33"/>
      <c r="Z115" s="33"/>
      <c r="AA115" s="33"/>
      <c r="AB115" s="33"/>
      <c r="AC115" s="33"/>
      <c r="AD115" s="33"/>
      <c r="AE115" s="33"/>
    </row>
    <row r="116" spans="1:31" s="2" customFormat="1" ht="12" customHeight="1">
      <c r="A116" s="33"/>
      <c r="B116" s="34"/>
      <c r="C116" s="28" t="s">
        <v>106</v>
      </c>
      <c r="D116" s="33"/>
      <c r="E116" s="33"/>
      <c r="F116" s="33"/>
      <c r="G116" s="33"/>
      <c r="H116" s="33"/>
      <c r="I116" s="33"/>
      <c r="J116" s="33"/>
      <c r="K116" s="33"/>
      <c r="L116" s="43"/>
      <c r="S116" s="33"/>
      <c r="T116" s="33"/>
      <c r="U116" s="33"/>
      <c r="V116" s="33"/>
      <c r="W116" s="33"/>
      <c r="X116" s="33"/>
      <c r="Y116" s="33"/>
      <c r="Z116" s="33"/>
      <c r="AA116" s="33"/>
      <c r="AB116" s="33"/>
      <c r="AC116" s="33"/>
      <c r="AD116" s="33"/>
      <c r="AE116" s="33"/>
    </row>
    <row r="117" spans="1:31" s="2" customFormat="1" ht="16.5" customHeight="1">
      <c r="A117" s="33"/>
      <c r="B117" s="34"/>
      <c r="C117" s="33"/>
      <c r="D117" s="33"/>
      <c r="E117" s="214" t="str">
        <f>E9</f>
        <v>D.1.4.G - Elektroinstalace</v>
      </c>
      <c r="F117" s="255"/>
      <c r="G117" s="255"/>
      <c r="H117" s="255"/>
      <c r="I117" s="33"/>
      <c r="J117" s="33"/>
      <c r="K117" s="33"/>
      <c r="L117" s="43"/>
      <c r="S117" s="33"/>
      <c r="T117" s="33"/>
      <c r="U117" s="33"/>
      <c r="V117" s="33"/>
      <c r="W117" s="33"/>
      <c r="X117" s="33"/>
      <c r="Y117" s="33"/>
      <c r="Z117" s="33"/>
      <c r="AA117" s="33"/>
      <c r="AB117" s="33"/>
      <c r="AC117" s="33"/>
      <c r="AD117" s="33"/>
      <c r="AE117" s="33"/>
    </row>
    <row r="118" spans="1:31" s="2" customFormat="1" ht="6.95" customHeight="1">
      <c r="A118" s="33"/>
      <c r="B118" s="34"/>
      <c r="C118" s="33"/>
      <c r="D118" s="33"/>
      <c r="E118" s="33"/>
      <c r="F118" s="33"/>
      <c r="G118" s="33"/>
      <c r="H118" s="33"/>
      <c r="I118" s="33"/>
      <c r="J118" s="33"/>
      <c r="K118" s="33"/>
      <c r="L118" s="43"/>
      <c r="S118" s="33"/>
      <c r="T118" s="33"/>
      <c r="U118" s="33"/>
      <c r="V118" s="33"/>
      <c r="W118" s="33"/>
      <c r="X118" s="33"/>
      <c r="Y118" s="33"/>
      <c r="Z118" s="33"/>
      <c r="AA118" s="33"/>
      <c r="AB118" s="33"/>
      <c r="AC118" s="33"/>
      <c r="AD118" s="33"/>
      <c r="AE118" s="33"/>
    </row>
    <row r="119" spans="1:31" s="2" customFormat="1" ht="12" customHeight="1">
      <c r="A119" s="33"/>
      <c r="B119" s="34"/>
      <c r="C119" s="28" t="s">
        <v>20</v>
      </c>
      <c r="D119" s="33"/>
      <c r="E119" s="33"/>
      <c r="F119" s="26" t="str">
        <f>F12</f>
        <v xml:space="preserve"> </v>
      </c>
      <c r="G119" s="33"/>
      <c r="H119" s="33"/>
      <c r="I119" s="28" t="s">
        <v>22</v>
      </c>
      <c r="J119" s="56" t="str">
        <f>IF(J12="","",J12)</f>
        <v>27. 1. 2023</v>
      </c>
      <c r="K119" s="33"/>
      <c r="L119" s="43"/>
      <c r="S119" s="33"/>
      <c r="T119" s="33"/>
      <c r="U119" s="33"/>
      <c r="V119" s="33"/>
      <c r="W119" s="33"/>
      <c r="X119" s="33"/>
      <c r="Y119" s="33"/>
      <c r="Z119" s="33"/>
      <c r="AA119" s="33"/>
      <c r="AB119" s="33"/>
      <c r="AC119" s="33"/>
      <c r="AD119" s="33"/>
      <c r="AE119" s="33"/>
    </row>
    <row r="120" spans="1:31" s="2" customFormat="1" ht="6.95" customHeight="1">
      <c r="A120" s="33"/>
      <c r="B120" s="34"/>
      <c r="C120" s="33"/>
      <c r="D120" s="33"/>
      <c r="E120" s="33"/>
      <c r="F120" s="33"/>
      <c r="G120" s="33"/>
      <c r="H120" s="33"/>
      <c r="I120" s="33"/>
      <c r="J120" s="33"/>
      <c r="K120" s="33"/>
      <c r="L120" s="43"/>
      <c r="S120" s="33"/>
      <c r="T120" s="33"/>
      <c r="U120" s="33"/>
      <c r="V120" s="33"/>
      <c r="W120" s="33"/>
      <c r="X120" s="33"/>
      <c r="Y120" s="33"/>
      <c r="Z120" s="33"/>
      <c r="AA120" s="33"/>
      <c r="AB120" s="33"/>
      <c r="AC120" s="33"/>
      <c r="AD120" s="33"/>
      <c r="AE120" s="33"/>
    </row>
    <row r="121" spans="1:31" s="2" customFormat="1" ht="15.2" customHeight="1">
      <c r="A121" s="33"/>
      <c r="B121" s="34"/>
      <c r="C121" s="28" t="s">
        <v>24</v>
      </c>
      <c r="D121" s="33"/>
      <c r="E121" s="33"/>
      <c r="F121" s="26" t="str">
        <f>E15</f>
        <v xml:space="preserve"> </v>
      </c>
      <c r="G121" s="33"/>
      <c r="H121" s="33"/>
      <c r="I121" s="28" t="s">
        <v>29</v>
      </c>
      <c r="J121" s="31" t="str">
        <f>E21</f>
        <v xml:space="preserve"> </v>
      </c>
      <c r="K121" s="33"/>
      <c r="L121" s="43"/>
      <c r="S121" s="33"/>
      <c r="T121" s="33"/>
      <c r="U121" s="33"/>
      <c r="V121" s="33"/>
      <c r="W121" s="33"/>
      <c r="X121" s="33"/>
      <c r="Y121" s="33"/>
      <c r="Z121" s="33"/>
      <c r="AA121" s="33"/>
      <c r="AB121" s="33"/>
      <c r="AC121" s="33"/>
      <c r="AD121" s="33"/>
      <c r="AE121" s="33"/>
    </row>
    <row r="122" spans="1:31" s="2" customFormat="1" ht="15.2" customHeight="1">
      <c r="A122" s="33"/>
      <c r="B122" s="34"/>
      <c r="C122" s="28" t="s">
        <v>27</v>
      </c>
      <c r="D122" s="33"/>
      <c r="E122" s="33"/>
      <c r="F122" s="26" t="str">
        <f>IF(E18="","",E18)</f>
        <v>Vyplň údaj</v>
      </c>
      <c r="G122" s="33"/>
      <c r="H122" s="33"/>
      <c r="I122" s="28" t="s">
        <v>31</v>
      </c>
      <c r="J122" s="31" t="str">
        <f>E24</f>
        <v xml:space="preserve"> </v>
      </c>
      <c r="K122" s="33"/>
      <c r="L122" s="43"/>
      <c r="S122" s="33"/>
      <c r="T122" s="33"/>
      <c r="U122" s="33"/>
      <c r="V122" s="33"/>
      <c r="W122" s="33"/>
      <c r="X122" s="33"/>
      <c r="Y122" s="33"/>
      <c r="Z122" s="33"/>
      <c r="AA122" s="33"/>
      <c r="AB122" s="33"/>
      <c r="AC122" s="33"/>
      <c r="AD122" s="33"/>
      <c r="AE122" s="33"/>
    </row>
    <row r="123" spans="1:31" s="2" customFormat="1" ht="10.35" customHeight="1">
      <c r="A123" s="33"/>
      <c r="B123" s="34"/>
      <c r="C123" s="33"/>
      <c r="D123" s="33"/>
      <c r="E123" s="33"/>
      <c r="F123" s="33"/>
      <c r="G123" s="33"/>
      <c r="H123" s="33"/>
      <c r="I123" s="33"/>
      <c r="J123" s="33"/>
      <c r="K123" s="33"/>
      <c r="L123" s="43"/>
      <c r="S123" s="33"/>
      <c r="T123" s="33"/>
      <c r="U123" s="33"/>
      <c r="V123" s="33"/>
      <c r="W123" s="33"/>
      <c r="X123" s="33"/>
      <c r="Y123" s="33"/>
      <c r="Z123" s="33"/>
      <c r="AA123" s="33"/>
      <c r="AB123" s="33"/>
      <c r="AC123" s="33"/>
      <c r="AD123" s="33"/>
      <c r="AE123" s="33"/>
    </row>
    <row r="124" spans="1:31" s="11" customFormat="1" ht="29.25" customHeight="1">
      <c r="A124" s="121"/>
      <c r="B124" s="122"/>
      <c r="C124" s="123" t="s">
        <v>146</v>
      </c>
      <c r="D124" s="124" t="s">
        <v>58</v>
      </c>
      <c r="E124" s="124" t="s">
        <v>54</v>
      </c>
      <c r="F124" s="124" t="s">
        <v>55</v>
      </c>
      <c r="G124" s="124" t="s">
        <v>147</v>
      </c>
      <c r="H124" s="124" t="s">
        <v>148</v>
      </c>
      <c r="I124" s="124" t="s">
        <v>149</v>
      </c>
      <c r="J124" s="124" t="s">
        <v>110</v>
      </c>
      <c r="K124" s="125" t="s">
        <v>150</v>
      </c>
      <c r="L124" s="126"/>
      <c r="M124" s="63" t="s">
        <v>1</v>
      </c>
      <c r="N124" s="64" t="s">
        <v>37</v>
      </c>
      <c r="O124" s="64" t="s">
        <v>151</v>
      </c>
      <c r="P124" s="64" t="s">
        <v>152</v>
      </c>
      <c r="Q124" s="64" t="s">
        <v>153</v>
      </c>
      <c r="R124" s="64" t="s">
        <v>154</v>
      </c>
      <c r="S124" s="64" t="s">
        <v>155</v>
      </c>
      <c r="T124" s="65" t="s">
        <v>156</v>
      </c>
      <c r="U124" s="121"/>
      <c r="V124" s="121"/>
      <c r="W124" s="121"/>
      <c r="X124" s="121"/>
      <c r="Y124" s="121"/>
      <c r="Z124" s="121"/>
      <c r="AA124" s="121"/>
      <c r="AB124" s="121"/>
      <c r="AC124" s="121"/>
      <c r="AD124" s="121"/>
      <c r="AE124" s="121"/>
    </row>
    <row r="125" spans="1:63" s="2" customFormat="1" ht="22.9" customHeight="1">
      <c r="A125" s="33"/>
      <c r="B125" s="34"/>
      <c r="C125" s="70" t="s">
        <v>157</v>
      </c>
      <c r="D125" s="33"/>
      <c r="E125" s="33"/>
      <c r="F125" s="33"/>
      <c r="G125" s="33"/>
      <c r="H125" s="33"/>
      <c r="I125" s="33"/>
      <c r="J125" s="127">
        <f>BK125</f>
        <v>0</v>
      </c>
      <c r="K125" s="33"/>
      <c r="L125" s="34"/>
      <c r="M125" s="66"/>
      <c r="N125" s="57"/>
      <c r="O125" s="67"/>
      <c r="P125" s="128">
        <f>P126+P252</f>
        <v>0</v>
      </c>
      <c r="Q125" s="67"/>
      <c r="R125" s="128">
        <f>R126+R252</f>
        <v>0</v>
      </c>
      <c r="S125" s="67"/>
      <c r="T125" s="129">
        <f>T126+T252</f>
        <v>0</v>
      </c>
      <c r="U125" s="33"/>
      <c r="V125" s="33"/>
      <c r="W125" s="33"/>
      <c r="X125" s="33"/>
      <c r="Y125" s="33"/>
      <c r="Z125" s="33"/>
      <c r="AA125" s="33"/>
      <c r="AB125" s="33"/>
      <c r="AC125" s="33"/>
      <c r="AD125" s="33"/>
      <c r="AE125" s="33"/>
      <c r="AT125" s="18" t="s">
        <v>72</v>
      </c>
      <c r="AU125" s="18" t="s">
        <v>112</v>
      </c>
      <c r="BK125" s="130">
        <f>BK126+BK252</f>
        <v>0</v>
      </c>
    </row>
    <row r="126" spans="2:63" s="12" customFormat="1" ht="25.9" customHeight="1">
      <c r="B126" s="131"/>
      <c r="D126" s="132" t="s">
        <v>72</v>
      </c>
      <c r="E126" s="133" t="s">
        <v>81</v>
      </c>
      <c r="F126" s="133" t="s">
        <v>100</v>
      </c>
      <c r="I126" s="134"/>
      <c r="J126" s="135">
        <f>BK126</f>
        <v>0</v>
      </c>
      <c r="L126" s="131"/>
      <c r="M126" s="136"/>
      <c r="N126" s="137"/>
      <c r="O126" s="137"/>
      <c r="P126" s="138">
        <f>P127+P144+P171+P176+P183+P202+P223</f>
        <v>0</v>
      </c>
      <c r="Q126" s="137"/>
      <c r="R126" s="138">
        <f>R127+R144+R171+R176+R183+R202+R223</f>
        <v>0</v>
      </c>
      <c r="S126" s="137"/>
      <c r="T126" s="139">
        <f>T127+T144+T171+T176+T183+T202+T223</f>
        <v>0</v>
      </c>
      <c r="AR126" s="132" t="s">
        <v>81</v>
      </c>
      <c r="AT126" s="140" t="s">
        <v>72</v>
      </c>
      <c r="AU126" s="140" t="s">
        <v>73</v>
      </c>
      <c r="AY126" s="132" t="s">
        <v>160</v>
      </c>
      <c r="BK126" s="141">
        <f>BK127+BK144+BK171+BK176+BK183+BK202+BK223</f>
        <v>0</v>
      </c>
    </row>
    <row r="127" spans="2:63" s="12" customFormat="1" ht="22.9" customHeight="1">
      <c r="B127" s="131"/>
      <c r="D127" s="132" t="s">
        <v>72</v>
      </c>
      <c r="E127" s="142" t="s">
        <v>2854</v>
      </c>
      <c r="F127" s="142" t="s">
        <v>2855</v>
      </c>
      <c r="I127" s="134"/>
      <c r="J127" s="143">
        <f>BK127</f>
        <v>0</v>
      </c>
      <c r="L127" s="131"/>
      <c r="M127" s="136"/>
      <c r="N127" s="137"/>
      <c r="O127" s="137"/>
      <c r="P127" s="138">
        <f>SUM(P128:P143)</f>
        <v>0</v>
      </c>
      <c r="Q127" s="137"/>
      <c r="R127" s="138">
        <f>SUM(R128:R143)</f>
        <v>0</v>
      </c>
      <c r="S127" s="137"/>
      <c r="T127" s="139">
        <f>SUM(T128:T143)</f>
        <v>0</v>
      </c>
      <c r="AR127" s="132" t="s">
        <v>81</v>
      </c>
      <c r="AT127" s="140" t="s">
        <v>72</v>
      </c>
      <c r="AU127" s="140" t="s">
        <v>81</v>
      </c>
      <c r="AY127" s="132" t="s">
        <v>160</v>
      </c>
      <c r="BK127" s="141">
        <f>SUM(BK128:BK143)</f>
        <v>0</v>
      </c>
    </row>
    <row r="128" spans="1:65" s="2" customFormat="1" ht="16.5" customHeight="1">
      <c r="A128" s="33"/>
      <c r="B128" s="144"/>
      <c r="C128" s="145" t="s">
        <v>81</v>
      </c>
      <c r="D128" s="145" t="s">
        <v>163</v>
      </c>
      <c r="E128" s="146" t="s">
        <v>2856</v>
      </c>
      <c r="F128" s="147" t="s">
        <v>2857</v>
      </c>
      <c r="G128" s="148" t="s">
        <v>693</v>
      </c>
      <c r="H128" s="149">
        <v>180</v>
      </c>
      <c r="I128" s="150"/>
      <c r="J128" s="151">
        <f>ROUND(I128*H128,2)</f>
        <v>0</v>
      </c>
      <c r="K128" s="147" t="s">
        <v>1</v>
      </c>
      <c r="L128" s="34"/>
      <c r="M128" s="152" t="s">
        <v>1</v>
      </c>
      <c r="N128" s="153" t="s">
        <v>38</v>
      </c>
      <c r="O128" s="59"/>
      <c r="P128" s="154">
        <f>O128*H128</f>
        <v>0</v>
      </c>
      <c r="Q128" s="154">
        <v>0</v>
      </c>
      <c r="R128" s="154">
        <f>Q128*H128</f>
        <v>0</v>
      </c>
      <c r="S128" s="154">
        <v>0</v>
      </c>
      <c r="T128" s="155">
        <f>S128*H128</f>
        <v>0</v>
      </c>
      <c r="U128" s="33"/>
      <c r="V128" s="33"/>
      <c r="W128" s="33"/>
      <c r="X128" s="33"/>
      <c r="Y128" s="33"/>
      <c r="Z128" s="33"/>
      <c r="AA128" s="33"/>
      <c r="AB128" s="33"/>
      <c r="AC128" s="33"/>
      <c r="AD128" s="33"/>
      <c r="AE128" s="33"/>
      <c r="AR128" s="156" t="s">
        <v>168</v>
      </c>
      <c r="AT128" s="156" t="s">
        <v>163</v>
      </c>
      <c r="AU128" s="156" t="s">
        <v>83</v>
      </c>
      <c r="AY128" s="18" t="s">
        <v>160</v>
      </c>
      <c r="BE128" s="157">
        <f>IF(N128="základní",J128,0)</f>
        <v>0</v>
      </c>
      <c r="BF128" s="157">
        <f>IF(N128="snížená",J128,0)</f>
        <v>0</v>
      </c>
      <c r="BG128" s="157">
        <f>IF(N128="zákl. přenesená",J128,0)</f>
        <v>0</v>
      </c>
      <c r="BH128" s="157">
        <f>IF(N128="sníž. přenesená",J128,0)</f>
        <v>0</v>
      </c>
      <c r="BI128" s="157">
        <f>IF(N128="nulová",J128,0)</f>
        <v>0</v>
      </c>
      <c r="BJ128" s="18" t="s">
        <v>81</v>
      </c>
      <c r="BK128" s="157">
        <f>ROUND(I128*H128,2)</f>
        <v>0</v>
      </c>
      <c r="BL128" s="18" t="s">
        <v>168</v>
      </c>
      <c r="BM128" s="156" t="s">
        <v>215</v>
      </c>
    </row>
    <row r="129" spans="1:47" s="2" customFormat="1" ht="11.25">
      <c r="A129" s="33"/>
      <c r="B129" s="34"/>
      <c r="C129" s="33"/>
      <c r="D129" s="158" t="s">
        <v>170</v>
      </c>
      <c r="E129" s="33"/>
      <c r="F129" s="159" t="s">
        <v>2857</v>
      </c>
      <c r="G129" s="33"/>
      <c r="H129" s="33"/>
      <c r="I129" s="160"/>
      <c r="J129" s="33"/>
      <c r="K129" s="33"/>
      <c r="L129" s="34"/>
      <c r="M129" s="161"/>
      <c r="N129" s="162"/>
      <c r="O129" s="59"/>
      <c r="P129" s="59"/>
      <c r="Q129" s="59"/>
      <c r="R129" s="59"/>
      <c r="S129" s="59"/>
      <c r="T129" s="60"/>
      <c r="U129" s="33"/>
      <c r="V129" s="33"/>
      <c r="W129" s="33"/>
      <c r="X129" s="33"/>
      <c r="Y129" s="33"/>
      <c r="Z129" s="33"/>
      <c r="AA129" s="33"/>
      <c r="AB129" s="33"/>
      <c r="AC129" s="33"/>
      <c r="AD129" s="33"/>
      <c r="AE129" s="33"/>
      <c r="AT129" s="18" t="s">
        <v>170</v>
      </c>
      <c r="AU129" s="18" t="s">
        <v>83</v>
      </c>
    </row>
    <row r="130" spans="1:65" s="2" customFormat="1" ht="16.5" customHeight="1">
      <c r="A130" s="33"/>
      <c r="B130" s="144"/>
      <c r="C130" s="145" t="s">
        <v>83</v>
      </c>
      <c r="D130" s="145" t="s">
        <v>163</v>
      </c>
      <c r="E130" s="146" t="s">
        <v>2858</v>
      </c>
      <c r="F130" s="147" t="s">
        <v>2859</v>
      </c>
      <c r="G130" s="148" t="s">
        <v>693</v>
      </c>
      <c r="H130" s="149">
        <v>180</v>
      </c>
      <c r="I130" s="150"/>
      <c r="J130" s="151">
        <f>ROUND(I130*H130,2)</f>
        <v>0</v>
      </c>
      <c r="K130" s="147" t="s">
        <v>1</v>
      </c>
      <c r="L130" s="34"/>
      <c r="M130" s="152" t="s">
        <v>1</v>
      </c>
      <c r="N130" s="153" t="s">
        <v>38</v>
      </c>
      <c r="O130" s="59"/>
      <c r="P130" s="154">
        <f>O130*H130</f>
        <v>0</v>
      </c>
      <c r="Q130" s="154">
        <v>0</v>
      </c>
      <c r="R130" s="154">
        <f>Q130*H130</f>
        <v>0</v>
      </c>
      <c r="S130" s="154">
        <v>0</v>
      </c>
      <c r="T130" s="155">
        <f>S130*H130</f>
        <v>0</v>
      </c>
      <c r="U130" s="33"/>
      <c r="V130" s="33"/>
      <c r="W130" s="33"/>
      <c r="X130" s="33"/>
      <c r="Y130" s="33"/>
      <c r="Z130" s="33"/>
      <c r="AA130" s="33"/>
      <c r="AB130" s="33"/>
      <c r="AC130" s="33"/>
      <c r="AD130" s="33"/>
      <c r="AE130" s="33"/>
      <c r="AR130" s="156" t="s">
        <v>168</v>
      </c>
      <c r="AT130" s="156" t="s">
        <v>163</v>
      </c>
      <c r="AU130" s="156" t="s">
        <v>83</v>
      </c>
      <c r="AY130" s="18" t="s">
        <v>160</v>
      </c>
      <c r="BE130" s="157">
        <f>IF(N130="základní",J130,0)</f>
        <v>0</v>
      </c>
      <c r="BF130" s="157">
        <f>IF(N130="snížená",J130,0)</f>
        <v>0</v>
      </c>
      <c r="BG130" s="157">
        <f>IF(N130="zákl. přenesená",J130,0)</f>
        <v>0</v>
      </c>
      <c r="BH130" s="157">
        <f>IF(N130="sníž. přenesená",J130,0)</f>
        <v>0</v>
      </c>
      <c r="BI130" s="157">
        <f>IF(N130="nulová",J130,0)</f>
        <v>0</v>
      </c>
      <c r="BJ130" s="18" t="s">
        <v>81</v>
      </c>
      <c r="BK130" s="157">
        <f>ROUND(I130*H130,2)</f>
        <v>0</v>
      </c>
      <c r="BL130" s="18" t="s">
        <v>168</v>
      </c>
      <c r="BM130" s="156" t="s">
        <v>224</v>
      </c>
    </row>
    <row r="131" spans="1:47" s="2" customFormat="1" ht="11.25">
      <c r="A131" s="33"/>
      <c r="B131" s="34"/>
      <c r="C131" s="33"/>
      <c r="D131" s="158" t="s">
        <v>170</v>
      </c>
      <c r="E131" s="33"/>
      <c r="F131" s="159" t="s">
        <v>2859</v>
      </c>
      <c r="G131" s="33"/>
      <c r="H131" s="33"/>
      <c r="I131" s="160"/>
      <c r="J131" s="33"/>
      <c r="K131" s="33"/>
      <c r="L131" s="34"/>
      <c r="M131" s="161"/>
      <c r="N131" s="162"/>
      <c r="O131" s="59"/>
      <c r="P131" s="59"/>
      <c r="Q131" s="59"/>
      <c r="R131" s="59"/>
      <c r="S131" s="59"/>
      <c r="T131" s="60"/>
      <c r="U131" s="33"/>
      <c r="V131" s="33"/>
      <c r="W131" s="33"/>
      <c r="X131" s="33"/>
      <c r="Y131" s="33"/>
      <c r="Z131" s="33"/>
      <c r="AA131" s="33"/>
      <c r="AB131" s="33"/>
      <c r="AC131" s="33"/>
      <c r="AD131" s="33"/>
      <c r="AE131" s="33"/>
      <c r="AT131" s="18" t="s">
        <v>170</v>
      </c>
      <c r="AU131" s="18" t="s">
        <v>83</v>
      </c>
    </row>
    <row r="132" spans="1:65" s="2" customFormat="1" ht="16.5" customHeight="1">
      <c r="A132" s="33"/>
      <c r="B132" s="144"/>
      <c r="C132" s="145" t="s">
        <v>161</v>
      </c>
      <c r="D132" s="145" t="s">
        <v>163</v>
      </c>
      <c r="E132" s="146" t="s">
        <v>2860</v>
      </c>
      <c r="F132" s="147" t="s">
        <v>2861</v>
      </c>
      <c r="G132" s="148" t="s">
        <v>693</v>
      </c>
      <c r="H132" s="149">
        <v>110</v>
      </c>
      <c r="I132" s="150"/>
      <c r="J132" s="151">
        <f>ROUND(I132*H132,2)</f>
        <v>0</v>
      </c>
      <c r="K132" s="147" t="s">
        <v>1</v>
      </c>
      <c r="L132" s="34"/>
      <c r="M132" s="152" t="s">
        <v>1</v>
      </c>
      <c r="N132" s="153" t="s">
        <v>38</v>
      </c>
      <c r="O132" s="59"/>
      <c r="P132" s="154">
        <f>O132*H132</f>
        <v>0</v>
      </c>
      <c r="Q132" s="154">
        <v>0</v>
      </c>
      <c r="R132" s="154">
        <f>Q132*H132</f>
        <v>0</v>
      </c>
      <c r="S132" s="154">
        <v>0</v>
      </c>
      <c r="T132" s="155">
        <f>S132*H132</f>
        <v>0</v>
      </c>
      <c r="U132" s="33"/>
      <c r="V132" s="33"/>
      <c r="W132" s="33"/>
      <c r="X132" s="33"/>
      <c r="Y132" s="33"/>
      <c r="Z132" s="33"/>
      <c r="AA132" s="33"/>
      <c r="AB132" s="33"/>
      <c r="AC132" s="33"/>
      <c r="AD132" s="33"/>
      <c r="AE132" s="33"/>
      <c r="AR132" s="156" t="s">
        <v>168</v>
      </c>
      <c r="AT132" s="156" t="s">
        <v>163</v>
      </c>
      <c r="AU132" s="156" t="s">
        <v>83</v>
      </c>
      <c r="AY132" s="18" t="s">
        <v>160</v>
      </c>
      <c r="BE132" s="157">
        <f>IF(N132="základní",J132,0)</f>
        <v>0</v>
      </c>
      <c r="BF132" s="157">
        <f>IF(N132="snížená",J132,0)</f>
        <v>0</v>
      </c>
      <c r="BG132" s="157">
        <f>IF(N132="zákl. přenesená",J132,0)</f>
        <v>0</v>
      </c>
      <c r="BH132" s="157">
        <f>IF(N132="sníž. přenesená",J132,0)</f>
        <v>0</v>
      </c>
      <c r="BI132" s="157">
        <f>IF(N132="nulová",J132,0)</f>
        <v>0</v>
      </c>
      <c r="BJ132" s="18" t="s">
        <v>81</v>
      </c>
      <c r="BK132" s="157">
        <f>ROUND(I132*H132,2)</f>
        <v>0</v>
      </c>
      <c r="BL132" s="18" t="s">
        <v>168</v>
      </c>
      <c r="BM132" s="156" t="s">
        <v>242</v>
      </c>
    </row>
    <row r="133" spans="1:47" s="2" customFormat="1" ht="11.25">
      <c r="A133" s="33"/>
      <c r="B133" s="34"/>
      <c r="C133" s="33"/>
      <c r="D133" s="158" t="s">
        <v>170</v>
      </c>
      <c r="E133" s="33"/>
      <c r="F133" s="159" t="s">
        <v>2861</v>
      </c>
      <c r="G133" s="33"/>
      <c r="H133" s="33"/>
      <c r="I133" s="160"/>
      <c r="J133" s="33"/>
      <c r="K133" s="33"/>
      <c r="L133" s="34"/>
      <c r="M133" s="161"/>
      <c r="N133" s="162"/>
      <c r="O133" s="59"/>
      <c r="P133" s="59"/>
      <c r="Q133" s="59"/>
      <c r="R133" s="59"/>
      <c r="S133" s="59"/>
      <c r="T133" s="60"/>
      <c r="U133" s="33"/>
      <c r="V133" s="33"/>
      <c r="W133" s="33"/>
      <c r="X133" s="33"/>
      <c r="Y133" s="33"/>
      <c r="Z133" s="33"/>
      <c r="AA133" s="33"/>
      <c r="AB133" s="33"/>
      <c r="AC133" s="33"/>
      <c r="AD133" s="33"/>
      <c r="AE133" s="33"/>
      <c r="AT133" s="18" t="s">
        <v>170</v>
      </c>
      <c r="AU133" s="18" t="s">
        <v>83</v>
      </c>
    </row>
    <row r="134" spans="1:65" s="2" customFormat="1" ht="16.5" customHeight="1">
      <c r="A134" s="33"/>
      <c r="B134" s="144"/>
      <c r="C134" s="145" t="s">
        <v>168</v>
      </c>
      <c r="D134" s="145" t="s">
        <v>163</v>
      </c>
      <c r="E134" s="146" t="s">
        <v>2862</v>
      </c>
      <c r="F134" s="147" t="s">
        <v>2863</v>
      </c>
      <c r="G134" s="148" t="s">
        <v>693</v>
      </c>
      <c r="H134" s="149">
        <v>110</v>
      </c>
      <c r="I134" s="150"/>
      <c r="J134" s="151">
        <f>ROUND(I134*H134,2)</f>
        <v>0</v>
      </c>
      <c r="K134" s="147" t="s">
        <v>1</v>
      </c>
      <c r="L134" s="34"/>
      <c r="M134" s="152" t="s">
        <v>1</v>
      </c>
      <c r="N134" s="153" t="s">
        <v>38</v>
      </c>
      <c r="O134" s="59"/>
      <c r="P134" s="154">
        <f>O134*H134</f>
        <v>0</v>
      </c>
      <c r="Q134" s="154">
        <v>0</v>
      </c>
      <c r="R134" s="154">
        <f>Q134*H134</f>
        <v>0</v>
      </c>
      <c r="S134" s="154">
        <v>0</v>
      </c>
      <c r="T134" s="155">
        <f>S134*H134</f>
        <v>0</v>
      </c>
      <c r="U134" s="33"/>
      <c r="V134" s="33"/>
      <c r="W134" s="33"/>
      <c r="X134" s="33"/>
      <c r="Y134" s="33"/>
      <c r="Z134" s="33"/>
      <c r="AA134" s="33"/>
      <c r="AB134" s="33"/>
      <c r="AC134" s="33"/>
      <c r="AD134" s="33"/>
      <c r="AE134" s="33"/>
      <c r="AR134" s="156" t="s">
        <v>168</v>
      </c>
      <c r="AT134" s="156" t="s">
        <v>163</v>
      </c>
      <c r="AU134" s="156" t="s">
        <v>83</v>
      </c>
      <c r="AY134" s="18" t="s">
        <v>160</v>
      </c>
      <c r="BE134" s="157">
        <f>IF(N134="základní",J134,0)</f>
        <v>0</v>
      </c>
      <c r="BF134" s="157">
        <f>IF(N134="snížená",J134,0)</f>
        <v>0</v>
      </c>
      <c r="BG134" s="157">
        <f>IF(N134="zákl. přenesená",J134,0)</f>
        <v>0</v>
      </c>
      <c r="BH134" s="157">
        <f>IF(N134="sníž. přenesená",J134,0)</f>
        <v>0</v>
      </c>
      <c r="BI134" s="157">
        <f>IF(N134="nulová",J134,0)</f>
        <v>0</v>
      </c>
      <c r="BJ134" s="18" t="s">
        <v>81</v>
      </c>
      <c r="BK134" s="157">
        <f>ROUND(I134*H134,2)</f>
        <v>0</v>
      </c>
      <c r="BL134" s="18" t="s">
        <v>168</v>
      </c>
      <c r="BM134" s="156" t="s">
        <v>259</v>
      </c>
    </row>
    <row r="135" spans="1:47" s="2" customFormat="1" ht="11.25">
      <c r="A135" s="33"/>
      <c r="B135" s="34"/>
      <c r="C135" s="33"/>
      <c r="D135" s="158" t="s">
        <v>170</v>
      </c>
      <c r="E135" s="33"/>
      <c r="F135" s="159" t="s">
        <v>2863</v>
      </c>
      <c r="G135" s="33"/>
      <c r="H135" s="33"/>
      <c r="I135" s="160"/>
      <c r="J135" s="33"/>
      <c r="K135" s="33"/>
      <c r="L135" s="34"/>
      <c r="M135" s="161"/>
      <c r="N135" s="162"/>
      <c r="O135" s="59"/>
      <c r="P135" s="59"/>
      <c r="Q135" s="59"/>
      <c r="R135" s="59"/>
      <c r="S135" s="59"/>
      <c r="T135" s="60"/>
      <c r="U135" s="33"/>
      <c r="V135" s="33"/>
      <c r="W135" s="33"/>
      <c r="X135" s="33"/>
      <c r="Y135" s="33"/>
      <c r="Z135" s="33"/>
      <c r="AA135" s="33"/>
      <c r="AB135" s="33"/>
      <c r="AC135" s="33"/>
      <c r="AD135" s="33"/>
      <c r="AE135" s="33"/>
      <c r="AT135" s="18" t="s">
        <v>170</v>
      </c>
      <c r="AU135" s="18" t="s">
        <v>83</v>
      </c>
    </row>
    <row r="136" spans="1:65" s="2" customFormat="1" ht="16.5" customHeight="1">
      <c r="A136" s="33"/>
      <c r="B136" s="144"/>
      <c r="C136" s="145" t="s">
        <v>201</v>
      </c>
      <c r="D136" s="145" t="s">
        <v>163</v>
      </c>
      <c r="E136" s="146" t="s">
        <v>2864</v>
      </c>
      <c r="F136" s="147" t="s">
        <v>2865</v>
      </c>
      <c r="G136" s="148" t="s">
        <v>236</v>
      </c>
      <c r="H136" s="149">
        <v>40</v>
      </c>
      <c r="I136" s="150"/>
      <c r="J136" s="151">
        <f>ROUND(I136*H136,2)</f>
        <v>0</v>
      </c>
      <c r="K136" s="147" t="s">
        <v>1</v>
      </c>
      <c r="L136" s="34"/>
      <c r="M136" s="152" t="s">
        <v>1</v>
      </c>
      <c r="N136" s="153" t="s">
        <v>38</v>
      </c>
      <c r="O136" s="59"/>
      <c r="P136" s="154">
        <f>O136*H136</f>
        <v>0</v>
      </c>
      <c r="Q136" s="154">
        <v>0</v>
      </c>
      <c r="R136" s="154">
        <f>Q136*H136</f>
        <v>0</v>
      </c>
      <c r="S136" s="154">
        <v>0</v>
      </c>
      <c r="T136" s="155">
        <f>S136*H136</f>
        <v>0</v>
      </c>
      <c r="U136" s="33"/>
      <c r="V136" s="33"/>
      <c r="W136" s="33"/>
      <c r="X136" s="33"/>
      <c r="Y136" s="33"/>
      <c r="Z136" s="33"/>
      <c r="AA136" s="33"/>
      <c r="AB136" s="33"/>
      <c r="AC136" s="33"/>
      <c r="AD136" s="33"/>
      <c r="AE136" s="33"/>
      <c r="AR136" s="156" t="s">
        <v>168</v>
      </c>
      <c r="AT136" s="156" t="s">
        <v>163</v>
      </c>
      <c r="AU136" s="156" t="s">
        <v>83</v>
      </c>
      <c r="AY136" s="18" t="s">
        <v>160</v>
      </c>
      <c r="BE136" s="157">
        <f>IF(N136="základní",J136,0)</f>
        <v>0</v>
      </c>
      <c r="BF136" s="157">
        <f>IF(N136="snížená",J136,0)</f>
        <v>0</v>
      </c>
      <c r="BG136" s="157">
        <f>IF(N136="zákl. přenesená",J136,0)</f>
        <v>0</v>
      </c>
      <c r="BH136" s="157">
        <f>IF(N136="sníž. přenesená",J136,0)</f>
        <v>0</v>
      </c>
      <c r="BI136" s="157">
        <f>IF(N136="nulová",J136,0)</f>
        <v>0</v>
      </c>
      <c r="BJ136" s="18" t="s">
        <v>81</v>
      </c>
      <c r="BK136" s="157">
        <f>ROUND(I136*H136,2)</f>
        <v>0</v>
      </c>
      <c r="BL136" s="18" t="s">
        <v>168</v>
      </c>
      <c r="BM136" s="156" t="s">
        <v>251</v>
      </c>
    </row>
    <row r="137" spans="1:47" s="2" customFormat="1" ht="11.25">
      <c r="A137" s="33"/>
      <c r="B137" s="34"/>
      <c r="C137" s="33"/>
      <c r="D137" s="158" t="s">
        <v>170</v>
      </c>
      <c r="E137" s="33"/>
      <c r="F137" s="159" t="s">
        <v>2865</v>
      </c>
      <c r="G137" s="33"/>
      <c r="H137" s="33"/>
      <c r="I137" s="160"/>
      <c r="J137" s="33"/>
      <c r="K137" s="33"/>
      <c r="L137" s="34"/>
      <c r="M137" s="161"/>
      <c r="N137" s="162"/>
      <c r="O137" s="59"/>
      <c r="P137" s="59"/>
      <c r="Q137" s="59"/>
      <c r="R137" s="59"/>
      <c r="S137" s="59"/>
      <c r="T137" s="60"/>
      <c r="U137" s="33"/>
      <c r="V137" s="33"/>
      <c r="W137" s="33"/>
      <c r="X137" s="33"/>
      <c r="Y137" s="33"/>
      <c r="Z137" s="33"/>
      <c r="AA137" s="33"/>
      <c r="AB137" s="33"/>
      <c r="AC137" s="33"/>
      <c r="AD137" s="33"/>
      <c r="AE137" s="33"/>
      <c r="AT137" s="18" t="s">
        <v>170</v>
      </c>
      <c r="AU137" s="18" t="s">
        <v>83</v>
      </c>
    </row>
    <row r="138" spans="1:65" s="2" customFormat="1" ht="16.5" customHeight="1">
      <c r="A138" s="33"/>
      <c r="B138" s="144"/>
      <c r="C138" s="145" t="s">
        <v>189</v>
      </c>
      <c r="D138" s="145" t="s">
        <v>163</v>
      </c>
      <c r="E138" s="146" t="s">
        <v>2866</v>
      </c>
      <c r="F138" s="147" t="s">
        <v>2867</v>
      </c>
      <c r="G138" s="148" t="s">
        <v>236</v>
      </c>
      <c r="H138" s="149">
        <v>55</v>
      </c>
      <c r="I138" s="150"/>
      <c r="J138" s="151">
        <f>ROUND(I138*H138,2)</f>
        <v>0</v>
      </c>
      <c r="K138" s="147" t="s">
        <v>1</v>
      </c>
      <c r="L138" s="34"/>
      <c r="M138" s="152" t="s">
        <v>1</v>
      </c>
      <c r="N138" s="153" t="s">
        <v>38</v>
      </c>
      <c r="O138" s="59"/>
      <c r="P138" s="154">
        <f>O138*H138</f>
        <v>0</v>
      </c>
      <c r="Q138" s="154">
        <v>0</v>
      </c>
      <c r="R138" s="154">
        <f>Q138*H138</f>
        <v>0</v>
      </c>
      <c r="S138" s="154">
        <v>0</v>
      </c>
      <c r="T138" s="155">
        <f>S138*H138</f>
        <v>0</v>
      </c>
      <c r="U138" s="33"/>
      <c r="V138" s="33"/>
      <c r="W138" s="33"/>
      <c r="X138" s="33"/>
      <c r="Y138" s="33"/>
      <c r="Z138" s="33"/>
      <c r="AA138" s="33"/>
      <c r="AB138" s="33"/>
      <c r="AC138" s="33"/>
      <c r="AD138" s="33"/>
      <c r="AE138" s="33"/>
      <c r="AR138" s="156" t="s">
        <v>168</v>
      </c>
      <c r="AT138" s="156" t="s">
        <v>163</v>
      </c>
      <c r="AU138" s="156" t="s">
        <v>83</v>
      </c>
      <c r="AY138" s="18" t="s">
        <v>160</v>
      </c>
      <c r="BE138" s="157">
        <f>IF(N138="základní",J138,0)</f>
        <v>0</v>
      </c>
      <c r="BF138" s="157">
        <f>IF(N138="snížená",J138,0)</f>
        <v>0</v>
      </c>
      <c r="BG138" s="157">
        <f>IF(N138="zákl. přenesená",J138,0)</f>
        <v>0</v>
      </c>
      <c r="BH138" s="157">
        <f>IF(N138="sníž. přenesená",J138,0)</f>
        <v>0</v>
      </c>
      <c r="BI138" s="157">
        <f>IF(N138="nulová",J138,0)</f>
        <v>0</v>
      </c>
      <c r="BJ138" s="18" t="s">
        <v>81</v>
      </c>
      <c r="BK138" s="157">
        <f>ROUND(I138*H138,2)</f>
        <v>0</v>
      </c>
      <c r="BL138" s="18" t="s">
        <v>168</v>
      </c>
      <c r="BM138" s="156" t="s">
        <v>309</v>
      </c>
    </row>
    <row r="139" spans="1:47" s="2" customFormat="1" ht="11.25">
      <c r="A139" s="33"/>
      <c r="B139" s="34"/>
      <c r="C139" s="33"/>
      <c r="D139" s="158" t="s">
        <v>170</v>
      </c>
      <c r="E139" s="33"/>
      <c r="F139" s="159" t="s">
        <v>2867</v>
      </c>
      <c r="G139" s="33"/>
      <c r="H139" s="33"/>
      <c r="I139" s="160"/>
      <c r="J139" s="33"/>
      <c r="K139" s="33"/>
      <c r="L139" s="34"/>
      <c r="M139" s="161"/>
      <c r="N139" s="162"/>
      <c r="O139" s="59"/>
      <c r="P139" s="59"/>
      <c r="Q139" s="59"/>
      <c r="R139" s="59"/>
      <c r="S139" s="59"/>
      <c r="T139" s="60"/>
      <c r="U139" s="33"/>
      <c r="V139" s="33"/>
      <c r="W139" s="33"/>
      <c r="X139" s="33"/>
      <c r="Y139" s="33"/>
      <c r="Z139" s="33"/>
      <c r="AA139" s="33"/>
      <c r="AB139" s="33"/>
      <c r="AC139" s="33"/>
      <c r="AD139" s="33"/>
      <c r="AE139" s="33"/>
      <c r="AT139" s="18" t="s">
        <v>170</v>
      </c>
      <c r="AU139" s="18" t="s">
        <v>83</v>
      </c>
    </row>
    <row r="140" spans="1:65" s="2" customFormat="1" ht="16.5" customHeight="1">
      <c r="A140" s="33"/>
      <c r="B140" s="144"/>
      <c r="C140" s="145" t="s">
        <v>212</v>
      </c>
      <c r="D140" s="145" t="s">
        <v>163</v>
      </c>
      <c r="E140" s="146" t="s">
        <v>2868</v>
      </c>
      <c r="F140" s="147" t="s">
        <v>2869</v>
      </c>
      <c r="G140" s="148" t="s">
        <v>236</v>
      </c>
      <c r="H140" s="149">
        <v>65</v>
      </c>
      <c r="I140" s="150"/>
      <c r="J140" s="151">
        <f>ROUND(I140*H140,2)</f>
        <v>0</v>
      </c>
      <c r="K140" s="147" t="s">
        <v>1</v>
      </c>
      <c r="L140" s="34"/>
      <c r="M140" s="152" t="s">
        <v>1</v>
      </c>
      <c r="N140" s="153" t="s">
        <v>38</v>
      </c>
      <c r="O140" s="59"/>
      <c r="P140" s="154">
        <f>O140*H140</f>
        <v>0</v>
      </c>
      <c r="Q140" s="154">
        <v>0</v>
      </c>
      <c r="R140" s="154">
        <f>Q140*H140</f>
        <v>0</v>
      </c>
      <c r="S140" s="154">
        <v>0</v>
      </c>
      <c r="T140" s="155">
        <f>S140*H140</f>
        <v>0</v>
      </c>
      <c r="U140" s="33"/>
      <c r="V140" s="33"/>
      <c r="W140" s="33"/>
      <c r="X140" s="33"/>
      <c r="Y140" s="33"/>
      <c r="Z140" s="33"/>
      <c r="AA140" s="33"/>
      <c r="AB140" s="33"/>
      <c r="AC140" s="33"/>
      <c r="AD140" s="33"/>
      <c r="AE140" s="33"/>
      <c r="AR140" s="156" t="s">
        <v>168</v>
      </c>
      <c r="AT140" s="156" t="s">
        <v>163</v>
      </c>
      <c r="AU140" s="156" t="s">
        <v>83</v>
      </c>
      <c r="AY140" s="18" t="s">
        <v>160</v>
      </c>
      <c r="BE140" s="157">
        <f>IF(N140="základní",J140,0)</f>
        <v>0</v>
      </c>
      <c r="BF140" s="157">
        <f>IF(N140="snížená",J140,0)</f>
        <v>0</v>
      </c>
      <c r="BG140" s="157">
        <f>IF(N140="zákl. přenesená",J140,0)</f>
        <v>0</v>
      </c>
      <c r="BH140" s="157">
        <f>IF(N140="sníž. přenesená",J140,0)</f>
        <v>0</v>
      </c>
      <c r="BI140" s="157">
        <f>IF(N140="nulová",J140,0)</f>
        <v>0</v>
      </c>
      <c r="BJ140" s="18" t="s">
        <v>81</v>
      </c>
      <c r="BK140" s="157">
        <f>ROUND(I140*H140,2)</f>
        <v>0</v>
      </c>
      <c r="BL140" s="18" t="s">
        <v>168</v>
      </c>
      <c r="BM140" s="156" t="s">
        <v>325</v>
      </c>
    </row>
    <row r="141" spans="1:47" s="2" customFormat="1" ht="11.25">
      <c r="A141" s="33"/>
      <c r="B141" s="34"/>
      <c r="C141" s="33"/>
      <c r="D141" s="158" t="s">
        <v>170</v>
      </c>
      <c r="E141" s="33"/>
      <c r="F141" s="159" t="s">
        <v>2869</v>
      </c>
      <c r="G141" s="33"/>
      <c r="H141" s="33"/>
      <c r="I141" s="160"/>
      <c r="J141" s="33"/>
      <c r="K141" s="33"/>
      <c r="L141" s="34"/>
      <c r="M141" s="161"/>
      <c r="N141" s="162"/>
      <c r="O141" s="59"/>
      <c r="P141" s="59"/>
      <c r="Q141" s="59"/>
      <c r="R141" s="59"/>
      <c r="S141" s="59"/>
      <c r="T141" s="60"/>
      <c r="U141" s="33"/>
      <c r="V141" s="33"/>
      <c r="W141" s="33"/>
      <c r="X141" s="33"/>
      <c r="Y141" s="33"/>
      <c r="Z141" s="33"/>
      <c r="AA141" s="33"/>
      <c r="AB141" s="33"/>
      <c r="AC141" s="33"/>
      <c r="AD141" s="33"/>
      <c r="AE141" s="33"/>
      <c r="AT141" s="18" t="s">
        <v>170</v>
      </c>
      <c r="AU141" s="18" t="s">
        <v>83</v>
      </c>
    </row>
    <row r="142" spans="1:65" s="2" customFormat="1" ht="16.5" customHeight="1">
      <c r="A142" s="33"/>
      <c r="B142" s="144"/>
      <c r="C142" s="145" t="s">
        <v>215</v>
      </c>
      <c r="D142" s="145" t="s">
        <v>163</v>
      </c>
      <c r="E142" s="146" t="s">
        <v>2870</v>
      </c>
      <c r="F142" s="147" t="s">
        <v>2871</v>
      </c>
      <c r="G142" s="148" t="s">
        <v>236</v>
      </c>
      <c r="H142" s="149">
        <v>50</v>
      </c>
      <c r="I142" s="150"/>
      <c r="J142" s="151">
        <f>ROUND(I142*H142,2)</f>
        <v>0</v>
      </c>
      <c r="K142" s="147" t="s">
        <v>1</v>
      </c>
      <c r="L142" s="34"/>
      <c r="M142" s="152" t="s">
        <v>1</v>
      </c>
      <c r="N142" s="153" t="s">
        <v>38</v>
      </c>
      <c r="O142" s="59"/>
      <c r="P142" s="154">
        <f>O142*H142</f>
        <v>0</v>
      </c>
      <c r="Q142" s="154">
        <v>0</v>
      </c>
      <c r="R142" s="154">
        <f>Q142*H142</f>
        <v>0</v>
      </c>
      <c r="S142" s="154">
        <v>0</v>
      </c>
      <c r="T142" s="155">
        <f>S142*H142</f>
        <v>0</v>
      </c>
      <c r="U142" s="33"/>
      <c r="V142" s="33"/>
      <c r="W142" s="33"/>
      <c r="X142" s="33"/>
      <c r="Y142" s="33"/>
      <c r="Z142" s="33"/>
      <c r="AA142" s="33"/>
      <c r="AB142" s="33"/>
      <c r="AC142" s="33"/>
      <c r="AD142" s="33"/>
      <c r="AE142" s="33"/>
      <c r="AR142" s="156" t="s">
        <v>168</v>
      </c>
      <c r="AT142" s="156" t="s">
        <v>163</v>
      </c>
      <c r="AU142" s="156" t="s">
        <v>83</v>
      </c>
      <c r="AY142" s="18" t="s">
        <v>160</v>
      </c>
      <c r="BE142" s="157">
        <f>IF(N142="základní",J142,0)</f>
        <v>0</v>
      </c>
      <c r="BF142" s="157">
        <f>IF(N142="snížená",J142,0)</f>
        <v>0</v>
      </c>
      <c r="BG142" s="157">
        <f>IF(N142="zákl. přenesená",J142,0)</f>
        <v>0</v>
      </c>
      <c r="BH142" s="157">
        <f>IF(N142="sníž. přenesená",J142,0)</f>
        <v>0</v>
      </c>
      <c r="BI142" s="157">
        <f>IF(N142="nulová",J142,0)</f>
        <v>0</v>
      </c>
      <c r="BJ142" s="18" t="s">
        <v>81</v>
      </c>
      <c r="BK142" s="157">
        <f>ROUND(I142*H142,2)</f>
        <v>0</v>
      </c>
      <c r="BL142" s="18" t="s">
        <v>168</v>
      </c>
      <c r="BM142" s="156" t="s">
        <v>339</v>
      </c>
    </row>
    <row r="143" spans="1:47" s="2" customFormat="1" ht="11.25">
      <c r="A143" s="33"/>
      <c r="B143" s="34"/>
      <c r="C143" s="33"/>
      <c r="D143" s="158" t="s">
        <v>170</v>
      </c>
      <c r="E143" s="33"/>
      <c r="F143" s="159" t="s">
        <v>2871</v>
      </c>
      <c r="G143" s="33"/>
      <c r="H143" s="33"/>
      <c r="I143" s="160"/>
      <c r="J143" s="33"/>
      <c r="K143" s="33"/>
      <c r="L143" s="34"/>
      <c r="M143" s="161"/>
      <c r="N143" s="162"/>
      <c r="O143" s="59"/>
      <c r="P143" s="59"/>
      <c r="Q143" s="59"/>
      <c r="R143" s="59"/>
      <c r="S143" s="59"/>
      <c r="T143" s="60"/>
      <c r="U143" s="33"/>
      <c r="V143" s="33"/>
      <c r="W143" s="33"/>
      <c r="X143" s="33"/>
      <c r="Y143" s="33"/>
      <c r="Z143" s="33"/>
      <c r="AA143" s="33"/>
      <c r="AB143" s="33"/>
      <c r="AC143" s="33"/>
      <c r="AD143" s="33"/>
      <c r="AE143" s="33"/>
      <c r="AT143" s="18" t="s">
        <v>170</v>
      </c>
      <c r="AU143" s="18" t="s">
        <v>83</v>
      </c>
    </row>
    <row r="144" spans="2:63" s="12" customFormat="1" ht="22.9" customHeight="1">
      <c r="B144" s="131"/>
      <c r="D144" s="132" t="s">
        <v>72</v>
      </c>
      <c r="E144" s="142" t="s">
        <v>2872</v>
      </c>
      <c r="F144" s="142" t="s">
        <v>2873</v>
      </c>
      <c r="I144" s="134"/>
      <c r="J144" s="143">
        <f>BK144</f>
        <v>0</v>
      </c>
      <c r="L144" s="131"/>
      <c r="M144" s="136"/>
      <c r="N144" s="137"/>
      <c r="O144" s="137"/>
      <c r="P144" s="138">
        <f>SUM(P145:P170)</f>
        <v>0</v>
      </c>
      <c r="Q144" s="137"/>
      <c r="R144" s="138">
        <f>SUM(R145:R170)</f>
        <v>0</v>
      </c>
      <c r="S144" s="137"/>
      <c r="T144" s="139">
        <f>SUM(T145:T170)</f>
        <v>0</v>
      </c>
      <c r="AR144" s="132" t="s">
        <v>81</v>
      </c>
      <c r="AT144" s="140" t="s">
        <v>72</v>
      </c>
      <c r="AU144" s="140" t="s">
        <v>81</v>
      </c>
      <c r="AY144" s="132" t="s">
        <v>160</v>
      </c>
      <c r="BK144" s="141">
        <f>SUM(BK145:BK170)</f>
        <v>0</v>
      </c>
    </row>
    <row r="145" spans="1:65" s="2" customFormat="1" ht="16.5" customHeight="1">
      <c r="A145" s="33"/>
      <c r="B145" s="144"/>
      <c r="C145" s="145" t="s">
        <v>218</v>
      </c>
      <c r="D145" s="145" t="s">
        <v>163</v>
      </c>
      <c r="E145" s="146" t="s">
        <v>2874</v>
      </c>
      <c r="F145" s="147" t="s">
        <v>2875</v>
      </c>
      <c r="G145" s="148" t="s">
        <v>236</v>
      </c>
      <c r="H145" s="149">
        <v>1900</v>
      </c>
      <c r="I145" s="150"/>
      <c r="J145" s="151">
        <f>ROUND(I145*H145,2)</f>
        <v>0</v>
      </c>
      <c r="K145" s="147" t="s">
        <v>1</v>
      </c>
      <c r="L145" s="34"/>
      <c r="M145" s="152" t="s">
        <v>1</v>
      </c>
      <c r="N145" s="153" t="s">
        <v>38</v>
      </c>
      <c r="O145" s="59"/>
      <c r="P145" s="154">
        <f>O145*H145</f>
        <v>0</v>
      </c>
      <c r="Q145" s="154">
        <v>0</v>
      </c>
      <c r="R145" s="154">
        <f>Q145*H145</f>
        <v>0</v>
      </c>
      <c r="S145" s="154">
        <v>0</v>
      </c>
      <c r="T145" s="155">
        <f>S145*H145</f>
        <v>0</v>
      </c>
      <c r="U145" s="33"/>
      <c r="V145" s="33"/>
      <c r="W145" s="33"/>
      <c r="X145" s="33"/>
      <c r="Y145" s="33"/>
      <c r="Z145" s="33"/>
      <c r="AA145" s="33"/>
      <c r="AB145" s="33"/>
      <c r="AC145" s="33"/>
      <c r="AD145" s="33"/>
      <c r="AE145" s="33"/>
      <c r="AR145" s="156" t="s">
        <v>168</v>
      </c>
      <c r="AT145" s="156" t="s">
        <v>163</v>
      </c>
      <c r="AU145" s="156" t="s">
        <v>83</v>
      </c>
      <c r="AY145" s="18" t="s">
        <v>160</v>
      </c>
      <c r="BE145" s="157">
        <f>IF(N145="základní",J145,0)</f>
        <v>0</v>
      </c>
      <c r="BF145" s="157">
        <f>IF(N145="snížená",J145,0)</f>
        <v>0</v>
      </c>
      <c r="BG145" s="157">
        <f>IF(N145="zákl. přenesená",J145,0)</f>
        <v>0</v>
      </c>
      <c r="BH145" s="157">
        <f>IF(N145="sníž. přenesená",J145,0)</f>
        <v>0</v>
      </c>
      <c r="BI145" s="157">
        <f>IF(N145="nulová",J145,0)</f>
        <v>0</v>
      </c>
      <c r="BJ145" s="18" t="s">
        <v>81</v>
      </c>
      <c r="BK145" s="157">
        <f>ROUND(I145*H145,2)</f>
        <v>0</v>
      </c>
      <c r="BL145" s="18" t="s">
        <v>168</v>
      </c>
      <c r="BM145" s="156" t="s">
        <v>350</v>
      </c>
    </row>
    <row r="146" spans="1:47" s="2" customFormat="1" ht="11.25">
      <c r="A146" s="33"/>
      <c r="B146" s="34"/>
      <c r="C146" s="33"/>
      <c r="D146" s="158" t="s">
        <v>170</v>
      </c>
      <c r="E146" s="33"/>
      <c r="F146" s="159" t="s">
        <v>2875</v>
      </c>
      <c r="G146" s="33"/>
      <c r="H146" s="33"/>
      <c r="I146" s="160"/>
      <c r="J146" s="33"/>
      <c r="K146" s="33"/>
      <c r="L146" s="34"/>
      <c r="M146" s="161"/>
      <c r="N146" s="162"/>
      <c r="O146" s="59"/>
      <c r="P146" s="59"/>
      <c r="Q146" s="59"/>
      <c r="R146" s="59"/>
      <c r="S146" s="59"/>
      <c r="T146" s="60"/>
      <c r="U146" s="33"/>
      <c r="V146" s="33"/>
      <c r="W146" s="33"/>
      <c r="X146" s="33"/>
      <c r="Y146" s="33"/>
      <c r="Z146" s="33"/>
      <c r="AA146" s="33"/>
      <c r="AB146" s="33"/>
      <c r="AC146" s="33"/>
      <c r="AD146" s="33"/>
      <c r="AE146" s="33"/>
      <c r="AT146" s="18" t="s">
        <v>170</v>
      </c>
      <c r="AU146" s="18" t="s">
        <v>83</v>
      </c>
    </row>
    <row r="147" spans="1:65" s="2" customFormat="1" ht="16.5" customHeight="1">
      <c r="A147" s="33"/>
      <c r="B147" s="144"/>
      <c r="C147" s="145" t="s">
        <v>224</v>
      </c>
      <c r="D147" s="145" t="s">
        <v>163</v>
      </c>
      <c r="E147" s="146" t="s">
        <v>2876</v>
      </c>
      <c r="F147" s="147" t="s">
        <v>2877</v>
      </c>
      <c r="G147" s="148" t="s">
        <v>236</v>
      </c>
      <c r="H147" s="149">
        <v>2500</v>
      </c>
      <c r="I147" s="150"/>
      <c r="J147" s="151">
        <f>ROUND(I147*H147,2)</f>
        <v>0</v>
      </c>
      <c r="K147" s="147" t="s">
        <v>1</v>
      </c>
      <c r="L147" s="34"/>
      <c r="M147" s="152" t="s">
        <v>1</v>
      </c>
      <c r="N147" s="153" t="s">
        <v>38</v>
      </c>
      <c r="O147" s="59"/>
      <c r="P147" s="154">
        <f>O147*H147</f>
        <v>0</v>
      </c>
      <c r="Q147" s="154">
        <v>0</v>
      </c>
      <c r="R147" s="154">
        <f>Q147*H147</f>
        <v>0</v>
      </c>
      <c r="S147" s="154">
        <v>0</v>
      </c>
      <c r="T147" s="155">
        <f>S147*H147</f>
        <v>0</v>
      </c>
      <c r="U147" s="33"/>
      <c r="V147" s="33"/>
      <c r="W147" s="33"/>
      <c r="X147" s="33"/>
      <c r="Y147" s="33"/>
      <c r="Z147" s="33"/>
      <c r="AA147" s="33"/>
      <c r="AB147" s="33"/>
      <c r="AC147" s="33"/>
      <c r="AD147" s="33"/>
      <c r="AE147" s="33"/>
      <c r="AR147" s="156" t="s">
        <v>168</v>
      </c>
      <c r="AT147" s="156" t="s">
        <v>163</v>
      </c>
      <c r="AU147" s="156" t="s">
        <v>83</v>
      </c>
      <c r="AY147" s="18" t="s">
        <v>160</v>
      </c>
      <c r="BE147" s="157">
        <f>IF(N147="základní",J147,0)</f>
        <v>0</v>
      </c>
      <c r="BF147" s="157">
        <f>IF(N147="snížená",J147,0)</f>
        <v>0</v>
      </c>
      <c r="BG147" s="157">
        <f>IF(N147="zákl. přenesená",J147,0)</f>
        <v>0</v>
      </c>
      <c r="BH147" s="157">
        <f>IF(N147="sníž. přenesená",J147,0)</f>
        <v>0</v>
      </c>
      <c r="BI147" s="157">
        <f>IF(N147="nulová",J147,0)</f>
        <v>0</v>
      </c>
      <c r="BJ147" s="18" t="s">
        <v>81</v>
      </c>
      <c r="BK147" s="157">
        <f>ROUND(I147*H147,2)</f>
        <v>0</v>
      </c>
      <c r="BL147" s="18" t="s">
        <v>168</v>
      </c>
      <c r="BM147" s="156" t="s">
        <v>360</v>
      </c>
    </row>
    <row r="148" spans="1:47" s="2" customFormat="1" ht="11.25">
      <c r="A148" s="33"/>
      <c r="B148" s="34"/>
      <c r="C148" s="33"/>
      <c r="D148" s="158" t="s">
        <v>170</v>
      </c>
      <c r="E148" s="33"/>
      <c r="F148" s="159" t="s">
        <v>2877</v>
      </c>
      <c r="G148" s="33"/>
      <c r="H148" s="33"/>
      <c r="I148" s="160"/>
      <c r="J148" s="33"/>
      <c r="K148" s="33"/>
      <c r="L148" s="34"/>
      <c r="M148" s="161"/>
      <c r="N148" s="162"/>
      <c r="O148" s="59"/>
      <c r="P148" s="59"/>
      <c r="Q148" s="59"/>
      <c r="R148" s="59"/>
      <c r="S148" s="59"/>
      <c r="T148" s="60"/>
      <c r="U148" s="33"/>
      <c r="V148" s="33"/>
      <c r="W148" s="33"/>
      <c r="X148" s="33"/>
      <c r="Y148" s="33"/>
      <c r="Z148" s="33"/>
      <c r="AA148" s="33"/>
      <c r="AB148" s="33"/>
      <c r="AC148" s="33"/>
      <c r="AD148" s="33"/>
      <c r="AE148" s="33"/>
      <c r="AT148" s="18" t="s">
        <v>170</v>
      </c>
      <c r="AU148" s="18" t="s">
        <v>83</v>
      </c>
    </row>
    <row r="149" spans="1:65" s="2" customFormat="1" ht="16.5" customHeight="1">
      <c r="A149" s="33"/>
      <c r="B149" s="144"/>
      <c r="C149" s="145" t="s">
        <v>233</v>
      </c>
      <c r="D149" s="145" t="s">
        <v>163</v>
      </c>
      <c r="E149" s="146" t="s">
        <v>2878</v>
      </c>
      <c r="F149" s="147" t="s">
        <v>2879</v>
      </c>
      <c r="G149" s="148" t="s">
        <v>236</v>
      </c>
      <c r="H149" s="149">
        <v>350</v>
      </c>
      <c r="I149" s="150"/>
      <c r="J149" s="151">
        <f>ROUND(I149*H149,2)</f>
        <v>0</v>
      </c>
      <c r="K149" s="147" t="s">
        <v>1</v>
      </c>
      <c r="L149" s="34"/>
      <c r="M149" s="152" t="s">
        <v>1</v>
      </c>
      <c r="N149" s="153" t="s">
        <v>38</v>
      </c>
      <c r="O149" s="59"/>
      <c r="P149" s="154">
        <f>O149*H149</f>
        <v>0</v>
      </c>
      <c r="Q149" s="154">
        <v>0</v>
      </c>
      <c r="R149" s="154">
        <f>Q149*H149</f>
        <v>0</v>
      </c>
      <c r="S149" s="154">
        <v>0</v>
      </c>
      <c r="T149" s="155">
        <f>S149*H149</f>
        <v>0</v>
      </c>
      <c r="U149" s="33"/>
      <c r="V149" s="33"/>
      <c r="W149" s="33"/>
      <c r="X149" s="33"/>
      <c r="Y149" s="33"/>
      <c r="Z149" s="33"/>
      <c r="AA149" s="33"/>
      <c r="AB149" s="33"/>
      <c r="AC149" s="33"/>
      <c r="AD149" s="33"/>
      <c r="AE149" s="33"/>
      <c r="AR149" s="156" t="s">
        <v>168</v>
      </c>
      <c r="AT149" s="156" t="s">
        <v>163</v>
      </c>
      <c r="AU149" s="156" t="s">
        <v>83</v>
      </c>
      <c r="AY149" s="18" t="s">
        <v>160</v>
      </c>
      <c r="BE149" s="157">
        <f>IF(N149="základní",J149,0)</f>
        <v>0</v>
      </c>
      <c r="BF149" s="157">
        <f>IF(N149="snížená",J149,0)</f>
        <v>0</v>
      </c>
      <c r="BG149" s="157">
        <f>IF(N149="zákl. přenesená",J149,0)</f>
        <v>0</v>
      </c>
      <c r="BH149" s="157">
        <f>IF(N149="sníž. přenesená",J149,0)</f>
        <v>0</v>
      </c>
      <c r="BI149" s="157">
        <f>IF(N149="nulová",J149,0)</f>
        <v>0</v>
      </c>
      <c r="BJ149" s="18" t="s">
        <v>81</v>
      </c>
      <c r="BK149" s="157">
        <f>ROUND(I149*H149,2)</f>
        <v>0</v>
      </c>
      <c r="BL149" s="18" t="s">
        <v>168</v>
      </c>
      <c r="BM149" s="156" t="s">
        <v>365</v>
      </c>
    </row>
    <row r="150" spans="1:47" s="2" customFormat="1" ht="11.25">
      <c r="A150" s="33"/>
      <c r="B150" s="34"/>
      <c r="C150" s="33"/>
      <c r="D150" s="158" t="s">
        <v>170</v>
      </c>
      <c r="E150" s="33"/>
      <c r="F150" s="159" t="s">
        <v>2879</v>
      </c>
      <c r="G150" s="33"/>
      <c r="H150" s="33"/>
      <c r="I150" s="160"/>
      <c r="J150" s="33"/>
      <c r="K150" s="33"/>
      <c r="L150" s="34"/>
      <c r="M150" s="161"/>
      <c r="N150" s="162"/>
      <c r="O150" s="59"/>
      <c r="P150" s="59"/>
      <c r="Q150" s="59"/>
      <c r="R150" s="59"/>
      <c r="S150" s="59"/>
      <c r="T150" s="60"/>
      <c r="U150" s="33"/>
      <c r="V150" s="33"/>
      <c r="W150" s="33"/>
      <c r="X150" s="33"/>
      <c r="Y150" s="33"/>
      <c r="Z150" s="33"/>
      <c r="AA150" s="33"/>
      <c r="AB150" s="33"/>
      <c r="AC150" s="33"/>
      <c r="AD150" s="33"/>
      <c r="AE150" s="33"/>
      <c r="AT150" s="18" t="s">
        <v>170</v>
      </c>
      <c r="AU150" s="18" t="s">
        <v>83</v>
      </c>
    </row>
    <row r="151" spans="1:65" s="2" customFormat="1" ht="16.5" customHeight="1">
      <c r="A151" s="33"/>
      <c r="B151" s="144"/>
      <c r="C151" s="145" t="s">
        <v>242</v>
      </c>
      <c r="D151" s="145" t="s">
        <v>163</v>
      </c>
      <c r="E151" s="146" t="s">
        <v>2880</v>
      </c>
      <c r="F151" s="147" t="s">
        <v>2881</v>
      </c>
      <c r="G151" s="148" t="s">
        <v>236</v>
      </c>
      <c r="H151" s="149">
        <v>290</v>
      </c>
      <c r="I151" s="150"/>
      <c r="J151" s="151">
        <f>ROUND(I151*H151,2)</f>
        <v>0</v>
      </c>
      <c r="K151" s="147" t="s">
        <v>1</v>
      </c>
      <c r="L151" s="34"/>
      <c r="M151" s="152" t="s">
        <v>1</v>
      </c>
      <c r="N151" s="153" t="s">
        <v>38</v>
      </c>
      <c r="O151" s="59"/>
      <c r="P151" s="154">
        <f>O151*H151</f>
        <v>0</v>
      </c>
      <c r="Q151" s="154">
        <v>0</v>
      </c>
      <c r="R151" s="154">
        <f>Q151*H151</f>
        <v>0</v>
      </c>
      <c r="S151" s="154">
        <v>0</v>
      </c>
      <c r="T151" s="155">
        <f>S151*H151</f>
        <v>0</v>
      </c>
      <c r="U151" s="33"/>
      <c r="V151" s="33"/>
      <c r="W151" s="33"/>
      <c r="X151" s="33"/>
      <c r="Y151" s="33"/>
      <c r="Z151" s="33"/>
      <c r="AA151" s="33"/>
      <c r="AB151" s="33"/>
      <c r="AC151" s="33"/>
      <c r="AD151" s="33"/>
      <c r="AE151" s="33"/>
      <c r="AR151" s="156" t="s">
        <v>168</v>
      </c>
      <c r="AT151" s="156" t="s">
        <v>163</v>
      </c>
      <c r="AU151" s="156" t="s">
        <v>83</v>
      </c>
      <c r="AY151" s="18" t="s">
        <v>160</v>
      </c>
      <c r="BE151" s="157">
        <f>IF(N151="základní",J151,0)</f>
        <v>0</v>
      </c>
      <c r="BF151" s="157">
        <f>IF(N151="snížená",J151,0)</f>
        <v>0</v>
      </c>
      <c r="BG151" s="157">
        <f>IF(N151="zákl. přenesená",J151,0)</f>
        <v>0</v>
      </c>
      <c r="BH151" s="157">
        <f>IF(N151="sníž. přenesená",J151,0)</f>
        <v>0</v>
      </c>
      <c r="BI151" s="157">
        <f>IF(N151="nulová",J151,0)</f>
        <v>0</v>
      </c>
      <c r="BJ151" s="18" t="s">
        <v>81</v>
      </c>
      <c r="BK151" s="157">
        <f>ROUND(I151*H151,2)</f>
        <v>0</v>
      </c>
      <c r="BL151" s="18" t="s">
        <v>168</v>
      </c>
      <c r="BM151" s="156" t="s">
        <v>386</v>
      </c>
    </row>
    <row r="152" spans="1:47" s="2" customFormat="1" ht="11.25">
      <c r="A152" s="33"/>
      <c r="B152" s="34"/>
      <c r="C152" s="33"/>
      <c r="D152" s="158" t="s">
        <v>170</v>
      </c>
      <c r="E152" s="33"/>
      <c r="F152" s="159" t="s">
        <v>2881</v>
      </c>
      <c r="G152" s="33"/>
      <c r="H152" s="33"/>
      <c r="I152" s="160"/>
      <c r="J152" s="33"/>
      <c r="K152" s="33"/>
      <c r="L152" s="34"/>
      <c r="M152" s="161"/>
      <c r="N152" s="162"/>
      <c r="O152" s="59"/>
      <c r="P152" s="59"/>
      <c r="Q152" s="59"/>
      <c r="R152" s="59"/>
      <c r="S152" s="59"/>
      <c r="T152" s="60"/>
      <c r="U152" s="33"/>
      <c r="V152" s="33"/>
      <c r="W152" s="33"/>
      <c r="X152" s="33"/>
      <c r="Y152" s="33"/>
      <c r="Z152" s="33"/>
      <c r="AA152" s="33"/>
      <c r="AB152" s="33"/>
      <c r="AC152" s="33"/>
      <c r="AD152" s="33"/>
      <c r="AE152" s="33"/>
      <c r="AT152" s="18" t="s">
        <v>170</v>
      </c>
      <c r="AU152" s="18" t="s">
        <v>83</v>
      </c>
    </row>
    <row r="153" spans="1:65" s="2" customFormat="1" ht="16.5" customHeight="1">
      <c r="A153" s="33"/>
      <c r="B153" s="144"/>
      <c r="C153" s="145" t="s">
        <v>247</v>
      </c>
      <c r="D153" s="145" t="s">
        <v>163</v>
      </c>
      <c r="E153" s="146" t="s">
        <v>2882</v>
      </c>
      <c r="F153" s="147" t="s">
        <v>2883</v>
      </c>
      <c r="G153" s="148" t="s">
        <v>236</v>
      </c>
      <c r="H153" s="149">
        <v>100</v>
      </c>
      <c r="I153" s="150"/>
      <c r="J153" s="151">
        <f>ROUND(I153*H153,2)</f>
        <v>0</v>
      </c>
      <c r="K153" s="147" t="s">
        <v>1</v>
      </c>
      <c r="L153" s="34"/>
      <c r="M153" s="152" t="s">
        <v>1</v>
      </c>
      <c r="N153" s="153" t="s">
        <v>38</v>
      </c>
      <c r="O153" s="59"/>
      <c r="P153" s="154">
        <f>O153*H153</f>
        <v>0</v>
      </c>
      <c r="Q153" s="154">
        <v>0</v>
      </c>
      <c r="R153" s="154">
        <f>Q153*H153</f>
        <v>0</v>
      </c>
      <c r="S153" s="154">
        <v>0</v>
      </c>
      <c r="T153" s="155">
        <f>S153*H153</f>
        <v>0</v>
      </c>
      <c r="U153" s="33"/>
      <c r="V153" s="33"/>
      <c r="W153" s="33"/>
      <c r="X153" s="33"/>
      <c r="Y153" s="33"/>
      <c r="Z153" s="33"/>
      <c r="AA153" s="33"/>
      <c r="AB153" s="33"/>
      <c r="AC153" s="33"/>
      <c r="AD153" s="33"/>
      <c r="AE153" s="33"/>
      <c r="AR153" s="156" t="s">
        <v>168</v>
      </c>
      <c r="AT153" s="156" t="s">
        <v>163</v>
      </c>
      <c r="AU153" s="156" t="s">
        <v>83</v>
      </c>
      <c r="AY153" s="18" t="s">
        <v>160</v>
      </c>
      <c r="BE153" s="157">
        <f>IF(N153="základní",J153,0)</f>
        <v>0</v>
      </c>
      <c r="BF153" s="157">
        <f>IF(N153="snížená",J153,0)</f>
        <v>0</v>
      </c>
      <c r="BG153" s="157">
        <f>IF(N153="zákl. přenesená",J153,0)</f>
        <v>0</v>
      </c>
      <c r="BH153" s="157">
        <f>IF(N153="sníž. přenesená",J153,0)</f>
        <v>0</v>
      </c>
      <c r="BI153" s="157">
        <f>IF(N153="nulová",J153,0)</f>
        <v>0</v>
      </c>
      <c r="BJ153" s="18" t="s">
        <v>81</v>
      </c>
      <c r="BK153" s="157">
        <f>ROUND(I153*H153,2)</f>
        <v>0</v>
      </c>
      <c r="BL153" s="18" t="s">
        <v>168</v>
      </c>
      <c r="BM153" s="156" t="s">
        <v>399</v>
      </c>
    </row>
    <row r="154" spans="1:47" s="2" customFormat="1" ht="11.25">
      <c r="A154" s="33"/>
      <c r="B154" s="34"/>
      <c r="C154" s="33"/>
      <c r="D154" s="158" t="s">
        <v>170</v>
      </c>
      <c r="E154" s="33"/>
      <c r="F154" s="159" t="s">
        <v>2883</v>
      </c>
      <c r="G154" s="33"/>
      <c r="H154" s="33"/>
      <c r="I154" s="160"/>
      <c r="J154" s="33"/>
      <c r="K154" s="33"/>
      <c r="L154" s="34"/>
      <c r="M154" s="161"/>
      <c r="N154" s="162"/>
      <c r="O154" s="59"/>
      <c r="P154" s="59"/>
      <c r="Q154" s="59"/>
      <c r="R154" s="59"/>
      <c r="S154" s="59"/>
      <c r="T154" s="60"/>
      <c r="U154" s="33"/>
      <c r="V154" s="33"/>
      <c r="W154" s="33"/>
      <c r="X154" s="33"/>
      <c r="Y154" s="33"/>
      <c r="Z154" s="33"/>
      <c r="AA154" s="33"/>
      <c r="AB154" s="33"/>
      <c r="AC154" s="33"/>
      <c r="AD154" s="33"/>
      <c r="AE154" s="33"/>
      <c r="AT154" s="18" t="s">
        <v>170</v>
      </c>
      <c r="AU154" s="18" t="s">
        <v>83</v>
      </c>
    </row>
    <row r="155" spans="1:65" s="2" customFormat="1" ht="16.5" customHeight="1">
      <c r="A155" s="33"/>
      <c r="B155" s="144"/>
      <c r="C155" s="145" t="s">
        <v>259</v>
      </c>
      <c r="D155" s="145" t="s">
        <v>163</v>
      </c>
      <c r="E155" s="146" t="s">
        <v>2884</v>
      </c>
      <c r="F155" s="147" t="s">
        <v>2885</v>
      </c>
      <c r="G155" s="148" t="s">
        <v>236</v>
      </c>
      <c r="H155" s="149">
        <v>100</v>
      </c>
      <c r="I155" s="150"/>
      <c r="J155" s="151">
        <f>ROUND(I155*H155,2)</f>
        <v>0</v>
      </c>
      <c r="K155" s="147" t="s">
        <v>1</v>
      </c>
      <c r="L155" s="34"/>
      <c r="M155" s="152" t="s">
        <v>1</v>
      </c>
      <c r="N155" s="153" t="s">
        <v>38</v>
      </c>
      <c r="O155" s="59"/>
      <c r="P155" s="154">
        <f>O155*H155</f>
        <v>0</v>
      </c>
      <c r="Q155" s="154">
        <v>0</v>
      </c>
      <c r="R155" s="154">
        <f>Q155*H155</f>
        <v>0</v>
      </c>
      <c r="S155" s="154">
        <v>0</v>
      </c>
      <c r="T155" s="155">
        <f>S155*H155</f>
        <v>0</v>
      </c>
      <c r="U155" s="33"/>
      <c r="V155" s="33"/>
      <c r="W155" s="33"/>
      <c r="X155" s="33"/>
      <c r="Y155" s="33"/>
      <c r="Z155" s="33"/>
      <c r="AA155" s="33"/>
      <c r="AB155" s="33"/>
      <c r="AC155" s="33"/>
      <c r="AD155" s="33"/>
      <c r="AE155" s="33"/>
      <c r="AR155" s="156" t="s">
        <v>168</v>
      </c>
      <c r="AT155" s="156" t="s">
        <v>163</v>
      </c>
      <c r="AU155" s="156" t="s">
        <v>83</v>
      </c>
      <c r="AY155" s="18" t="s">
        <v>160</v>
      </c>
      <c r="BE155" s="157">
        <f>IF(N155="základní",J155,0)</f>
        <v>0</v>
      </c>
      <c r="BF155" s="157">
        <f>IF(N155="snížená",J155,0)</f>
        <v>0</v>
      </c>
      <c r="BG155" s="157">
        <f>IF(N155="zákl. přenesená",J155,0)</f>
        <v>0</v>
      </c>
      <c r="BH155" s="157">
        <f>IF(N155="sníž. přenesená",J155,0)</f>
        <v>0</v>
      </c>
      <c r="BI155" s="157">
        <f>IF(N155="nulová",J155,0)</f>
        <v>0</v>
      </c>
      <c r="BJ155" s="18" t="s">
        <v>81</v>
      </c>
      <c r="BK155" s="157">
        <f>ROUND(I155*H155,2)</f>
        <v>0</v>
      </c>
      <c r="BL155" s="18" t="s">
        <v>168</v>
      </c>
      <c r="BM155" s="156" t="s">
        <v>418</v>
      </c>
    </row>
    <row r="156" spans="1:47" s="2" customFormat="1" ht="11.25">
      <c r="A156" s="33"/>
      <c r="B156" s="34"/>
      <c r="C156" s="33"/>
      <c r="D156" s="158" t="s">
        <v>170</v>
      </c>
      <c r="E156" s="33"/>
      <c r="F156" s="159" t="s">
        <v>2885</v>
      </c>
      <c r="G156" s="33"/>
      <c r="H156" s="33"/>
      <c r="I156" s="160"/>
      <c r="J156" s="33"/>
      <c r="K156" s="33"/>
      <c r="L156" s="34"/>
      <c r="M156" s="161"/>
      <c r="N156" s="162"/>
      <c r="O156" s="59"/>
      <c r="P156" s="59"/>
      <c r="Q156" s="59"/>
      <c r="R156" s="59"/>
      <c r="S156" s="59"/>
      <c r="T156" s="60"/>
      <c r="U156" s="33"/>
      <c r="V156" s="33"/>
      <c r="W156" s="33"/>
      <c r="X156" s="33"/>
      <c r="Y156" s="33"/>
      <c r="Z156" s="33"/>
      <c r="AA156" s="33"/>
      <c r="AB156" s="33"/>
      <c r="AC156" s="33"/>
      <c r="AD156" s="33"/>
      <c r="AE156" s="33"/>
      <c r="AT156" s="18" t="s">
        <v>170</v>
      </c>
      <c r="AU156" s="18" t="s">
        <v>83</v>
      </c>
    </row>
    <row r="157" spans="1:65" s="2" customFormat="1" ht="16.5" customHeight="1">
      <c r="A157" s="33"/>
      <c r="B157" s="144"/>
      <c r="C157" s="145" t="s">
        <v>8</v>
      </c>
      <c r="D157" s="145" t="s">
        <v>163</v>
      </c>
      <c r="E157" s="146" t="s">
        <v>2886</v>
      </c>
      <c r="F157" s="147" t="s">
        <v>2887</v>
      </c>
      <c r="G157" s="148" t="s">
        <v>236</v>
      </c>
      <c r="H157" s="149">
        <v>100</v>
      </c>
      <c r="I157" s="150"/>
      <c r="J157" s="151">
        <f>ROUND(I157*H157,2)</f>
        <v>0</v>
      </c>
      <c r="K157" s="147" t="s">
        <v>1</v>
      </c>
      <c r="L157" s="34"/>
      <c r="M157" s="152" t="s">
        <v>1</v>
      </c>
      <c r="N157" s="153" t="s">
        <v>38</v>
      </c>
      <c r="O157" s="59"/>
      <c r="P157" s="154">
        <f>O157*H157</f>
        <v>0</v>
      </c>
      <c r="Q157" s="154">
        <v>0</v>
      </c>
      <c r="R157" s="154">
        <f>Q157*H157</f>
        <v>0</v>
      </c>
      <c r="S157" s="154">
        <v>0</v>
      </c>
      <c r="T157" s="155">
        <f>S157*H157</f>
        <v>0</v>
      </c>
      <c r="U157" s="33"/>
      <c r="V157" s="33"/>
      <c r="W157" s="33"/>
      <c r="X157" s="33"/>
      <c r="Y157" s="33"/>
      <c r="Z157" s="33"/>
      <c r="AA157" s="33"/>
      <c r="AB157" s="33"/>
      <c r="AC157" s="33"/>
      <c r="AD157" s="33"/>
      <c r="AE157" s="33"/>
      <c r="AR157" s="156" t="s">
        <v>168</v>
      </c>
      <c r="AT157" s="156" t="s">
        <v>163</v>
      </c>
      <c r="AU157" s="156" t="s">
        <v>83</v>
      </c>
      <c r="AY157" s="18" t="s">
        <v>160</v>
      </c>
      <c r="BE157" s="157">
        <f>IF(N157="základní",J157,0)</f>
        <v>0</v>
      </c>
      <c r="BF157" s="157">
        <f>IF(N157="snížená",J157,0)</f>
        <v>0</v>
      </c>
      <c r="BG157" s="157">
        <f>IF(N157="zákl. přenesená",J157,0)</f>
        <v>0</v>
      </c>
      <c r="BH157" s="157">
        <f>IF(N157="sníž. přenesená",J157,0)</f>
        <v>0</v>
      </c>
      <c r="BI157" s="157">
        <f>IF(N157="nulová",J157,0)</f>
        <v>0</v>
      </c>
      <c r="BJ157" s="18" t="s">
        <v>81</v>
      </c>
      <c r="BK157" s="157">
        <f>ROUND(I157*H157,2)</f>
        <v>0</v>
      </c>
      <c r="BL157" s="18" t="s">
        <v>168</v>
      </c>
      <c r="BM157" s="156" t="s">
        <v>494</v>
      </c>
    </row>
    <row r="158" spans="1:47" s="2" customFormat="1" ht="11.25">
      <c r="A158" s="33"/>
      <c r="B158" s="34"/>
      <c r="C158" s="33"/>
      <c r="D158" s="158" t="s">
        <v>170</v>
      </c>
      <c r="E158" s="33"/>
      <c r="F158" s="159" t="s">
        <v>2887</v>
      </c>
      <c r="G158" s="33"/>
      <c r="H158" s="33"/>
      <c r="I158" s="160"/>
      <c r="J158" s="33"/>
      <c r="K158" s="33"/>
      <c r="L158" s="34"/>
      <c r="M158" s="161"/>
      <c r="N158" s="162"/>
      <c r="O158" s="59"/>
      <c r="P158" s="59"/>
      <c r="Q158" s="59"/>
      <c r="R158" s="59"/>
      <c r="S158" s="59"/>
      <c r="T158" s="60"/>
      <c r="U158" s="33"/>
      <c r="V158" s="33"/>
      <c r="W158" s="33"/>
      <c r="X158" s="33"/>
      <c r="Y158" s="33"/>
      <c r="Z158" s="33"/>
      <c r="AA158" s="33"/>
      <c r="AB158" s="33"/>
      <c r="AC158" s="33"/>
      <c r="AD158" s="33"/>
      <c r="AE158" s="33"/>
      <c r="AT158" s="18" t="s">
        <v>170</v>
      </c>
      <c r="AU158" s="18" t="s">
        <v>83</v>
      </c>
    </row>
    <row r="159" spans="1:65" s="2" customFormat="1" ht="16.5" customHeight="1">
      <c r="A159" s="33"/>
      <c r="B159" s="144"/>
      <c r="C159" s="145" t="s">
        <v>251</v>
      </c>
      <c r="D159" s="145" t="s">
        <v>163</v>
      </c>
      <c r="E159" s="146" t="s">
        <v>2888</v>
      </c>
      <c r="F159" s="147" t="s">
        <v>2889</v>
      </c>
      <c r="G159" s="148" t="s">
        <v>236</v>
      </c>
      <c r="H159" s="149">
        <v>56</v>
      </c>
      <c r="I159" s="150"/>
      <c r="J159" s="151">
        <f>ROUND(I159*H159,2)</f>
        <v>0</v>
      </c>
      <c r="K159" s="147" t="s">
        <v>1</v>
      </c>
      <c r="L159" s="34"/>
      <c r="M159" s="152" t="s">
        <v>1</v>
      </c>
      <c r="N159" s="153" t="s">
        <v>38</v>
      </c>
      <c r="O159" s="59"/>
      <c r="P159" s="154">
        <f>O159*H159</f>
        <v>0</v>
      </c>
      <c r="Q159" s="154">
        <v>0</v>
      </c>
      <c r="R159" s="154">
        <f>Q159*H159</f>
        <v>0</v>
      </c>
      <c r="S159" s="154">
        <v>0</v>
      </c>
      <c r="T159" s="155">
        <f>S159*H159</f>
        <v>0</v>
      </c>
      <c r="U159" s="33"/>
      <c r="V159" s="33"/>
      <c r="W159" s="33"/>
      <c r="X159" s="33"/>
      <c r="Y159" s="33"/>
      <c r="Z159" s="33"/>
      <c r="AA159" s="33"/>
      <c r="AB159" s="33"/>
      <c r="AC159" s="33"/>
      <c r="AD159" s="33"/>
      <c r="AE159" s="33"/>
      <c r="AR159" s="156" t="s">
        <v>168</v>
      </c>
      <c r="AT159" s="156" t="s">
        <v>163</v>
      </c>
      <c r="AU159" s="156" t="s">
        <v>83</v>
      </c>
      <c r="AY159" s="18" t="s">
        <v>160</v>
      </c>
      <c r="BE159" s="157">
        <f>IF(N159="základní",J159,0)</f>
        <v>0</v>
      </c>
      <c r="BF159" s="157">
        <f>IF(N159="snížená",J159,0)</f>
        <v>0</v>
      </c>
      <c r="BG159" s="157">
        <f>IF(N159="zákl. přenesená",J159,0)</f>
        <v>0</v>
      </c>
      <c r="BH159" s="157">
        <f>IF(N159="sníž. přenesená",J159,0)</f>
        <v>0</v>
      </c>
      <c r="BI159" s="157">
        <f>IF(N159="nulová",J159,0)</f>
        <v>0</v>
      </c>
      <c r="BJ159" s="18" t="s">
        <v>81</v>
      </c>
      <c r="BK159" s="157">
        <f>ROUND(I159*H159,2)</f>
        <v>0</v>
      </c>
      <c r="BL159" s="18" t="s">
        <v>168</v>
      </c>
      <c r="BM159" s="156" t="s">
        <v>515</v>
      </c>
    </row>
    <row r="160" spans="1:47" s="2" customFormat="1" ht="11.25">
      <c r="A160" s="33"/>
      <c r="B160" s="34"/>
      <c r="C160" s="33"/>
      <c r="D160" s="158" t="s">
        <v>170</v>
      </c>
      <c r="E160" s="33"/>
      <c r="F160" s="159" t="s">
        <v>2889</v>
      </c>
      <c r="G160" s="33"/>
      <c r="H160" s="33"/>
      <c r="I160" s="160"/>
      <c r="J160" s="33"/>
      <c r="K160" s="33"/>
      <c r="L160" s="34"/>
      <c r="M160" s="161"/>
      <c r="N160" s="162"/>
      <c r="O160" s="59"/>
      <c r="P160" s="59"/>
      <c r="Q160" s="59"/>
      <c r="R160" s="59"/>
      <c r="S160" s="59"/>
      <c r="T160" s="60"/>
      <c r="U160" s="33"/>
      <c r="V160" s="33"/>
      <c r="W160" s="33"/>
      <c r="X160" s="33"/>
      <c r="Y160" s="33"/>
      <c r="Z160" s="33"/>
      <c r="AA160" s="33"/>
      <c r="AB160" s="33"/>
      <c r="AC160" s="33"/>
      <c r="AD160" s="33"/>
      <c r="AE160" s="33"/>
      <c r="AT160" s="18" t="s">
        <v>170</v>
      </c>
      <c r="AU160" s="18" t="s">
        <v>83</v>
      </c>
    </row>
    <row r="161" spans="1:65" s="2" customFormat="1" ht="16.5" customHeight="1">
      <c r="A161" s="33"/>
      <c r="B161" s="144"/>
      <c r="C161" s="145" t="s">
        <v>304</v>
      </c>
      <c r="D161" s="145" t="s">
        <v>163</v>
      </c>
      <c r="E161" s="146" t="s">
        <v>2890</v>
      </c>
      <c r="F161" s="147" t="s">
        <v>2891</v>
      </c>
      <c r="G161" s="148" t="s">
        <v>236</v>
      </c>
      <c r="H161" s="149">
        <v>50</v>
      </c>
      <c r="I161" s="150"/>
      <c r="J161" s="151">
        <f>ROUND(I161*H161,2)</f>
        <v>0</v>
      </c>
      <c r="K161" s="147" t="s">
        <v>1</v>
      </c>
      <c r="L161" s="34"/>
      <c r="M161" s="152" t="s">
        <v>1</v>
      </c>
      <c r="N161" s="153" t="s">
        <v>38</v>
      </c>
      <c r="O161" s="59"/>
      <c r="P161" s="154">
        <f>O161*H161</f>
        <v>0</v>
      </c>
      <c r="Q161" s="154">
        <v>0</v>
      </c>
      <c r="R161" s="154">
        <f>Q161*H161</f>
        <v>0</v>
      </c>
      <c r="S161" s="154">
        <v>0</v>
      </c>
      <c r="T161" s="155">
        <f>S161*H161</f>
        <v>0</v>
      </c>
      <c r="U161" s="33"/>
      <c r="V161" s="33"/>
      <c r="W161" s="33"/>
      <c r="X161" s="33"/>
      <c r="Y161" s="33"/>
      <c r="Z161" s="33"/>
      <c r="AA161" s="33"/>
      <c r="AB161" s="33"/>
      <c r="AC161" s="33"/>
      <c r="AD161" s="33"/>
      <c r="AE161" s="33"/>
      <c r="AR161" s="156" t="s">
        <v>168</v>
      </c>
      <c r="AT161" s="156" t="s">
        <v>163</v>
      </c>
      <c r="AU161" s="156" t="s">
        <v>83</v>
      </c>
      <c r="AY161" s="18" t="s">
        <v>160</v>
      </c>
      <c r="BE161" s="157">
        <f>IF(N161="základní",J161,0)</f>
        <v>0</v>
      </c>
      <c r="BF161" s="157">
        <f>IF(N161="snížená",J161,0)</f>
        <v>0</v>
      </c>
      <c r="BG161" s="157">
        <f>IF(N161="zákl. přenesená",J161,0)</f>
        <v>0</v>
      </c>
      <c r="BH161" s="157">
        <f>IF(N161="sníž. přenesená",J161,0)</f>
        <v>0</v>
      </c>
      <c r="BI161" s="157">
        <f>IF(N161="nulová",J161,0)</f>
        <v>0</v>
      </c>
      <c r="BJ161" s="18" t="s">
        <v>81</v>
      </c>
      <c r="BK161" s="157">
        <f>ROUND(I161*H161,2)</f>
        <v>0</v>
      </c>
      <c r="BL161" s="18" t="s">
        <v>168</v>
      </c>
      <c r="BM161" s="156" t="s">
        <v>530</v>
      </c>
    </row>
    <row r="162" spans="1:47" s="2" customFormat="1" ht="11.25">
      <c r="A162" s="33"/>
      <c r="B162" s="34"/>
      <c r="C162" s="33"/>
      <c r="D162" s="158" t="s">
        <v>170</v>
      </c>
      <c r="E162" s="33"/>
      <c r="F162" s="159" t="s">
        <v>2891</v>
      </c>
      <c r="G162" s="33"/>
      <c r="H162" s="33"/>
      <c r="I162" s="160"/>
      <c r="J162" s="33"/>
      <c r="K162" s="33"/>
      <c r="L162" s="34"/>
      <c r="M162" s="161"/>
      <c r="N162" s="162"/>
      <c r="O162" s="59"/>
      <c r="P162" s="59"/>
      <c r="Q162" s="59"/>
      <c r="R162" s="59"/>
      <c r="S162" s="59"/>
      <c r="T162" s="60"/>
      <c r="U162" s="33"/>
      <c r="V162" s="33"/>
      <c r="W162" s="33"/>
      <c r="X162" s="33"/>
      <c r="Y162" s="33"/>
      <c r="Z162" s="33"/>
      <c r="AA162" s="33"/>
      <c r="AB162" s="33"/>
      <c r="AC162" s="33"/>
      <c r="AD162" s="33"/>
      <c r="AE162" s="33"/>
      <c r="AT162" s="18" t="s">
        <v>170</v>
      </c>
      <c r="AU162" s="18" t="s">
        <v>83</v>
      </c>
    </row>
    <row r="163" spans="1:65" s="2" customFormat="1" ht="16.5" customHeight="1">
      <c r="A163" s="33"/>
      <c r="B163" s="144"/>
      <c r="C163" s="145" t="s">
        <v>309</v>
      </c>
      <c r="D163" s="145" t="s">
        <v>163</v>
      </c>
      <c r="E163" s="146" t="s">
        <v>2892</v>
      </c>
      <c r="F163" s="147" t="s">
        <v>2893</v>
      </c>
      <c r="G163" s="148" t="s">
        <v>236</v>
      </c>
      <c r="H163" s="149">
        <v>100</v>
      </c>
      <c r="I163" s="150"/>
      <c r="J163" s="151">
        <f>ROUND(I163*H163,2)</f>
        <v>0</v>
      </c>
      <c r="K163" s="147" t="s">
        <v>1</v>
      </c>
      <c r="L163" s="34"/>
      <c r="M163" s="152" t="s">
        <v>1</v>
      </c>
      <c r="N163" s="153" t="s">
        <v>38</v>
      </c>
      <c r="O163" s="59"/>
      <c r="P163" s="154">
        <f>O163*H163</f>
        <v>0</v>
      </c>
      <c r="Q163" s="154">
        <v>0</v>
      </c>
      <c r="R163" s="154">
        <f>Q163*H163</f>
        <v>0</v>
      </c>
      <c r="S163" s="154">
        <v>0</v>
      </c>
      <c r="T163" s="155">
        <f>S163*H163</f>
        <v>0</v>
      </c>
      <c r="U163" s="33"/>
      <c r="V163" s="33"/>
      <c r="W163" s="33"/>
      <c r="X163" s="33"/>
      <c r="Y163" s="33"/>
      <c r="Z163" s="33"/>
      <c r="AA163" s="33"/>
      <c r="AB163" s="33"/>
      <c r="AC163" s="33"/>
      <c r="AD163" s="33"/>
      <c r="AE163" s="33"/>
      <c r="AR163" s="156" t="s">
        <v>168</v>
      </c>
      <c r="AT163" s="156" t="s">
        <v>163</v>
      </c>
      <c r="AU163" s="156" t="s">
        <v>83</v>
      </c>
      <c r="AY163" s="18" t="s">
        <v>160</v>
      </c>
      <c r="BE163" s="157">
        <f>IF(N163="základní",J163,0)</f>
        <v>0</v>
      </c>
      <c r="BF163" s="157">
        <f>IF(N163="snížená",J163,0)</f>
        <v>0</v>
      </c>
      <c r="BG163" s="157">
        <f>IF(N163="zákl. přenesená",J163,0)</f>
        <v>0</v>
      </c>
      <c r="BH163" s="157">
        <f>IF(N163="sníž. přenesená",J163,0)</f>
        <v>0</v>
      </c>
      <c r="BI163" s="157">
        <f>IF(N163="nulová",J163,0)</f>
        <v>0</v>
      </c>
      <c r="BJ163" s="18" t="s">
        <v>81</v>
      </c>
      <c r="BK163" s="157">
        <f>ROUND(I163*H163,2)</f>
        <v>0</v>
      </c>
      <c r="BL163" s="18" t="s">
        <v>168</v>
      </c>
      <c r="BM163" s="156" t="s">
        <v>546</v>
      </c>
    </row>
    <row r="164" spans="1:47" s="2" customFormat="1" ht="11.25">
      <c r="A164" s="33"/>
      <c r="B164" s="34"/>
      <c r="C164" s="33"/>
      <c r="D164" s="158" t="s">
        <v>170</v>
      </c>
      <c r="E164" s="33"/>
      <c r="F164" s="159" t="s">
        <v>2893</v>
      </c>
      <c r="G164" s="33"/>
      <c r="H164" s="33"/>
      <c r="I164" s="160"/>
      <c r="J164" s="33"/>
      <c r="K164" s="33"/>
      <c r="L164" s="34"/>
      <c r="M164" s="161"/>
      <c r="N164" s="162"/>
      <c r="O164" s="59"/>
      <c r="P164" s="59"/>
      <c r="Q164" s="59"/>
      <c r="R164" s="59"/>
      <c r="S164" s="59"/>
      <c r="T164" s="60"/>
      <c r="U164" s="33"/>
      <c r="V164" s="33"/>
      <c r="W164" s="33"/>
      <c r="X164" s="33"/>
      <c r="Y164" s="33"/>
      <c r="Z164" s="33"/>
      <c r="AA164" s="33"/>
      <c r="AB164" s="33"/>
      <c r="AC164" s="33"/>
      <c r="AD164" s="33"/>
      <c r="AE164" s="33"/>
      <c r="AT164" s="18" t="s">
        <v>170</v>
      </c>
      <c r="AU164" s="18" t="s">
        <v>83</v>
      </c>
    </row>
    <row r="165" spans="1:65" s="2" customFormat="1" ht="16.5" customHeight="1">
      <c r="A165" s="33"/>
      <c r="B165" s="144"/>
      <c r="C165" s="145" t="s">
        <v>317</v>
      </c>
      <c r="D165" s="145" t="s">
        <v>163</v>
      </c>
      <c r="E165" s="146" t="s">
        <v>2894</v>
      </c>
      <c r="F165" s="147" t="s">
        <v>2895</v>
      </c>
      <c r="G165" s="148" t="s">
        <v>236</v>
      </c>
      <c r="H165" s="149">
        <v>100</v>
      </c>
      <c r="I165" s="150"/>
      <c r="J165" s="151">
        <f>ROUND(I165*H165,2)</f>
        <v>0</v>
      </c>
      <c r="K165" s="147" t="s">
        <v>1</v>
      </c>
      <c r="L165" s="34"/>
      <c r="M165" s="152" t="s">
        <v>1</v>
      </c>
      <c r="N165" s="153" t="s">
        <v>38</v>
      </c>
      <c r="O165" s="59"/>
      <c r="P165" s="154">
        <f>O165*H165</f>
        <v>0</v>
      </c>
      <c r="Q165" s="154">
        <v>0</v>
      </c>
      <c r="R165" s="154">
        <f>Q165*H165</f>
        <v>0</v>
      </c>
      <c r="S165" s="154">
        <v>0</v>
      </c>
      <c r="T165" s="155">
        <f>S165*H165</f>
        <v>0</v>
      </c>
      <c r="U165" s="33"/>
      <c r="V165" s="33"/>
      <c r="W165" s="33"/>
      <c r="X165" s="33"/>
      <c r="Y165" s="33"/>
      <c r="Z165" s="33"/>
      <c r="AA165" s="33"/>
      <c r="AB165" s="33"/>
      <c r="AC165" s="33"/>
      <c r="AD165" s="33"/>
      <c r="AE165" s="33"/>
      <c r="AR165" s="156" t="s">
        <v>168</v>
      </c>
      <c r="AT165" s="156" t="s">
        <v>163</v>
      </c>
      <c r="AU165" s="156" t="s">
        <v>83</v>
      </c>
      <c r="AY165" s="18" t="s">
        <v>160</v>
      </c>
      <c r="BE165" s="157">
        <f>IF(N165="základní",J165,0)</f>
        <v>0</v>
      </c>
      <c r="BF165" s="157">
        <f>IF(N165="snížená",J165,0)</f>
        <v>0</v>
      </c>
      <c r="BG165" s="157">
        <f>IF(N165="zákl. přenesená",J165,0)</f>
        <v>0</v>
      </c>
      <c r="BH165" s="157">
        <f>IF(N165="sníž. přenesená",J165,0)</f>
        <v>0</v>
      </c>
      <c r="BI165" s="157">
        <f>IF(N165="nulová",J165,0)</f>
        <v>0</v>
      </c>
      <c r="BJ165" s="18" t="s">
        <v>81</v>
      </c>
      <c r="BK165" s="157">
        <f>ROUND(I165*H165,2)</f>
        <v>0</v>
      </c>
      <c r="BL165" s="18" t="s">
        <v>168</v>
      </c>
      <c r="BM165" s="156" t="s">
        <v>562</v>
      </c>
    </row>
    <row r="166" spans="1:47" s="2" customFormat="1" ht="11.25">
      <c r="A166" s="33"/>
      <c r="B166" s="34"/>
      <c r="C166" s="33"/>
      <c r="D166" s="158" t="s">
        <v>170</v>
      </c>
      <c r="E166" s="33"/>
      <c r="F166" s="159" t="s">
        <v>2895</v>
      </c>
      <c r="G166" s="33"/>
      <c r="H166" s="33"/>
      <c r="I166" s="160"/>
      <c r="J166" s="33"/>
      <c r="K166" s="33"/>
      <c r="L166" s="34"/>
      <c r="M166" s="161"/>
      <c r="N166" s="162"/>
      <c r="O166" s="59"/>
      <c r="P166" s="59"/>
      <c r="Q166" s="59"/>
      <c r="R166" s="59"/>
      <c r="S166" s="59"/>
      <c r="T166" s="60"/>
      <c r="U166" s="33"/>
      <c r="V166" s="33"/>
      <c r="W166" s="33"/>
      <c r="X166" s="33"/>
      <c r="Y166" s="33"/>
      <c r="Z166" s="33"/>
      <c r="AA166" s="33"/>
      <c r="AB166" s="33"/>
      <c r="AC166" s="33"/>
      <c r="AD166" s="33"/>
      <c r="AE166" s="33"/>
      <c r="AT166" s="18" t="s">
        <v>170</v>
      </c>
      <c r="AU166" s="18" t="s">
        <v>83</v>
      </c>
    </row>
    <row r="167" spans="1:65" s="2" customFormat="1" ht="16.5" customHeight="1">
      <c r="A167" s="33"/>
      <c r="B167" s="144"/>
      <c r="C167" s="145" t="s">
        <v>325</v>
      </c>
      <c r="D167" s="145" t="s">
        <v>163</v>
      </c>
      <c r="E167" s="146" t="s">
        <v>2896</v>
      </c>
      <c r="F167" s="147" t="s">
        <v>2897</v>
      </c>
      <c r="G167" s="148" t="s">
        <v>236</v>
      </c>
      <c r="H167" s="149">
        <v>300</v>
      </c>
      <c r="I167" s="150"/>
      <c r="J167" s="151">
        <f>ROUND(I167*H167,2)</f>
        <v>0</v>
      </c>
      <c r="K167" s="147" t="s">
        <v>1</v>
      </c>
      <c r="L167" s="34"/>
      <c r="M167" s="152" t="s">
        <v>1</v>
      </c>
      <c r="N167" s="153" t="s">
        <v>38</v>
      </c>
      <c r="O167" s="59"/>
      <c r="P167" s="154">
        <f>O167*H167</f>
        <v>0</v>
      </c>
      <c r="Q167" s="154">
        <v>0</v>
      </c>
      <c r="R167" s="154">
        <f>Q167*H167</f>
        <v>0</v>
      </c>
      <c r="S167" s="154">
        <v>0</v>
      </c>
      <c r="T167" s="155">
        <f>S167*H167</f>
        <v>0</v>
      </c>
      <c r="U167" s="33"/>
      <c r="V167" s="33"/>
      <c r="W167" s="33"/>
      <c r="X167" s="33"/>
      <c r="Y167" s="33"/>
      <c r="Z167" s="33"/>
      <c r="AA167" s="33"/>
      <c r="AB167" s="33"/>
      <c r="AC167" s="33"/>
      <c r="AD167" s="33"/>
      <c r="AE167" s="33"/>
      <c r="AR167" s="156" t="s">
        <v>168</v>
      </c>
      <c r="AT167" s="156" t="s">
        <v>163</v>
      </c>
      <c r="AU167" s="156" t="s">
        <v>83</v>
      </c>
      <c r="AY167" s="18" t="s">
        <v>160</v>
      </c>
      <c r="BE167" s="157">
        <f>IF(N167="základní",J167,0)</f>
        <v>0</v>
      </c>
      <c r="BF167" s="157">
        <f>IF(N167="snížená",J167,0)</f>
        <v>0</v>
      </c>
      <c r="BG167" s="157">
        <f>IF(N167="zákl. přenesená",J167,0)</f>
        <v>0</v>
      </c>
      <c r="BH167" s="157">
        <f>IF(N167="sníž. přenesená",J167,0)</f>
        <v>0</v>
      </c>
      <c r="BI167" s="157">
        <f>IF(N167="nulová",J167,0)</f>
        <v>0</v>
      </c>
      <c r="BJ167" s="18" t="s">
        <v>81</v>
      </c>
      <c r="BK167" s="157">
        <f>ROUND(I167*H167,2)</f>
        <v>0</v>
      </c>
      <c r="BL167" s="18" t="s">
        <v>168</v>
      </c>
      <c r="BM167" s="156" t="s">
        <v>587</v>
      </c>
    </row>
    <row r="168" spans="1:47" s="2" customFormat="1" ht="11.25">
      <c r="A168" s="33"/>
      <c r="B168" s="34"/>
      <c r="C168" s="33"/>
      <c r="D168" s="158" t="s">
        <v>170</v>
      </c>
      <c r="E168" s="33"/>
      <c r="F168" s="159" t="s">
        <v>2897</v>
      </c>
      <c r="G168" s="33"/>
      <c r="H168" s="33"/>
      <c r="I168" s="160"/>
      <c r="J168" s="33"/>
      <c r="K168" s="33"/>
      <c r="L168" s="34"/>
      <c r="M168" s="161"/>
      <c r="N168" s="162"/>
      <c r="O168" s="59"/>
      <c r="P168" s="59"/>
      <c r="Q168" s="59"/>
      <c r="R168" s="59"/>
      <c r="S168" s="59"/>
      <c r="T168" s="60"/>
      <c r="U168" s="33"/>
      <c r="V168" s="33"/>
      <c r="W168" s="33"/>
      <c r="X168" s="33"/>
      <c r="Y168" s="33"/>
      <c r="Z168" s="33"/>
      <c r="AA168" s="33"/>
      <c r="AB168" s="33"/>
      <c r="AC168" s="33"/>
      <c r="AD168" s="33"/>
      <c r="AE168" s="33"/>
      <c r="AT168" s="18" t="s">
        <v>170</v>
      </c>
      <c r="AU168" s="18" t="s">
        <v>83</v>
      </c>
    </row>
    <row r="169" spans="1:65" s="2" customFormat="1" ht="16.5" customHeight="1">
      <c r="A169" s="33"/>
      <c r="B169" s="144"/>
      <c r="C169" s="145" t="s">
        <v>7</v>
      </c>
      <c r="D169" s="145" t="s">
        <v>163</v>
      </c>
      <c r="E169" s="146" t="s">
        <v>2898</v>
      </c>
      <c r="F169" s="147" t="s">
        <v>2899</v>
      </c>
      <c r="G169" s="148" t="s">
        <v>236</v>
      </c>
      <c r="H169" s="149">
        <v>100</v>
      </c>
      <c r="I169" s="150"/>
      <c r="J169" s="151">
        <f>ROUND(I169*H169,2)</f>
        <v>0</v>
      </c>
      <c r="K169" s="147" t="s">
        <v>1</v>
      </c>
      <c r="L169" s="34"/>
      <c r="M169" s="152" t="s">
        <v>1</v>
      </c>
      <c r="N169" s="153" t="s">
        <v>38</v>
      </c>
      <c r="O169" s="59"/>
      <c r="P169" s="154">
        <f>O169*H169</f>
        <v>0</v>
      </c>
      <c r="Q169" s="154">
        <v>0</v>
      </c>
      <c r="R169" s="154">
        <f>Q169*H169</f>
        <v>0</v>
      </c>
      <c r="S169" s="154">
        <v>0</v>
      </c>
      <c r="T169" s="155">
        <f>S169*H169</f>
        <v>0</v>
      </c>
      <c r="U169" s="33"/>
      <c r="V169" s="33"/>
      <c r="W169" s="33"/>
      <c r="X169" s="33"/>
      <c r="Y169" s="33"/>
      <c r="Z169" s="33"/>
      <c r="AA169" s="33"/>
      <c r="AB169" s="33"/>
      <c r="AC169" s="33"/>
      <c r="AD169" s="33"/>
      <c r="AE169" s="33"/>
      <c r="AR169" s="156" t="s">
        <v>168</v>
      </c>
      <c r="AT169" s="156" t="s">
        <v>163</v>
      </c>
      <c r="AU169" s="156" t="s">
        <v>83</v>
      </c>
      <c r="AY169" s="18" t="s">
        <v>160</v>
      </c>
      <c r="BE169" s="157">
        <f>IF(N169="základní",J169,0)</f>
        <v>0</v>
      </c>
      <c r="BF169" s="157">
        <f>IF(N169="snížená",J169,0)</f>
        <v>0</v>
      </c>
      <c r="BG169" s="157">
        <f>IF(N169="zákl. přenesená",J169,0)</f>
        <v>0</v>
      </c>
      <c r="BH169" s="157">
        <f>IF(N169="sníž. přenesená",J169,0)</f>
        <v>0</v>
      </c>
      <c r="BI169" s="157">
        <f>IF(N169="nulová",J169,0)</f>
        <v>0</v>
      </c>
      <c r="BJ169" s="18" t="s">
        <v>81</v>
      </c>
      <c r="BK169" s="157">
        <f>ROUND(I169*H169,2)</f>
        <v>0</v>
      </c>
      <c r="BL169" s="18" t="s">
        <v>168</v>
      </c>
      <c r="BM169" s="156" t="s">
        <v>611</v>
      </c>
    </row>
    <row r="170" spans="1:47" s="2" customFormat="1" ht="11.25">
      <c r="A170" s="33"/>
      <c r="B170" s="34"/>
      <c r="C170" s="33"/>
      <c r="D170" s="158" t="s">
        <v>170</v>
      </c>
      <c r="E170" s="33"/>
      <c r="F170" s="159" t="s">
        <v>2899</v>
      </c>
      <c r="G170" s="33"/>
      <c r="H170" s="33"/>
      <c r="I170" s="160"/>
      <c r="J170" s="33"/>
      <c r="K170" s="33"/>
      <c r="L170" s="34"/>
      <c r="M170" s="161"/>
      <c r="N170" s="162"/>
      <c r="O170" s="59"/>
      <c r="P170" s="59"/>
      <c r="Q170" s="59"/>
      <c r="R170" s="59"/>
      <c r="S170" s="59"/>
      <c r="T170" s="60"/>
      <c r="U170" s="33"/>
      <c r="V170" s="33"/>
      <c r="W170" s="33"/>
      <c r="X170" s="33"/>
      <c r="Y170" s="33"/>
      <c r="Z170" s="33"/>
      <c r="AA170" s="33"/>
      <c r="AB170" s="33"/>
      <c r="AC170" s="33"/>
      <c r="AD170" s="33"/>
      <c r="AE170" s="33"/>
      <c r="AT170" s="18" t="s">
        <v>170</v>
      </c>
      <c r="AU170" s="18" t="s">
        <v>83</v>
      </c>
    </row>
    <row r="171" spans="2:63" s="12" customFormat="1" ht="22.9" customHeight="1">
      <c r="B171" s="131"/>
      <c r="D171" s="132" t="s">
        <v>72</v>
      </c>
      <c r="E171" s="142" t="s">
        <v>2900</v>
      </c>
      <c r="F171" s="142" t="s">
        <v>2901</v>
      </c>
      <c r="I171" s="134"/>
      <c r="J171" s="143">
        <f>BK171</f>
        <v>0</v>
      </c>
      <c r="L171" s="131"/>
      <c r="M171" s="136"/>
      <c r="N171" s="137"/>
      <c r="O171" s="137"/>
      <c r="P171" s="138">
        <f>SUM(P172:P175)</f>
        <v>0</v>
      </c>
      <c r="Q171" s="137"/>
      <c r="R171" s="138">
        <f>SUM(R172:R175)</f>
        <v>0</v>
      </c>
      <c r="S171" s="137"/>
      <c r="T171" s="139">
        <f>SUM(T172:T175)</f>
        <v>0</v>
      </c>
      <c r="AR171" s="132" t="s">
        <v>81</v>
      </c>
      <c r="AT171" s="140" t="s">
        <v>72</v>
      </c>
      <c r="AU171" s="140" t="s">
        <v>81</v>
      </c>
      <c r="AY171" s="132" t="s">
        <v>160</v>
      </c>
      <c r="BK171" s="141">
        <f>SUM(BK172:BK175)</f>
        <v>0</v>
      </c>
    </row>
    <row r="172" spans="1:65" s="2" customFormat="1" ht="16.5" customHeight="1">
      <c r="A172" s="33"/>
      <c r="B172" s="144"/>
      <c r="C172" s="145" t="s">
        <v>339</v>
      </c>
      <c r="D172" s="145" t="s">
        <v>163</v>
      </c>
      <c r="E172" s="146" t="s">
        <v>2902</v>
      </c>
      <c r="F172" s="147" t="s">
        <v>2903</v>
      </c>
      <c r="G172" s="148" t="s">
        <v>693</v>
      </c>
      <c r="H172" s="149">
        <v>800</v>
      </c>
      <c r="I172" s="150"/>
      <c r="J172" s="151">
        <f>ROUND(I172*H172,2)</f>
        <v>0</v>
      </c>
      <c r="K172" s="147" t="s">
        <v>1</v>
      </c>
      <c r="L172" s="34"/>
      <c r="M172" s="152" t="s">
        <v>1</v>
      </c>
      <c r="N172" s="153" t="s">
        <v>38</v>
      </c>
      <c r="O172" s="59"/>
      <c r="P172" s="154">
        <f>O172*H172</f>
        <v>0</v>
      </c>
      <c r="Q172" s="154">
        <v>0</v>
      </c>
      <c r="R172" s="154">
        <f>Q172*H172</f>
        <v>0</v>
      </c>
      <c r="S172" s="154">
        <v>0</v>
      </c>
      <c r="T172" s="155">
        <f>S172*H172</f>
        <v>0</v>
      </c>
      <c r="U172" s="33"/>
      <c r="V172" s="33"/>
      <c r="W172" s="33"/>
      <c r="X172" s="33"/>
      <c r="Y172" s="33"/>
      <c r="Z172" s="33"/>
      <c r="AA172" s="33"/>
      <c r="AB172" s="33"/>
      <c r="AC172" s="33"/>
      <c r="AD172" s="33"/>
      <c r="AE172" s="33"/>
      <c r="AR172" s="156" t="s">
        <v>168</v>
      </c>
      <c r="AT172" s="156" t="s">
        <v>163</v>
      </c>
      <c r="AU172" s="156" t="s">
        <v>83</v>
      </c>
      <c r="AY172" s="18" t="s">
        <v>160</v>
      </c>
      <c r="BE172" s="157">
        <f>IF(N172="základní",J172,0)</f>
        <v>0</v>
      </c>
      <c r="BF172" s="157">
        <f>IF(N172="snížená",J172,0)</f>
        <v>0</v>
      </c>
      <c r="BG172" s="157">
        <f>IF(N172="zákl. přenesená",J172,0)</f>
        <v>0</v>
      </c>
      <c r="BH172" s="157">
        <f>IF(N172="sníž. přenesená",J172,0)</f>
        <v>0</v>
      </c>
      <c r="BI172" s="157">
        <f>IF(N172="nulová",J172,0)</f>
        <v>0</v>
      </c>
      <c r="BJ172" s="18" t="s">
        <v>81</v>
      </c>
      <c r="BK172" s="157">
        <f>ROUND(I172*H172,2)</f>
        <v>0</v>
      </c>
      <c r="BL172" s="18" t="s">
        <v>168</v>
      </c>
      <c r="BM172" s="156" t="s">
        <v>631</v>
      </c>
    </row>
    <row r="173" spans="1:47" s="2" customFormat="1" ht="11.25">
      <c r="A173" s="33"/>
      <c r="B173" s="34"/>
      <c r="C173" s="33"/>
      <c r="D173" s="158" t="s">
        <v>170</v>
      </c>
      <c r="E173" s="33"/>
      <c r="F173" s="159" t="s">
        <v>2903</v>
      </c>
      <c r="G173" s="33"/>
      <c r="H173" s="33"/>
      <c r="I173" s="160"/>
      <c r="J173" s="33"/>
      <c r="K173" s="33"/>
      <c r="L173" s="34"/>
      <c r="M173" s="161"/>
      <c r="N173" s="162"/>
      <c r="O173" s="59"/>
      <c r="P173" s="59"/>
      <c r="Q173" s="59"/>
      <c r="R173" s="59"/>
      <c r="S173" s="59"/>
      <c r="T173" s="60"/>
      <c r="U173" s="33"/>
      <c r="V173" s="33"/>
      <c r="W173" s="33"/>
      <c r="X173" s="33"/>
      <c r="Y173" s="33"/>
      <c r="Z173" s="33"/>
      <c r="AA173" s="33"/>
      <c r="AB173" s="33"/>
      <c r="AC173" s="33"/>
      <c r="AD173" s="33"/>
      <c r="AE173" s="33"/>
      <c r="AT173" s="18" t="s">
        <v>170</v>
      </c>
      <c r="AU173" s="18" t="s">
        <v>83</v>
      </c>
    </row>
    <row r="174" spans="1:65" s="2" customFormat="1" ht="24.2" customHeight="1">
      <c r="A174" s="33"/>
      <c r="B174" s="144"/>
      <c r="C174" s="145" t="s">
        <v>345</v>
      </c>
      <c r="D174" s="145" t="s">
        <v>163</v>
      </c>
      <c r="E174" s="146" t="s">
        <v>2904</v>
      </c>
      <c r="F174" s="147" t="s">
        <v>2905</v>
      </c>
      <c r="G174" s="148" t="s">
        <v>693</v>
      </c>
      <c r="H174" s="149">
        <v>40</v>
      </c>
      <c r="I174" s="150"/>
      <c r="J174" s="151">
        <f>ROUND(I174*H174,2)</f>
        <v>0</v>
      </c>
      <c r="K174" s="147" t="s">
        <v>1</v>
      </c>
      <c r="L174" s="34"/>
      <c r="M174" s="152" t="s">
        <v>1</v>
      </c>
      <c r="N174" s="153" t="s">
        <v>38</v>
      </c>
      <c r="O174" s="59"/>
      <c r="P174" s="154">
        <f>O174*H174</f>
        <v>0</v>
      </c>
      <c r="Q174" s="154">
        <v>0</v>
      </c>
      <c r="R174" s="154">
        <f>Q174*H174</f>
        <v>0</v>
      </c>
      <c r="S174" s="154">
        <v>0</v>
      </c>
      <c r="T174" s="155">
        <f>S174*H174</f>
        <v>0</v>
      </c>
      <c r="U174" s="33"/>
      <c r="V174" s="33"/>
      <c r="W174" s="33"/>
      <c r="X174" s="33"/>
      <c r="Y174" s="33"/>
      <c r="Z174" s="33"/>
      <c r="AA174" s="33"/>
      <c r="AB174" s="33"/>
      <c r="AC174" s="33"/>
      <c r="AD174" s="33"/>
      <c r="AE174" s="33"/>
      <c r="AR174" s="156" t="s">
        <v>168</v>
      </c>
      <c r="AT174" s="156" t="s">
        <v>163</v>
      </c>
      <c r="AU174" s="156" t="s">
        <v>83</v>
      </c>
      <c r="AY174" s="18" t="s">
        <v>160</v>
      </c>
      <c r="BE174" s="157">
        <f>IF(N174="základní",J174,0)</f>
        <v>0</v>
      </c>
      <c r="BF174" s="157">
        <f>IF(N174="snížená",J174,0)</f>
        <v>0</v>
      </c>
      <c r="BG174" s="157">
        <f>IF(N174="zákl. přenesená",J174,0)</f>
        <v>0</v>
      </c>
      <c r="BH174" s="157">
        <f>IF(N174="sníž. přenesená",J174,0)</f>
        <v>0</v>
      </c>
      <c r="BI174" s="157">
        <f>IF(N174="nulová",J174,0)</f>
        <v>0</v>
      </c>
      <c r="BJ174" s="18" t="s">
        <v>81</v>
      </c>
      <c r="BK174" s="157">
        <f>ROUND(I174*H174,2)</f>
        <v>0</v>
      </c>
      <c r="BL174" s="18" t="s">
        <v>168</v>
      </c>
      <c r="BM174" s="156" t="s">
        <v>645</v>
      </c>
    </row>
    <row r="175" spans="1:47" s="2" customFormat="1" ht="11.25">
      <c r="A175" s="33"/>
      <c r="B175" s="34"/>
      <c r="C175" s="33"/>
      <c r="D175" s="158" t="s">
        <v>170</v>
      </c>
      <c r="E175" s="33"/>
      <c r="F175" s="159" t="s">
        <v>2905</v>
      </c>
      <c r="G175" s="33"/>
      <c r="H175" s="33"/>
      <c r="I175" s="160"/>
      <c r="J175" s="33"/>
      <c r="K175" s="33"/>
      <c r="L175" s="34"/>
      <c r="M175" s="161"/>
      <c r="N175" s="162"/>
      <c r="O175" s="59"/>
      <c r="P175" s="59"/>
      <c r="Q175" s="59"/>
      <c r="R175" s="59"/>
      <c r="S175" s="59"/>
      <c r="T175" s="60"/>
      <c r="U175" s="33"/>
      <c r="V175" s="33"/>
      <c r="W175" s="33"/>
      <c r="X175" s="33"/>
      <c r="Y175" s="33"/>
      <c r="Z175" s="33"/>
      <c r="AA175" s="33"/>
      <c r="AB175" s="33"/>
      <c r="AC175" s="33"/>
      <c r="AD175" s="33"/>
      <c r="AE175" s="33"/>
      <c r="AT175" s="18" t="s">
        <v>170</v>
      </c>
      <c r="AU175" s="18" t="s">
        <v>83</v>
      </c>
    </row>
    <row r="176" spans="2:63" s="12" customFormat="1" ht="22.9" customHeight="1">
      <c r="B176" s="131"/>
      <c r="D176" s="132" t="s">
        <v>72</v>
      </c>
      <c r="E176" s="142" t="s">
        <v>2906</v>
      </c>
      <c r="F176" s="142" t="s">
        <v>2907</v>
      </c>
      <c r="I176" s="134"/>
      <c r="J176" s="143">
        <f>BK176</f>
        <v>0</v>
      </c>
      <c r="L176" s="131"/>
      <c r="M176" s="136"/>
      <c r="N176" s="137"/>
      <c r="O176" s="137"/>
      <c r="P176" s="138">
        <f>SUM(P177:P182)</f>
        <v>0</v>
      </c>
      <c r="Q176" s="137"/>
      <c r="R176" s="138">
        <f>SUM(R177:R182)</f>
        <v>0</v>
      </c>
      <c r="S176" s="137"/>
      <c r="T176" s="139">
        <f>SUM(T177:T182)</f>
        <v>0</v>
      </c>
      <c r="AR176" s="132" t="s">
        <v>81</v>
      </c>
      <c r="AT176" s="140" t="s">
        <v>72</v>
      </c>
      <c r="AU176" s="140" t="s">
        <v>81</v>
      </c>
      <c r="AY176" s="132" t="s">
        <v>160</v>
      </c>
      <c r="BK176" s="141">
        <f>SUM(BK177:BK182)</f>
        <v>0</v>
      </c>
    </row>
    <row r="177" spans="1:65" s="2" customFormat="1" ht="16.5" customHeight="1">
      <c r="A177" s="33"/>
      <c r="B177" s="144"/>
      <c r="C177" s="145" t="s">
        <v>350</v>
      </c>
      <c r="D177" s="145" t="s">
        <v>163</v>
      </c>
      <c r="E177" s="146" t="s">
        <v>2908</v>
      </c>
      <c r="F177" s="147" t="s">
        <v>2909</v>
      </c>
      <c r="G177" s="148" t="s">
        <v>693</v>
      </c>
      <c r="H177" s="149">
        <v>60</v>
      </c>
      <c r="I177" s="150"/>
      <c r="J177" s="151">
        <f>ROUND(I177*H177,2)</f>
        <v>0</v>
      </c>
      <c r="K177" s="147" t="s">
        <v>1</v>
      </c>
      <c r="L177" s="34"/>
      <c r="M177" s="152" t="s">
        <v>1</v>
      </c>
      <c r="N177" s="153" t="s">
        <v>38</v>
      </c>
      <c r="O177" s="59"/>
      <c r="P177" s="154">
        <f>O177*H177</f>
        <v>0</v>
      </c>
      <c r="Q177" s="154">
        <v>0</v>
      </c>
      <c r="R177" s="154">
        <f>Q177*H177</f>
        <v>0</v>
      </c>
      <c r="S177" s="154">
        <v>0</v>
      </c>
      <c r="T177" s="155">
        <f>S177*H177</f>
        <v>0</v>
      </c>
      <c r="U177" s="33"/>
      <c r="V177" s="33"/>
      <c r="W177" s="33"/>
      <c r="X177" s="33"/>
      <c r="Y177" s="33"/>
      <c r="Z177" s="33"/>
      <c r="AA177" s="33"/>
      <c r="AB177" s="33"/>
      <c r="AC177" s="33"/>
      <c r="AD177" s="33"/>
      <c r="AE177" s="33"/>
      <c r="AR177" s="156" t="s">
        <v>168</v>
      </c>
      <c r="AT177" s="156" t="s">
        <v>163</v>
      </c>
      <c r="AU177" s="156" t="s">
        <v>83</v>
      </c>
      <c r="AY177" s="18" t="s">
        <v>160</v>
      </c>
      <c r="BE177" s="157">
        <f>IF(N177="základní",J177,0)</f>
        <v>0</v>
      </c>
      <c r="BF177" s="157">
        <f>IF(N177="snížená",J177,0)</f>
        <v>0</v>
      </c>
      <c r="BG177" s="157">
        <f>IF(N177="zákl. přenesená",J177,0)</f>
        <v>0</v>
      </c>
      <c r="BH177" s="157">
        <f>IF(N177="sníž. přenesená",J177,0)</f>
        <v>0</v>
      </c>
      <c r="BI177" s="157">
        <f>IF(N177="nulová",J177,0)</f>
        <v>0</v>
      </c>
      <c r="BJ177" s="18" t="s">
        <v>81</v>
      </c>
      <c r="BK177" s="157">
        <f>ROUND(I177*H177,2)</f>
        <v>0</v>
      </c>
      <c r="BL177" s="18" t="s">
        <v>168</v>
      </c>
      <c r="BM177" s="156" t="s">
        <v>658</v>
      </c>
    </row>
    <row r="178" spans="1:47" s="2" customFormat="1" ht="11.25">
      <c r="A178" s="33"/>
      <c r="B178" s="34"/>
      <c r="C178" s="33"/>
      <c r="D178" s="158" t="s">
        <v>170</v>
      </c>
      <c r="E178" s="33"/>
      <c r="F178" s="159" t="s">
        <v>2909</v>
      </c>
      <c r="G178" s="33"/>
      <c r="H178" s="33"/>
      <c r="I178" s="160"/>
      <c r="J178" s="33"/>
      <c r="K178" s="33"/>
      <c r="L178" s="34"/>
      <c r="M178" s="161"/>
      <c r="N178" s="162"/>
      <c r="O178" s="59"/>
      <c r="P178" s="59"/>
      <c r="Q178" s="59"/>
      <c r="R178" s="59"/>
      <c r="S178" s="59"/>
      <c r="T178" s="60"/>
      <c r="U178" s="33"/>
      <c r="V178" s="33"/>
      <c r="W178" s="33"/>
      <c r="X178" s="33"/>
      <c r="Y178" s="33"/>
      <c r="Z178" s="33"/>
      <c r="AA178" s="33"/>
      <c r="AB178" s="33"/>
      <c r="AC178" s="33"/>
      <c r="AD178" s="33"/>
      <c r="AE178" s="33"/>
      <c r="AT178" s="18" t="s">
        <v>170</v>
      </c>
      <c r="AU178" s="18" t="s">
        <v>83</v>
      </c>
    </row>
    <row r="179" spans="1:65" s="2" customFormat="1" ht="16.5" customHeight="1">
      <c r="A179" s="33"/>
      <c r="B179" s="144"/>
      <c r="C179" s="145" t="s">
        <v>355</v>
      </c>
      <c r="D179" s="145" t="s">
        <v>163</v>
      </c>
      <c r="E179" s="146" t="s">
        <v>2910</v>
      </c>
      <c r="F179" s="147" t="s">
        <v>2911</v>
      </c>
      <c r="G179" s="148" t="s">
        <v>693</v>
      </c>
      <c r="H179" s="149">
        <v>1</v>
      </c>
      <c r="I179" s="150"/>
      <c r="J179" s="151">
        <f>ROUND(I179*H179,2)</f>
        <v>0</v>
      </c>
      <c r="K179" s="147" t="s">
        <v>1</v>
      </c>
      <c r="L179" s="34"/>
      <c r="M179" s="152" t="s">
        <v>1</v>
      </c>
      <c r="N179" s="153" t="s">
        <v>38</v>
      </c>
      <c r="O179" s="59"/>
      <c r="P179" s="154">
        <f>O179*H179</f>
        <v>0</v>
      </c>
      <c r="Q179" s="154">
        <v>0</v>
      </c>
      <c r="R179" s="154">
        <f>Q179*H179</f>
        <v>0</v>
      </c>
      <c r="S179" s="154">
        <v>0</v>
      </c>
      <c r="T179" s="155">
        <f>S179*H179</f>
        <v>0</v>
      </c>
      <c r="U179" s="33"/>
      <c r="V179" s="33"/>
      <c r="W179" s="33"/>
      <c r="X179" s="33"/>
      <c r="Y179" s="33"/>
      <c r="Z179" s="33"/>
      <c r="AA179" s="33"/>
      <c r="AB179" s="33"/>
      <c r="AC179" s="33"/>
      <c r="AD179" s="33"/>
      <c r="AE179" s="33"/>
      <c r="AR179" s="156" t="s">
        <v>168</v>
      </c>
      <c r="AT179" s="156" t="s">
        <v>163</v>
      </c>
      <c r="AU179" s="156" t="s">
        <v>83</v>
      </c>
      <c r="AY179" s="18" t="s">
        <v>160</v>
      </c>
      <c r="BE179" s="157">
        <f>IF(N179="základní",J179,0)</f>
        <v>0</v>
      </c>
      <c r="BF179" s="157">
        <f>IF(N179="snížená",J179,0)</f>
        <v>0</v>
      </c>
      <c r="BG179" s="157">
        <f>IF(N179="zákl. přenesená",J179,0)</f>
        <v>0</v>
      </c>
      <c r="BH179" s="157">
        <f>IF(N179="sníž. přenesená",J179,0)</f>
        <v>0</v>
      </c>
      <c r="BI179" s="157">
        <f>IF(N179="nulová",J179,0)</f>
        <v>0</v>
      </c>
      <c r="BJ179" s="18" t="s">
        <v>81</v>
      </c>
      <c r="BK179" s="157">
        <f>ROUND(I179*H179,2)</f>
        <v>0</v>
      </c>
      <c r="BL179" s="18" t="s">
        <v>168</v>
      </c>
      <c r="BM179" s="156" t="s">
        <v>674</v>
      </c>
    </row>
    <row r="180" spans="1:47" s="2" customFormat="1" ht="11.25">
      <c r="A180" s="33"/>
      <c r="B180" s="34"/>
      <c r="C180" s="33"/>
      <c r="D180" s="158" t="s">
        <v>170</v>
      </c>
      <c r="E180" s="33"/>
      <c r="F180" s="159" t="s">
        <v>2911</v>
      </c>
      <c r="G180" s="33"/>
      <c r="H180" s="33"/>
      <c r="I180" s="160"/>
      <c r="J180" s="33"/>
      <c r="K180" s="33"/>
      <c r="L180" s="34"/>
      <c r="M180" s="161"/>
      <c r="N180" s="162"/>
      <c r="O180" s="59"/>
      <c r="P180" s="59"/>
      <c r="Q180" s="59"/>
      <c r="R180" s="59"/>
      <c r="S180" s="59"/>
      <c r="T180" s="60"/>
      <c r="U180" s="33"/>
      <c r="V180" s="33"/>
      <c r="W180" s="33"/>
      <c r="X180" s="33"/>
      <c r="Y180" s="33"/>
      <c r="Z180" s="33"/>
      <c r="AA180" s="33"/>
      <c r="AB180" s="33"/>
      <c r="AC180" s="33"/>
      <c r="AD180" s="33"/>
      <c r="AE180" s="33"/>
      <c r="AT180" s="18" t="s">
        <v>170</v>
      </c>
      <c r="AU180" s="18" t="s">
        <v>83</v>
      </c>
    </row>
    <row r="181" spans="1:65" s="2" customFormat="1" ht="16.5" customHeight="1">
      <c r="A181" s="33"/>
      <c r="B181" s="144"/>
      <c r="C181" s="145" t="s">
        <v>360</v>
      </c>
      <c r="D181" s="145" t="s">
        <v>163</v>
      </c>
      <c r="E181" s="146" t="s">
        <v>2912</v>
      </c>
      <c r="F181" s="147" t="s">
        <v>2913</v>
      </c>
      <c r="G181" s="148" t="s">
        <v>693</v>
      </c>
      <c r="H181" s="149">
        <v>40</v>
      </c>
      <c r="I181" s="150"/>
      <c r="J181" s="151">
        <f>ROUND(I181*H181,2)</f>
        <v>0</v>
      </c>
      <c r="K181" s="147" t="s">
        <v>1</v>
      </c>
      <c r="L181" s="34"/>
      <c r="M181" s="152" t="s">
        <v>1</v>
      </c>
      <c r="N181" s="153" t="s">
        <v>38</v>
      </c>
      <c r="O181" s="59"/>
      <c r="P181" s="154">
        <f>O181*H181</f>
        <v>0</v>
      </c>
      <c r="Q181" s="154">
        <v>0</v>
      </c>
      <c r="R181" s="154">
        <f>Q181*H181</f>
        <v>0</v>
      </c>
      <c r="S181" s="154">
        <v>0</v>
      </c>
      <c r="T181" s="155">
        <f>S181*H181</f>
        <v>0</v>
      </c>
      <c r="U181" s="33"/>
      <c r="V181" s="33"/>
      <c r="W181" s="33"/>
      <c r="X181" s="33"/>
      <c r="Y181" s="33"/>
      <c r="Z181" s="33"/>
      <c r="AA181" s="33"/>
      <c r="AB181" s="33"/>
      <c r="AC181" s="33"/>
      <c r="AD181" s="33"/>
      <c r="AE181" s="33"/>
      <c r="AR181" s="156" t="s">
        <v>168</v>
      </c>
      <c r="AT181" s="156" t="s">
        <v>163</v>
      </c>
      <c r="AU181" s="156" t="s">
        <v>83</v>
      </c>
      <c r="AY181" s="18" t="s">
        <v>160</v>
      </c>
      <c r="BE181" s="157">
        <f>IF(N181="základní",J181,0)</f>
        <v>0</v>
      </c>
      <c r="BF181" s="157">
        <f>IF(N181="snížená",J181,0)</f>
        <v>0</v>
      </c>
      <c r="BG181" s="157">
        <f>IF(N181="zákl. přenesená",J181,0)</f>
        <v>0</v>
      </c>
      <c r="BH181" s="157">
        <f>IF(N181="sníž. přenesená",J181,0)</f>
        <v>0</v>
      </c>
      <c r="BI181" s="157">
        <f>IF(N181="nulová",J181,0)</f>
        <v>0</v>
      </c>
      <c r="BJ181" s="18" t="s">
        <v>81</v>
      </c>
      <c r="BK181" s="157">
        <f>ROUND(I181*H181,2)</f>
        <v>0</v>
      </c>
      <c r="BL181" s="18" t="s">
        <v>168</v>
      </c>
      <c r="BM181" s="156" t="s">
        <v>690</v>
      </c>
    </row>
    <row r="182" spans="1:47" s="2" customFormat="1" ht="11.25">
      <c r="A182" s="33"/>
      <c r="B182" s="34"/>
      <c r="C182" s="33"/>
      <c r="D182" s="158" t="s">
        <v>170</v>
      </c>
      <c r="E182" s="33"/>
      <c r="F182" s="159" t="s">
        <v>2913</v>
      </c>
      <c r="G182" s="33"/>
      <c r="H182" s="33"/>
      <c r="I182" s="160"/>
      <c r="J182" s="33"/>
      <c r="K182" s="33"/>
      <c r="L182" s="34"/>
      <c r="M182" s="161"/>
      <c r="N182" s="162"/>
      <c r="O182" s="59"/>
      <c r="P182" s="59"/>
      <c r="Q182" s="59"/>
      <c r="R182" s="59"/>
      <c r="S182" s="59"/>
      <c r="T182" s="60"/>
      <c r="U182" s="33"/>
      <c r="V182" s="33"/>
      <c r="W182" s="33"/>
      <c r="X182" s="33"/>
      <c r="Y182" s="33"/>
      <c r="Z182" s="33"/>
      <c r="AA182" s="33"/>
      <c r="AB182" s="33"/>
      <c r="AC182" s="33"/>
      <c r="AD182" s="33"/>
      <c r="AE182" s="33"/>
      <c r="AT182" s="18" t="s">
        <v>170</v>
      </c>
      <c r="AU182" s="18" t="s">
        <v>83</v>
      </c>
    </row>
    <row r="183" spans="2:63" s="12" customFormat="1" ht="22.9" customHeight="1">
      <c r="B183" s="131"/>
      <c r="D183" s="132" t="s">
        <v>72</v>
      </c>
      <c r="E183" s="142" t="s">
        <v>2914</v>
      </c>
      <c r="F183" s="142" t="s">
        <v>2915</v>
      </c>
      <c r="I183" s="134"/>
      <c r="J183" s="143">
        <f>BK183</f>
        <v>0</v>
      </c>
      <c r="L183" s="131"/>
      <c r="M183" s="136"/>
      <c r="N183" s="137"/>
      <c r="O183" s="137"/>
      <c r="P183" s="138">
        <f>SUM(P184:P201)</f>
        <v>0</v>
      </c>
      <c r="Q183" s="137"/>
      <c r="R183" s="138">
        <f>SUM(R184:R201)</f>
        <v>0</v>
      </c>
      <c r="S183" s="137"/>
      <c r="T183" s="139">
        <f>SUM(T184:T201)</f>
        <v>0</v>
      </c>
      <c r="AR183" s="132" t="s">
        <v>81</v>
      </c>
      <c r="AT183" s="140" t="s">
        <v>72</v>
      </c>
      <c r="AU183" s="140" t="s">
        <v>81</v>
      </c>
      <c r="AY183" s="132" t="s">
        <v>160</v>
      </c>
      <c r="BK183" s="141">
        <f>SUM(BK184:BK201)</f>
        <v>0</v>
      </c>
    </row>
    <row r="184" spans="1:65" s="2" customFormat="1" ht="16.5" customHeight="1">
      <c r="A184" s="33"/>
      <c r="B184" s="144"/>
      <c r="C184" s="145" t="s">
        <v>363</v>
      </c>
      <c r="D184" s="145" t="s">
        <v>163</v>
      </c>
      <c r="E184" s="146" t="s">
        <v>2916</v>
      </c>
      <c r="F184" s="147" t="s">
        <v>2917</v>
      </c>
      <c r="G184" s="148" t="s">
        <v>693</v>
      </c>
      <c r="H184" s="149">
        <v>31</v>
      </c>
      <c r="I184" s="150"/>
      <c r="J184" s="151">
        <f>ROUND(I184*H184,2)</f>
        <v>0</v>
      </c>
      <c r="K184" s="147" t="s">
        <v>1</v>
      </c>
      <c r="L184" s="34"/>
      <c r="M184" s="152" t="s">
        <v>1</v>
      </c>
      <c r="N184" s="153" t="s">
        <v>38</v>
      </c>
      <c r="O184" s="59"/>
      <c r="P184" s="154">
        <f>O184*H184</f>
        <v>0</v>
      </c>
      <c r="Q184" s="154">
        <v>0</v>
      </c>
      <c r="R184" s="154">
        <f>Q184*H184</f>
        <v>0</v>
      </c>
      <c r="S184" s="154">
        <v>0</v>
      </c>
      <c r="T184" s="155">
        <f>S184*H184</f>
        <v>0</v>
      </c>
      <c r="U184" s="33"/>
      <c r="V184" s="33"/>
      <c r="W184" s="33"/>
      <c r="X184" s="33"/>
      <c r="Y184" s="33"/>
      <c r="Z184" s="33"/>
      <c r="AA184" s="33"/>
      <c r="AB184" s="33"/>
      <c r="AC184" s="33"/>
      <c r="AD184" s="33"/>
      <c r="AE184" s="33"/>
      <c r="AR184" s="156" t="s">
        <v>168</v>
      </c>
      <c r="AT184" s="156" t="s">
        <v>163</v>
      </c>
      <c r="AU184" s="156" t="s">
        <v>83</v>
      </c>
      <c r="AY184" s="18" t="s">
        <v>160</v>
      </c>
      <c r="BE184" s="157">
        <f>IF(N184="základní",J184,0)</f>
        <v>0</v>
      </c>
      <c r="BF184" s="157">
        <f>IF(N184="snížená",J184,0)</f>
        <v>0</v>
      </c>
      <c r="BG184" s="157">
        <f>IF(N184="zákl. přenesená",J184,0)</f>
        <v>0</v>
      </c>
      <c r="BH184" s="157">
        <f>IF(N184="sníž. přenesená",J184,0)</f>
        <v>0</v>
      </c>
      <c r="BI184" s="157">
        <f>IF(N184="nulová",J184,0)</f>
        <v>0</v>
      </c>
      <c r="BJ184" s="18" t="s">
        <v>81</v>
      </c>
      <c r="BK184" s="157">
        <f>ROUND(I184*H184,2)</f>
        <v>0</v>
      </c>
      <c r="BL184" s="18" t="s">
        <v>168</v>
      </c>
      <c r="BM184" s="156" t="s">
        <v>701</v>
      </c>
    </row>
    <row r="185" spans="1:47" s="2" customFormat="1" ht="11.25">
      <c r="A185" s="33"/>
      <c r="B185" s="34"/>
      <c r="C185" s="33"/>
      <c r="D185" s="158" t="s">
        <v>170</v>
      </c>
      <c r="E185" s="33"/>
      <c r="F185" s="159" t="s">
        <v>2917</v>
      </c>
      <c r="G185" s="33"/>
      <c r="H185" s="33"/>
      <c r="I185" s="160"/>
      <c r="J185" s="33"/>
      <c r="K185" s="33"/>
      <c r="L185" s="34"/>
      <c r="M185" s="161"/>
      <c r="N185" s="162"/>
      <c r="O185" s="59"/>
      <c r="P185" s="59"/>
      <c r="Q185" s="59"/>
      <c r="R185" s="59"/>
      <c r="S185" s="59"/>
      <c r="T185" s="60"/>
      <c r="U185" s="33"/>
      <c r="V185" s="33"/>
      <c r="W185" s="33"/>
      <c r="X185" s="33"/>
      <c r="Y185" s="33"/>
      <c r="Z185" s="33"/>
      <c r="AA185" s="33"/>
      <c r="AB185" s="33"/>
      <c r="AC185" s="33"/>
      <c r="AD185" s="33"/>
      <c r="AE185" s="33"/>
      <c r="AT185" s="18" t="s">
        <v>170</v>
      </c>
      <c r="AU185" s="18" t="s">
        <v>83</v>
      </c>
    </row>
    <row r="186" spans="1:65" s="2" customFormat="1" ht="16.5" customHeight="1">
      <c r="A186" s="33"/>
      <c r="B186" s="144"/>
      <c r="C186" s="145" t="s">
        <v>365</v>
      </c>
      <c r="D186" s="145" t="s">
        <v>163</v>
      </c>
      <c r="E186" s="146" t="s">
        <v>2918</v>
      </c>
      <c r="F186" s="147" t="s">
        <v>2919</v>
      </c>
      <c r="G186" s="148" t="s">
        <v>693</v>
      </c>
      <c r="H186" s="149">
        <v>21</v>
      </c>
      <c r="I186" s="150"/>
      <c r="J186" s="151">
        <f>ROUND(I186*H186,2)</f>
        <v>0</v>
      </c>
      <c r="K186" s="147" t="s">
        <v>1</v>
      </c>
      <c r="L186" s="34"/>
      <c r="M186" s="152" t="s">
        <v>1</v>
      </c>
      <c r="N186" s="153" t="s">
        <v>38</v>
      </c>
      <c r="O186" s="59"/>
      <c r="P186" s="154">
        <f>O186*H186</f>
        <v>0</v>
      </c>
      <c r="Q186" s="154">
        <v>0</v>
      </c>
      <c r="R186" s="154">
        <f>Q186*H186</f>
        <v>0</v>
      </c>
      <c r="S186" s="154">
        <v>0</v>
      </c>
      <c r="T186" s="155">
        <f>S186*H186</f>
        <v>0</v>
      </c>
      <c r="U186" s="33"/>
      <c r="V186" s="33"/>
      <c r="W186" s="33"/>
      <c r="X186" s="33"/>
      <c r="Y186" s="33"/>
      <c r="Z186" s="33"/>
      <c r="AA186" s="33"/>
      <c r="AB186" s="33"/>
      <c r="AC186" s="33"/>
      <c r="AD186" s="33"/>
      <c r="AE186" s="33"/>
      <c r="AR186" s="156" t="s">
        <v>168</v>
      </c>
      <c r="AT186" s="156" t="s">
        <v>163</v>
      </c>
      <c r="AU186" s="156" t="s">
        <v>83</v>
      </c>
      <c r="AY186" s="18" t="s">
        <v>160</v>
      </c>
      <c r="BE186" s="157">
        <f>IF(N186="základní",J186,0)</f>
        <v>0</v>
      </c>
      <c r="BF186" s="157">
        <f>IF(N186="snížená",J186,0)</f>
        <v>0</v>
      </c>
      <c r="BG186" s="157">
        <f>IF(N186="zákl. přenesená",J186,0)</f>
        <v>0</v>
      </c>
      <c r="BH186" s="157">
        <f>IF(N186="sníž. přenesená",J186,0)</f>
        <v>0</v>
      </c>
      <c r="BI186" s="157">
        <f>IF(N186="nulová",J186,0)</f>
        <v>0</v>
      </c>
      <c r="BJ186" s="18" t="s">
        <v>81</v>
      </c>
      <c r="BK186" s="157">
        <f>ROUND(I186*H186,2)</f>
        <v>0</v>
      </c>
      <c r="BL186" s="18" t="s">
        <v>168</v>
      </c>
      <c r="BM186" s="156" t="s">
        <v>711</v>
      </c>
    </row>
    <row r="187" spans="1:47" s="2" customFormat="1" ht="11.25">
      <c r="A187" s="33"/>
      <c r="B187" s="34"/>
      <c r="C187" s="33"/>
      <c r="D187" s="158" t="s">
        <v>170</v>
      </c>
      <c r="E187" s="33"/>
      <c r="F187" s="159" t="s">
        <v>2919</v>
      </c>
      <c r="G187" s="33"/>
      <c r="H187" s="33"/>
      <c r="I187" s="160"/>
      <c r="J187" s="33"/>
      <c r="K187" s="33"/>
      <c r="L187" s="34"/>
      <c r="M187" s="161"/>
      <c r="N187" s="162"/>
      <c r="O187" s="59"/>
      <c r="P187" s="59"/>
      <c r="Q187" s="59"/>
      <c r="R187" s="59"/>
      <c r="S187" s="59"/>
      <c r="T187" s="60"/>
      <c r="U187" s="33"/>
      <c r="V187" s="33"/>
      <c r="W187" s="33"/>
      <c r="X187" s="33"/>
      <c r="Y187" s="33"/>
      <c r="Z187" s="33"/>
      <c r="AA187" s="33"/>
      <c r="AB187" s="33"/>
      <c r="AC187" s="33"/>
      <c r="AD187" s="33"/>
      <c r="AE187" s="33"/>
      <c r="AT187" s="18" t="s">
        <v>170</v>
      </c>
      <c r="AU187" s="18" t="s">
        <v>83</v>
      </c>
    </row>
    <row r="188" spans="1:65" s="2" customFormat="1" ht="16.5" customHeight="1">
      <c r="A188" s="33"/>
      <c r="B188" s="144"/>
      <c r="C188" s="145" t="s">
        <v>373</v>
      </c>
      <c r="D188" s="145" t="s">
        <v>163</v>
      </c>
      <c r="E188" s="146" t="s">
        <v>2920</v>
      </c>
      <c r="F188" s="147" t="s">
        <v>2921</v>
      </c>
      <c r="G188" s="148" t="s">
        <v>693</v>
      </c>
      <c r="H188" s="149">
        <v>21</v>
      </c>
      <c r="I188" s="150"/>
      <c r="J188" s="151">
        <f>ROUND(I188*H188,2)</f>
        <v>0</v>
      </c>
      <c r="K188" s="147" t="s">
        <v>1</v>
      </c>
      <c r="L188" s="34"/>
      <c r="M188" s="152" t="s">
        <v>1</v>
      </c>
      <c r="N188" s="153" t="s">
        <v>38</v>
      </c>
      <c r="O188" s="59"/>
      <c r="P188" s="154">
        <f>O188*H188</f>
        <v>0</v>
      </c>
      <c r="Q188" s="154">
        <v>0</v>
      </c>
      <c r="R188" s="154">
        <f>Q188*H188</f>
        <v>0</v>
      </c>
      <c r="S188" s="154">
        <v>0</v>
      </c>
      <c r="T188" s="155">
        <f>S188*H188</f>
        <v>0</v>
      </c>
      <c r="U188" s="33"/>
      <c r="V188" s="33"/>
      <c r="W188" s="33"/>
      <c r="X188" s="33"/>
      <c r="Y188" s="33"/>
      <c r="Z188" s="33"/>
      <c r="AA188" s="33"/>
      <c r="AB188" s="33"/>
      <c r="AC188" s="33"/>
      <c r="AD188" s="33"/>
      <c r="AE188" s="33"/>
      <c r="AR188" s="156" t="s">
        <v>168</v>
      </c>
      <c r="AT188" s="156" t="s">
        <v>163</v>
      </c>
      <c r="AU188" s="156" t="s">
        <v>83</v>
      </c>
      <c r="AY188" s="18" t="s">
        <v>160</v>
      </c>
      <c r="BE188" s="157">
        <f>IF(N188="základní",J188,0)</f>
        <v>0</v>
      </c>
      <c r="BF188" s="157">
        <f>IF(N188="snížená",J188,0)</f>
        <v>0</v>
      </c>
      <c r="BG188" s="157">
        <f>IF(N188="zákl. přenesená",J188,0)</f>
        <v>0</v>
      </c>
      <c r="BH188" s="157">
        <f>IF(N188="sníž. přenesená",J188,0)</f>
        <v>0</v>
      </c>
      <c r="BI188" s="157">
        <f>IF(N188="nulová",J188,0)</f>
        <v>0</v>
      </c>
      <c r="BJ188" s="18" t="s">
        <v>81</v>
      </c>
      <c r="BK188" s="157">
        <f>ROUND(I188*H188,2)</f>
        <v>0</v>
      </c>
      <c r="BL188" s="18" t="s">
        <v>168</v>
      </c>
      <c r="BM188" s="156" t="s">
        <v>728</v>
      </c>
    </row>
    <row r="189" spans="1:47" s="2" customFormat="1" ht="11.25">
      <c r="A189" s="33"/>
      <c r="B189" s="34"/>
      <c r="C189" s="33"/>
      <c r="D189" s="158" t="s">
        <v>170</v>
      </c>
      <c r="E189" s="33"/>
      <c r="F189" s="159" t="s">
        <v>2921</v>
      </c>
      <c r="G189" s="33"/>
      <c r="H189" s="33"/>
      <c r="I189" s="160"/>
      <c r="J189" s="33"/>
      <c r="K189" s="33"/>
      <c r="L189" s="34"/>
      <c r="M189" s="161"/>
      <c r="N189" s="162"/>
      <c r="O189" s="59"/>
      <c r="P189" s="59"/>
      <c r="Q189" s="59"/>
      <c r="R189" s="59"/>
      <c r="S189" s="59"/>
      <c r="T189" s="60"/>
      <c r="U189" s="33"/>
      <c r="V189" s="33"/>
      <c r="W189" s="33"/>
      <c r="X189" s="33"/>
      <c r="Y189" s="33"/>
      <c r="Z189" s="33"/>
      <c r="AA189" s="33"/>
      <c r="AB189" s="33"/>
      <c r="AC189" s="33"/>
      <c r="AD189" s="33"/>
      <c r="AE189" s="33"/>
      <c r="AT189" s="18" t="s">
        <v>170</v>
      </c>
      <c r="AU189" s="18" t="s">
        <v>83</v>
      </c>
    </row>
    <row r="190" spans="1:65" s="2" customFormat="1" ht="16.5" customHeight="1">
      <c r="A190" s="33"/>
      <c r="B190" s="144"/>
      <c r="C190" s="145" t="s">
        <v>386</v>
      </c>
      <c r="D190" s="145" t="s">
        <v>163</v>
      </c>
      <c r="E190" s="146" t="s">
        <v>2922</v>
      </c>
      <c r="F190" s="147" t="s">
        <v>2923</v>
      </c>
      <c r="G190" s="148" t="s">
        <v>693</v>
      </c>
      <c r="H190" s="149">
        <v>5</v>
      </c>
      <c r="I190" s="150"/>
      <c r="J190" s="151">
        <f>ROUND(I190*H190,2)</f>
        <v>0</v>
      </c>
      <c r="K190" s="147" t="s">
        <v>1</v>
      </c>
      <c r="L190" s="34"/>
      <c r="M190" s="152" t="s">
        <v>1</v>
      </c>
      <c r="N190" s="153" t="s">
        <v>38</v>
      </c>
      <c r="O190" s="59"/>
      <c r="P190" s="154">
        <f>O190*H190</f>
        <v>0</v>
      </c>
      <c r="Q190" s="154">
        <v>0</v>
      </c>
      <c r="R190" s="154">
        <f>Q190*H190</f>
        <v>0</v>
      </c>
      <c r="S190" s="154">
        <v>0</v>
      </c>
      <c r="T190" s="155">
        <f>S190*H190</f>
        <v>0</v>
      </c>
      <c r="U190" s="33"/>
      <c r="V190" s="33"/>
      <c r="W190" s="33"/>
      <c r="X190" s="33"/>
      <c r="Y190" s="33"/>
      <c r="Z190" s="33"/>
      <c r="AA190" s="33"/>
      <c r="AB190" s="33"/>
      <c r="AC190" s="33"/>
      <c r="AD190" s="33"/>
      <c r="AE190" s="33"/>
      <c r="AR190" s="156" t="s">
        <v>168</v>
      </c>
      <c r="AT190" s="156" t="s">
        <v>163</v>
      </c>
      <c r="AU190" s="156" t="s">
        <v>83</v>
      </c>
      <c r="AY190" s="18" t="s">
        <v>160</v>
      </c>
      <c r="BE190" s="157">
        <f>IF(N190="základní",J190,0)</f>
        <v>0</v>
      </c>
      <c r="BF190" s="157">
        <f>IF(N190="snížená",J190,0)</f>
        <v>0</v>
      </c>
      <c r="BG190" s="157">
        <f>IF(N190="zákl. přenesená",J190,0)</f>
        <v>0</v>
      </c>
      <c r="BH190" s="157">
        <f>IF(N190="sníž. přenesená",J190,0)</f>
        <v>0</v>
      </c>
      <c r="BI190" s="157">
        <f>IF(N190="nulová",J190,0)</f>
        <v>0</v>
      </c>
      <c r="BJ190" s="18" t="s">
        <v>81</v>
      </c>
      <c r="BK190" s="157">
        <f>ROUND(I190*H190,2)</f>
        <v>0</v>
      </c>
      <c r="BL190" s="18" t="s">
        <v>168</v>
      </c>
      <c r="BM190" s="156" t="s">
        <v>742</v>
      </c>
    </row>
    <row r="191" spans="1:47" s="2" customFormat="1" ht="11.25">
      <c r="A191" s="33"/>
      <c r="B191" s="34"/>
      <c r="C191" s="33"/>
      <c r="D191" s="158" t="s">
        <v>170</v>
      </c>
      <c r="E191" s="33"/>
      <c r="F191" s="159" t="s">
        <v>2923</v>
      </c>
      <c r="G191" s="33"/>
      <c r="H191" s="33"/>
      <c r="I191" s="160"/>
      <c r="J191" s="33"/>
      <c r="K191" s="33"/>
      <c r="L191" s="34"/>
      <c r="M191" s="161"/>
      <c r="N191" s="162"/>
      <c r="O191" s="59"/>
      <c r="P191" s="59"/>
      <c r="Q191" s="59"/>
      <c r="R191" s="59"/>
      <c r="S191" s="59"/>
      <c r="T191" s="60"/>
      <c r="U191" s="33"/>
      <c r="V191" s="33"/>
      <c r="W191" s="33"/>
      <c r="X191" s="33"/>
      <c r="Y191" s="33"/>
      <c r="Z191" s="33"/>
      <c r="AA191" s="33"/>
      <c r="AB191" s="33"/>
      <c r="AC191" s="33"/>
      <c r="AD191" s="33"/>
      <c r="AE191" s="33"/>
      <c r="AT191" s="18" t="s">
        <v>170</v>
      </c>
      <c r="AU191" s="18" t="s">
        <v>83</v>
      </c>
    </row>
    <row r="192" spans="1:65" s="2" customFormat="1" ht="16.5" customHeight="1">
      <c r="A192" s="33"/>
      <c r="B192" s="144"/>
      <c r="C192" s="145" t="s">
        <v>393</v>
      </c>
      <c r="D192" s="145" t="s">
        <v>163</v>
      </c>
      <c r="E192" s="146" t="s">
        <v>2924</v>
      </c>
      <c r="F192" s="147" t="s">
        <v>2925</v>
      </c>
      <c r="G192" s="148" t="s">
        <v>693</v>
      </c>
      <c r="H192" s="149">
        <v>229</v>
      </c>
      <c r="I192" s="150"/>
      <c r="J192" s="151">
        <f>ROUND(I192*H192,2)</f>
        <v>0</v>
      </c>
      <c r="K192" s="147" t="s">
        <v>1</v>
      </c>
      <c r="L192" s="34"/>
      <c r="M192" s="152" t="s">
        <v>1</v>
      </c>
      <c r="N192" s="153" t="s">
        <v>38</v>
      </c>
      <c r="O192" s="59"/>
      <c r="P192" s="154">
        <f>O192*H192</f>
        <v>0</v>
      </c>
      <c r="Q192" s="154">
        <v>0</v>
      </c>
      <c r="R192" s="154">
        <f>Q192*H192</f>
        <v>0</v>
      </c>
      <c r="S192" s="154">
        <v>0</v>
      </c>
      <c r="T192" s="155">
        <f>S192*H192</f>
        <v>0</v>
      </c>
      <c r="U192" s="33"/>
      <c r="V192" s="33"/>
      <c r="W192" s="33"/>
      <c r="X192" s="33"/>
      <c r="Y192" s="33"/>
      <c r="Z192" s="33"/>
      <c r="AA192" s="33"/>
      <c r="AB192" s="33"/>
      <c r="AC192" s="33"/>
      <c r="AD192" s="33"/>
      <c r="AE192" s="33"/>
      <c r="AR192" s="156" t="s">
        <v>168</v>
      </c>
      <c r="AT192" s="156" t="s">
        <v>163</v>
      </c>
      <c r="AU192" s="156" t="s">
        <v>83</v>
      </c>
      <c r="AY192" s="18" t="s">
        <v>160</v>
      </c>
      <c r="BE192" s="157">
        <f>IF(N192="základní",J192,0)</f>
        <v>0</v>
      </c>
      <c r="BF192" s="157">
        <f>IF(N192="snížená",J192,0)</f>
        <v>0</v>
      </c>
      <c r="BG192" s="157">
        <f>IF(N192="zákl. přenesená",J192,0)</f>
        <v>0</v>
      </c>
      <c r="BH192" s="157">
        <f>IF(N192="sníž. přenesená",J192,0)</f>
        <v>0</v>
      </c>
      <c r="BI192" s="157">
        <f>IF(N192="nulová",J192,0)</f>
        <v>0</v>
      </c>
      <c r="BJ192" s="18" t="s">
        <v>81</v>
      </c>
      <c r="BK192" s="157">
        <f>ROUND(I192*H192,2)</f>
        <v>0</v>
      </c>
      <c r="BL192" s="18" t="s">
        <v>168</v>
      </c>
      <c r="BM192" s="156" t="s">
        <v>750</v>
      </c>
    </row>
    <row r="193" spans="1:47" s="2" customFormat="1" ht="11.25">
      <c r="A193" s="33"/>
      <c r="B193" s="34"/>
      <c r="C193" s="33"/>
      <c r="D193" s="158" t="s">
        <v>170</v>
      </c>
      <c r="E193" s="33"/>
      <c r="F193" s="159" t="s">
        <v>2925</v>
      </c>
      <c r="G193" s="33"/>
      <c r="H193" s="33"/>
      <c r="I193" s="160"/>
      <c r="J193" s="33"/>
      <c r="K193" s="33"/>
      <c r="L193" s="34"/>
      <c r="M193" s="161"/>
      <c r="N193" s="162"/>
      <c r="O193" s="59"/>
      <c r="P193" s="59"/>
      <c r="Q193" s="59"/>
      <c r="R193" s="59"/>
      <c r="S193" s="59"/>
      <c r="T193" s="60"/>
      <c r="U193" s="33"/>
      <c r="V193" s="33"/>
      <c r="W193" s="33"/>
      <c r="X193" s="33"/>
      <c r="Y193" s="33"/>
      <c r="Z193" s="33"/>
      <c r="AA193" s="33"/>
      <c r="AB193" s="33"/>
      <c r="AC193" s="33"/>
      <c r="AD193" s="33"/>
      <c r="AE193" s="33"/>
      <c r="AT193" s="18" t="s">
        <v>170</v>
      </c>
      <c r="AU193" s="18" t="s">
        <v>83</v>
      </c>
    </row>
    <row r="194" spans="1:65" s="2" customFormat="1" ht="16.5" customHeight="1">
      <c r="A194" s="33"/>
      <c r="B194" s="144"/>
      <c r="C194" s="145" t="s">
        <v>399</v>
      </c>
      <c r="D194" s="145" t="s">
        <v>163</v>
      </c>
      <c r="E194" s="146" t="s">
        <v>2926</v>
      </c>
      <c r="F194" s="147" t="s">
        <v>2927</v>
      </c>
      <c r="G194" s="148" t="s">
        <v>693</v>
      </c>
      <c r="H194" s="149">
        <v>28</v>
      </c>
      <c r="I194" s="150"/>
      <c r="J194" s="151">
        <f>ROUND(I194*H194,2)</f>
        <v>0</v>
      </c>
      <c r="K194" s="147" t="s">
        <v>1</v>
      </c>
      <c r="L194" s="34"/>
      <c r="M194" s="152" t="s">
        <v>1</v>
      </c>
      <c r="N194" s="153" t="s">
        <v>38</v>
      </c>
      <c r="O194" s="59"/>
      <c r="P194" s="154">
        <f>O194*H194</f>
        <v>0</v>
      </c>
      <c r="Q194" s="154">
        <v>0</v>
      </c>
      <c r="R194" s="154">
        <f>Q194*H194</f>
        <v>0</v>
      </c>
      <c r="S194" s="154">
        <v>0</v>
      </c>
      <c r="T194" s="155">
        <f>S194*H194</f>
        <v>0</v>
      </c>
      <c r="U194" s="33"/>
      <c r="V194" s="33"/>
      <c r="W194" s="33"/>
      <c r="X194" s="33"/>
      <c r="Y194" s="33"/>
      <c r="Z194" s="33"/>
      <c r="AA194" s="33"/>
      <c r="AB194" s="33"/>
      <c r="AC194" s="33"/>
      <c r="AD194" s="33"/>
      <c r="AE194" s="33"/>
      <c r="AR194" s="156" t="s">
        <v>168</v>
      </c>
      <c r="AT194" s="156" t="s">
        <v>163</v>
      </c>
      <c r="AU194" s="156" t="s">
        <v>83</v>
      </c>
      <c r="AY194" s="18" t="s">
        <v>160</v>
      </c>
      <c r="BE194" s="157">
        <f>IF(N194="základní",J194,0)</f>
        <v>0</v>
      </c>
      <c r="BF194" s="157">
        <f>IF(N194="snížená",J194,0)</f>
        <v>0</v>
      </c>
      <c r="BG194" s="157">
        <f>IF(N194="zákl. přenesená",J194,0)</f>
        <v>0</v>
      </c>
      <c r="BH194" s="157">
        <f>IF(N194="sníž. přenesená",J194,0)</f>
        <v>0</v>
      </c>
      <c r="BI194" s="157">
        <f>IF(N194="nulová",J194,0)</f>
        <v>0</v>
      </c>
      <c r="BJ194" s="18" t="s">
        <v>81</v>
      </c>
      <c r="BK194" s="157">
        <f>ROUND(I194*H194,2)</f>
        <v>0</v>
      </c>
      <c r="BL194" s="18" t="s">
        <v>168</v>
      </c>
      <c r="BM194" s="156" t="s">
        <v>784</v>
      </c>
    </row>
    <row r="195" spans="1:47" s="2" customFormat="1" ht="11.25">
      <c r="A195" s="33"/>
      <c r="B195" s="34"/>
      <c r="C195" s="33"/>
      <c r="D195" s="158" t="s">
        <v>170</v>
      </c>
      <c r="E195" s="33"/>
      <c r="F195" s="159" t="s">
        <v>2927</v>
      </c>
      <c r="G195" s="33"/>
      <c r="H195" s="33"/>
      <c r="I195" s="160"/>
      <c r="J195" s="33"/>
      <c r="K195" s="33"/>
      <c r="L195" s="34"/>
      <c r="M195" s="161"/>
      <c r="N195" s="162"/>
      <c r="O195" s="59"/>
      <c r="P195" s="59"/>
      <c r="Q195" s="59"/>
      <c r="R195" s="59"/>
      <c r="S195" s="59"/>
      <c r="T195" s="60"/>
      <c r="U195" s="33"/>
      <c r="V195" s="33"/>
      <c r="W195" s="33"/>
      <c r="X195" s="33"/>
      <c r="Y195" s="33"/>
      <c r="Z195" s="33"/>
      <c r="AA195" s="33"/>
      <c r="AB195" s="33"/>
      <c r="AC195" s="33"/>
      <c r="AD195" s="33"/>
      <c r="AE195" s="33"/>
      <c r="AT195" s="18" t="s">
        <v>170</v>
      </c>
      <c r="AU195" s="18" t="s">
        <v>83</v>
      </c>
    </row>
    <row r="196" spans="1:65" s="2" customFormat="1" ht="16.5" customHeight="1">
      <c r="A196" s="33"/>
      <c r="B196" s="144"/>
      <c r="C196" s="145" t="s">
        <v>412</v>
      </c>
      <c r="D196" s="145" t="s">
        <v>163</v>
      </c>
      <c r="E196" s="146" t="s">
        <v>2928</v>
      </c>
      <c r="F196" s="147" t="s">
        <v>2929</v>
      </c>
      <c r="G196" s="148" t="s">
        <v>693</v>
      </c>
      <c r="H196" s="149">
        <v>4</v>
      </c>
      <c r="I196" s="150"/>
      <c r="J196" s="151">
        <f>ROUND(I196*H196,2)</f>
        <v>0</v>
      </c>
      <c r="K196" s="147" t="s">
        <v>1</v>
      </c>
      <c r="L196" s="34"/>
      <c r="M196" s="152" t="s">
        <v>1</v>
      </c>
      <c r="N196" s="153" t="s">
        <v>38</v>
      </c>
      <c r="O196" s="59"/>
      <c r="P196" s="154">
        <f>O196*H196</f>
        <v>0</v>
      </c>
      <c r="Q196" s="154">
        <v>0</v>
      </c>
      <c r="R196" s="154">
        <f>Q196*H196</f>
        <v>0</v>
      </c>
      <c r="S196" s="154">
        <v>0</v>
      </c>
      <c r="T196" s="155">
        <f>S196*H196</f>
        <v>0</v>
      </c>
      <c r="U196" s="33"/>
      <c r="V196" s="33"/>
      <c r="W196" s="33"/>
      <c r="X196" s="33"/>
      <c r="Y196" s="33"/>
      <c r="Z196" s="33"/>
      <c r="AA196" s="33"/>
      <c r="AB196" s="33"/>
      <c r="AC196" s="33"/>
      <c r="AD196" s="33"/>
      <c r="AE196" s="33"/>
      <c r="AR196" s="156" t="s">
        <v>168</v>
      </c>
      <c r="AT196" s="156" t="s">
        <v>163</v>
      </c>
      <c r="AU196" s="156" t="s">
        <v>83</v>
      </c>
      <c r="AY196" s="18" t="s">
        <v>160</v>
      </c>
      <c r="BE196" s="157">
        <f>IF(N196="základní",J196,0)</f>
        <v>0</v>
      </c>
      <c r="BF196" s="157">
        <f>IF(N196="snížená",J196,0)</f>
        <v>0</v>
      </c>
      <c r="BG196" s="157">
        <f>IF(N196="zákl. přenesená",J196,0)</f>
        <v>0</v>
      </c>
      <c r="BH196" s="157">
        <f>IF(N196="sníž. přenesená",J196,0)</f>
        <v>0</v>
      </c>
      <c r="BI196" s="157">
        <f>IF(N196="nulová",J196,0)</f>
        <v>0</v>
      </c>
      <c r="BJ196" s="18" t="s">
        <v>81</v>
      </c>
      <c r="BK196" s="157">
        <f>ROUND(I196*H196,2)</f>
        <v>0</v>
      </c>
      <c r="BL196" s="18" t="s">
        <v>168</v>
      </c>
      <c r="BM196" s="156" t="s">
        <v>801</v>
      </c>
    </row>
    <row r="197" spans="1:47" s="2" customFormat="1" ht="11.25">
      <c r="A197" s="33"/>
      <c r="B197" s="34"/>
      <c r="C197" s="33"/>
      <c r="D197" s="158" t="s">
        <v>170</v>
      </c>
      <c r="E197" s="33"/>
      <c r="F197" s="159" t="s">
        <v>2929</v>
      </c>
      <c r="G197" s="33"/>
      <c r="H197" s="33"/>
      <c r="I197" s="160"/>
      <c r="J197" s="33"/>
      <c r="K197" s="33"/>
      <c r="L197" s="34"/>
      <c r="M197" s="161"/>
      <c r="N197" s="162"/>
      <c r="O197" s="59"/>
      <c r="P197" s="59"/>
      <c r="Q197" s="59"/>
      <c r="R197" s="59"/>
      <c r="S197" s="59"/>
      <c r="T197" s="60"/>
      <c r="U197" s="33"/>
      <c r="V197" s="33"/>
      <c r="W197" s="33"/>
      <c r="X197" s="33"/>
      <c r="Y197" s="33"/>
      <c r="Z197" s="33"/>
      <c r="AA197" s="33"/>
      <c r="AB197" s="33"/>
      <c r="AC197" s="33"/>
      <c r="AD197" s="33"/>
      <c r="AE197" s="33"/>
      <c r="AT197" s="18" t="s">
        <v>170</v>
      </c>
      <c r="AU197" s="18" t="s">
        <v>83</v>
      </c>
    </row>
    <row r="198" spans="1:65" s="2" customFormat="1" ht="16.5" customHeight="1">
      <c r="A198" s="33"/>
      <c r="B198" s="144"/>
      <c r="C198" s="145" t="s">
        <v>418</v>
      </c>
      <c r="D198" s="145" t="s">
        <v>163</v>
      </c>
      <c r="E198" s="146" t="s">
        <v>2930</v>
      </c>
      <c r="F198" s="147" t="s">
        <v>2931</v>
      </c>
      <c r="G198" s="148" t="s">
        <v>693</v>
      </c>
      <c r="H198" s="149">
        <v>11</v>
      </c>
      <c r="I198" s="150"/>
      <c r="J198" s="151">
        <f>ROUND(I198*H198,2)</f>
        <v>0</v>
      </c>
      <c r="K198" s="147" t="s">
        <v>1</v>
      </c>
      <c r="L198" s="34"/>
      <c r="M198" s="152" t="s">
        <v>1</v>
      </c>
      <c r="N198" s="153" t="s">
        <v>38</v>
      </c>
      <c r="O198" s="59"/>
      <c r="P198" s="154">
        <f>O198*H198</f>
        <v>0</v>
      </c>
      <c r="Q198" s="154">
        <v>0</v>
      </c>
      <c r="R198" s="154">
        <f>Q198*H198</f>
        <v>0</v>
      </c>
      <c r="S198" s="154">
        <v>0</v>
      </c>
      <c r="T198" s="155">
        <f>S198*H198</f>
        <v>0</v>
      </c>
      <c r="U198" s="33"/>
      <c r="V198" s="33"/>
      <c r="W198" s="33"/>
      <c r="X198" s="33"/>
      <c r="Y198" s="33"/>
      <c r="Z198" s="33"/>
      <c r="AA198" s="33"/>
      <c r="AB198" s="33"/>
      <c r="AC198" s="33"/>
      <c r="AD198" s="33"/>
      <c r="AE198" s="33"/>
      <c r="AR198" s="156" t="s">
        <v>168</v>
      </c>
      <c r="AT198" s="156" t="s">
        <v>163</v>
      </c>
      <c r="AU198" s="156" t="s">
        <v>83</v>
      </c>
      <c r="AY198" s="18" t="s">
        <v>160</v>
      </c>
      <c r="BE198" s="157">
        <f>IF(N198="základní",J198,0)</f>
        <v>0</v>
      </c>
      <c r="BF198" s="157">
        <f>IF(N198="snížená",J198,0)</f>
        <v>0</v>
      </c>
      <c r="BG198" s="157">
        <f>IF(N198="zákl. přenesená",J198,0)</f>
        <v>0</v>
      </c>
      <c r="BH198" s="157">
        <f>IF(N198="sníž. přenesená",J198,0)</f>
        <v>0</v>
      </c>
      <c r="BI198" s="157">
        <f>IF(N198="nulová",J198,0)</f>
        <v>0</v>
      </c>
      <c r="BJ198" s="18" t="s">
        <v>81</v>
      </c>
      <c r="BK198" s="157">
        <f>ROUND(I198*H198,2)</f>
        <v>0</v>
      </c>
      <c r="BL198" s="18" t="s">
        <v>168</v>
      </c>
      <c r="BM198" s="156" t="s">
        <v>812</v>
      </c>
    </row>
    <row r="199" spans="1:47" s="2" customFormat="1" ht="11.25">
      <c r="A199" s="33"/>
      <c r="B199" s="34"/>
      <c r="C199" s="33"/>
      <c r="D199" s="158" t="s">
        <v>170</v>
      </c>
      <c r="E199" s="33"/>
      <c r="F199" s="159" t="s">
        <v>2931</v>
      </c>
      <c r="G199" s="33"/>
      <c r="H199" s="33"/>
      <c r="I199" s="160"/>
      <c r="J199" s="33"/>
      <c r="K199" s="33"/>
      <c r="L199" s="34"/>
      <c r="M199" s="161"/>
      <c r="N199" s="162"/>
      <c r="O199" s="59"/>
      <c r="P199" s="59"/>
      <c r="Q199" s="59"/>
      <c r="R199" s="59"/>
      <c r="S199" s="59"/>
      <c r="T199" s="60"/>
      <c r="U199" s="33"/>
      <c r="V199" s="33"/>
      <c r="W199" s="33"/>
      <c r="X199" s="33"/>
      <c r="Y199" s="33"/>
      <c r="Z199" s="33"/>
      <c r="AA199" s="33"/>
      <c r="AB199" s="33"/>
      <c r="AC199" s="33"/>
      <c r="AD199" s="33"/>
      <c r="AE199" s="33"/>
      <c r="AT199" s="18" t="s">
        <v>170</v>
      </c>
      <c r="AU199" s="18" t="s">
        <v>83</v>
      </c>
    </row>
    <row r="200" spans="1:65" s="2" customFormat="1" ht="16.5" customHeight="1">
      <c r="A200" s="33"/>
      <c r="B200" s="144"/>
      <c r="C200" s="145" t="s">
        <v>423</v>
      </c>
      <c r="D200" s="145" t="s">
        <v>163</v>
      </c>
      <c r="E200" s="146" t="s">
        <v>2932</v>
      </c>
      <c r="F200" s="147" t="s">
        <v>2933</v>
      </c>
      <c r="G200" s="148" t="s">
        <v>693</v>
      </c>
      <c r="H200" s="149">
        <v>1</v>
      </c>
      <c r="I200" s="150"/>
      <c r="J200" s="151">
        <f>ROUND(I200*H200,2)</f>
        <v>0</v>
      </c>
      <c r="K200" s="147" t="s">
        <v>1</v>
      </c>
      <c r="L200" s="34"/>
      <c r="M200" s="152" t="s">
        <v>1</v>
      </c>
      <c r="N200" s="153" t="s">
        <v>38</v>
      </c>
      <c r="O200" s="59"/>
      <c r="P200" s="154">
        <f>O200*H200</f>
        <v>0</v>
      </c>
      <c r="Q200" s="154">
        <v>0</v>
      </c>
      <c r="R200" s="154">
        <f>Q200*H200</f>
        <v>0</v>
      </c>
      <c r="S200" s="154">
        <v>0</v>
      </c>
      <c r="T200" s="155">
        <f>S200*H200</f>
        <v>0</v>
      </c>
      <c r="U200" s="33"/>
      <c r="V200" s="33"/>
      <c r="W200" s="33"/>
      <c r="X200" s="33"/>
      <c r="Y200" s="33"/>
      <c r="Z200" s="33"/>
      <c r="AA200" s="33"/>
      <c r="AB200" s="33"/>
      <c r="AC200" s="33"/>
      <c r="AD200" s="33"/>
      <c r="AE200" s="33"/>
      <c r="AR200" s="156" t="s">
        <v>168</v>
      </c>
      <c r="AT200" s="156" t="s">
        <v>163</v>
      </c>
      <c r="AU200" s="156" t="s">
        <v>83</v>
      </c>
      <c r="AY200" s="18" t="s">
        <v>160</v>
      </c>
      <c r="BE200" s="157">
        <f>IF(N200="základní",J200,0)</f>
        <v>0</v>
      </c>
      <c r="BF200" s="157">
        <f>IF(N200="snížená",J200,0)</f>
        <v>0</v>
      </c>
      <c r="BG200" s="157">
        <f>IF(N200="zákl. přenesená",J200,0)</f>
        <v>0</v>
      </c>
      <c r="BH200" s="157">
        <f>IF(N200="sníž. přenesená",J200,0)</f>
        <v>0</v>
      </c>
      <c r="BI200" s="157">
        <f>IF(N200="nulová",J200,0)</f>
        <v>0</v>
      </c>
      <c r="BJ200" s="18" t="s">
        <v>81</v>
      </c>
      <c r="BK200" s="157">
        <f>ROUND(I200*H200,2)</f>
        <v>0</v>
      </c>
      <c r="BL200" s="18" t="s">
        <v>168</v>
      </c>
      <c r="BM200" s="156" t="s">
        <v>823</v>
      </c>
    </row>
    <row r="201" spans="1:47" s="2" customFormat="1" ht="11.25">
      <c r="A201" s="33"/>
      <c r="B201" s="34"/>
      <c r="C201" s="33"/>
      <c r="D201" s="158" t="s">
        <v>170</v>
      </c>
      <c r="E201" s="33"/>
      <c r="F201" s="159" t="s">
        <v>2933</v>
      </c>
      <c r="G201" s="33"/>
      <c r="H201" s="33"/>
      <c r="I201" s="160"/>
      <c r="J201" s="33"/>
      <c r="K201" s="33"/>
      <c r="L201" s="34"/>
      <c r="M201" s="161"/>
      <c r="N201" s="162"/>
      <c r="O201" s="59"/>
      <c r="P201" s="59"/>
      <c r="Q201" s="59"/>
      <c r="R201" s="59"/>
      <c r="S201" s="59"/>
      <c r="T201" s="60"/>
      <c r="U201" s="33"/>
      <c r="V201" s="33"/>
      <c r="W201" s="33"/>
      <c r="X201" s="33"/>
      <c r="Y201" s="33"/>
      <c r="Z201" s="33"/>
      <c r="AA201" s="33"/>
      <c r="AB201" s="33"/>
      <c r="AC201" s="33"/>
      <c r="AD201" s="33"/>
      <c r="AE201" s="33"/>
      <c r="AT201" s="18" t="s">
        <v>170</v>
      </c>
      <c r="AU201" s="18" t="s">
        <v>83</v>
      </c>
    </row>
    <row r="202" spans="2:63" s="12" customFormat="1" ht="22.9" customHeight="1">
      <c r="B202" s="131"/>
      <c r="D202" s="132" t="s">
        <v>72</v>
      </c>
      <c r="E202" s="142" t="s">
        <v>2934</v>
      </c>
      <c r="F202" s="142" t="s">
        <v>2935</v>
      </c>
      <c r="I202" s="134"/>
      <c r="J202" s="143">
        <f>BK202</f>
        <v>0</v>
      </c>
      <c r="L202" s="131"/>
      <c r="M202" s="136"/>
      <c r="N202" s="137"/>
      <c r="O202" s="137"/>
      <c r="P202" s="138">
        <f>SUM(P203:P222)</f>
        <v>0</v>
      </c>
      <c r="Q202" s="137"/>
      <c r="R202" s="138">
        <f>SUM(R203:R222)</f>
        <v>0</v>
      </c>
      <c r="S202" s="137"/>
      <c r="T202" s="139">
        <f>SUM(T203:T222)</f>
        <v>0</v>
      </c>
      <c r="AR202" s="132" t="s">
        <v>81</v>
      </c>
      <c r="AT202" s="140" t="s">
        <v>72</v>
      </c>
      <c r="AU202" s="140" t="s">
        <v>81</v>
      </c>
      <c r="AY202" s="132" t="s">
        <v>160</v>
      </c>
      <c r="BK202" s="141">
        <f>SUM(BK203:BK222)</f>
        <v>0</v>
      </c>
    </row>
    <row r="203" spans="1:65" s="2" customFormat="1" ht="16.5" customHeight="1">
      <c r="A203" s="33"/>
      <c r="B203" s="144"/>
      <c r="C203" s="145" t="s">
        <v>494</v>
      </c>
      <c r="D203" s="145" t="s">
        <v>163</v>
      </c>
      <c r="E203" s="146" t="s">
        <v>2936</v>
      </c>
      <c r="F203" s="147" t="s">
        <v>2937</v>
      </c>
      <c r="G203" s="148" t="s">
        <v>693</v>
      </c>
      <c r="H203" s="149">
        <v>30</v>
      </c>
      <c r="I203" s="150"/>
      <c r="J203" s="151">
        <f>ROUND(I203*H203,2)</f>
        <v>0</v>
      </c>
      <c r="K203" s="147" t="s">
        <v>1</v>
      </c>
      <c r="L203" s="34"/>
      <c r="M203" s="152" t="s">
        <v>1</v>
      </c>
      <c r="N203" s="153" t="s">
        <v>38</v>
      </c>
      <c r="O203" s="59"/>
      <c r="P203" s="154">
        <f>O203*H203</f>
        <v>0</v>
      </c>
      <c r="Q203" s="154">
        <v>0</v>
      </c>
      <c r="R203" s="154">
        <f>Q203*H203</f>
        <v>0</v>
      </c>
      <c r="S203" s="154">
        <v>0</v>
      </c>
      <c r="T203" s="155">
        <f>S203*H203</f>
        <v>0</v>
      </c>
      <c r="U203" s="33"/>
      <c r="V203" s="33"/>
      <c r="W203" s="33"/>
      <c r="X203" s="33"/>
      <c r="Y203" s="33"/>
      <c r="Z203" s="33"/>
      <c r="AA203" s="33"/>
      <c r="AB203" s="33"/>
      <c r="AC203" s="33"/>
      <c r="AD203" s="33"/>
      <c r="AE203" s="33"/>
      <c r="AR203" s="156" t="s">
        <v>168</v>
      </c>
      <c r="AT203" s="156" t="s">
        <v>163</v>
      </c>
      <c r="AU203" s="156" t="s">
        <v>83</v>
      </c>
      <c r="AY203" s="18" t="s">
        <v>160</v>
      </c>
      <c r="BE203" s="157">
        <f>IF(N203="základní",J203,0)</f>
        <v>0</v>
      </c>
      <c r="BF203" s="157">
        <f>IF(N203="snížená",J203,0)</f>
        <v>0</v>
      </c>
      <c r="BG203" s="157">
        <f>IF(N203="zákl. přenesená",J203,0)</f>
        <v>0</v>
      </c>
      <c r="BH203" s="157">
        <f>IF(N203="sníž. přenesená",J203,0)</f>
        <v>0</v>
      </c>
      <c r="BI203" s="157">
        <f>IF(N203="nulová",J203,0)</f>
        <v>0</v>
      </c>
      <c r="BJ203" s="18" t="s">
        <v>81</v>
      </c>
      <c r="BK203" s="157">
        <f>ROUND(I203*H203,2)</f>
        <v>0</v>
      </c>
      <c r="BL203" s="18" t="s">
        <v>168</v>
      </c>
      <c r="BM203" s="156" t="s">
        <v>833</v>
      </c>
    </row>
    <row r="204" spans="1:47" s="2" customFormat="1" ht="11.25">
      <c r="A204" s="33"/>
      <c r="B204" s="34"/>
      <c r="C204" s="33"/>
      <c r="D204" s="158" t="s">
        <v>170</v>
      </c>
      <c r="E204" s="33"/>
      <c r="F204" s="159" t="s">
        <v>2937</v>
      </c>
      <c r="G204" s="33"/>
      <c r="H204" s="33"/>
      <c r="I204" s="160"/>
      <c r="J204" s="33"/>
      <c r="K204" s="33"/>
      <c r="L204" s="34"/>
      <c r="M204" s="161"/>
      <c r="N204" s="162"/>
      <c r="O204" s="59"/>
      <c r="P204" s="59"/>
      <c r="Q204" s="59"/>
      <c r="R204" s="59"/>
      <c r="S204" s="59"/>
      <c r="T204" s="60"/>
      <c r="U204" s="33"/>
      <c r="V204" s="33"/>
      <c r="W204" s="33"/>
      <c r="X204" s="33"/>
      <c r="Y204" s="33"/>
      <c r="Z204" s="33"/>
      <c r="AA204" s="33"/>
      <c r="AB204" s="33"/>
      <c r="AC204" s="33"/>
      <c r="AD204" s="33"/>
      <c r="AE204" s="33"/>
      <c r="AT204" s="18" t="s">
        <v>170</v>
      </c>
      <c r="AU204" s="18" t="s">
        <v>83</v>
      </c>
    </row>
    <row r="205" spans="1:65" s="2" customFormat="1" ht="16.5" customHeight="1">
      <c r="A205" s="33"/>
      <c r="B205" s="144"/>
      <c r="C205" s="145" t="s">
        <v>499</v>
      </c>
      <c r="D205" s="145" t="s">
        <v>163</v>
      </c>
      <c r="E205" s="146" t="s">
        <v>2938</v>
      </c>
      <c r="F205" s="147" t="s">
        <v>2939</v>
      </c>
      <c r="G205" s="148" t="s">
        <v>693</v>
      </c>
      <c r="H205" s="149">
        <v>97</v>
      </c>
      <c r="I205" s="150"/>
      <c r="J205" s="151">
        <f>ROUND(I205*H205,2)</f>
        <v>0</v>
      </c>
      <c r="K205" s="147" t="s">
        <v>1</v>
      </c>
      <c r="L205" s="34"/>
      <c r="M205" s="152" t="s">
        <v>1</v>
      </c>
      <c r="N205" s="153" t="s">
        <v>38</v>
      </c>
      <c r="O205" s="59"/>
      <c r="P205" s="154">
        <f>O205*H205</f>
        <v>0</v>
      </c>
      <c r="Q205" s="154">
        <v>0</v>
      </c>
      <c r="R205" s="154">
        <f>Q205*H205</f>
        <v>0</v>
      </c>
      <c r="S205" s="154">
        <v>0</v>
      </c>
      <c r="T205" s="155">
        <f>S205*H205</f>
        <v>0</v>
      </c>
      <c r="U205" s="33"/>
      <c r="V205" s="33"/>
      <c r="W205" s="33"/>
      <c r="X205" s="33"/>
      <c r="Y205" s="33"/>
      <c r="Z205" s="33"/>
      <c r="AA205" s="33"/>
      <c r="AB205" s="33"/>
      <c r="AC205" s="33"/>
      <c r="AD205" s="33"/>
      <c r="AE205" s="33"/>
      <c r="AR205" s="156" t="s">
        <v>168</v>
      </c>
      <c r="AT205" s="156" t="s">
        <v>163</v>
      </c>
      <c r="AU205" s="156" t="s">
        <v>83</v>
      </c>
      <c r="AY205" s="18" t="s">
        <v>160</v>
      </c>
      <c r="BE205" s="157">
        <f>IF(N205="základní",J205,0)</f>
        <v>0</v>
      </c>
      <c r="BF205" s="157">
        <f>IF(N205="snížená",J205,0)</f>
        <v>0</v>
      </c>
      <c r="BG205" s="157">
        <f>IF(N205="zákl. přenesená",J205,0)</f>
        <v>0</v>
      </c>
      <c r="BH205" s="157">
        <f>IF(N205="sníž. přenesená",J205,0)</f>
        <v>0</v>
      </c>
      <c r="BI205" s="157">
        <f>IF(N205="nulová",J205,0)</f>
        <v>0</v>
      </c>
      <c r="BJ205" s="18" t="s">
        <v>81</v>
      </c>
      <c r="BK205" s="157">
        <f>ROUND(I205*H205,2)</f>
        <v>0</v>
      </c>
      <c r="BL205" s="18" t="s">
        <v>168</v>
      </c>
      <c r="BM205" s="156" t="s">
        <v>846</v>
      </c>
    </row>
    <row r="206" spans="1:47" s="2" customFormat="1" ht="11.25">
      <c r="A206" s="33"/>
      <c r="B206" s="34"/>
      <c r="C206" s="33"/>
      <c r="D206" s="158" t="s">
        <v>170</v>
      </c>
      <c r="E206" s="33"/>
      <c r="F206" s="159" t="s">
        <v>2939</v>
      </c>
      <c r="G206" s="33"/>
      <c r="H206" s="33"/>
      <c r="I206" s="160"/>
      <c r="J206" s="33"/>
      <c r="K206" s="33"/>
      <c r="L206" s="34"/>
      <c r="M206" s="161"/>
      <c r="N206" s="162"/>
      <c r="O206" s="59"/>
      <c r="P206" s="59"/>
      <c r="Q206" s="59"/>
      <c r="R206" s="59"/>
      <c r="S206" s="59"/>
      <c r="T206" s="60"/>
      <c r="U206" s="33"/>
      <c r="V206" s="33"/>
      <c r="W206" s="33"/>
      <c r="X206" s="33"/>
      <c r="Y206" s="33"/>
      <c r="Z206" s="33"/>
      <c r="AA206" s="33"/>
      <c r="AB206" s="33"/>
      <c r="AC206" s="33"/>
      <c r="AD206" s="33"/>
      <c r="AE206" s="33"/>
      <c r="AT206" s="18" t="s">
        <v>170</v>
      </c>
      <c r="AU206" s="18" t="s">
        <v>83</v>
      </c>
    </row>
    <row r="207" spans="1:65" s="2" customFormat="1" ht="16.5" customHeight="1">
      <c r="A207" s="33"/>
      <c r="B207" s="144"/>
      <c r="C207" s="145" t="s">
        <v>515</v>
      </c>
      <c r="D207" s="145" t="s">
        <v>163</v>
      </c>
      <c r="E207" s="146" t="s">
        <v>2940</v>
      </c>
      <c r="F207" s="147" t="s">
        <v>2941</v>
      </c>
      <c r="G207" s="148" t="s">
        <v>693</v>
      </c>
      <c r="H207" s="149">
        <v>22</v>
      </c>
      <c r="I207" s="150"/>
      <c r="J207" s="151">
        <f>ROUND(I207*H207,2)</f>
        <v>0</v>
      </c>
      <c r="K207" s="147" t="s">
        <v>1</v>
      </c>
      <c r="L207" s="34"/>
      <c r="M207" s="152" t="s">
        <v>1</v>
      </c>
      <c r="N207" s="153" t="s">
        <v>38</v>
      </c>
      <c r="O207" s="59"/>
      <c r="P207" s="154">
        <f>O207*H207</f>
        <v>0</v>
      </c>
      <c r="Q207" s="154">
        <v>0</v>
      </c>
      <c r="R207" s="154">
        <f>Q207*H207</f>
        <v>0</v>
      </c>
      <c r="S207" s="154">
        <v>0</v>
      </c>
      <c r="T207" s="155">
        <f>S207*H207</f>
        <v>0</v>
      </c>
      <c r="U207" s="33"/>
      <c r="V207" s="33"/>
      <c r="W207" s="33"/>
      <c r="X207" s="33"/>
      <c r="Y207" s="33"/>
      <c r="Z207" s="33"/>
      <c r="AA207" s="33"/>
      <c r="AB207" s="33"/>
      <c r="AC207" s="33"/>
      <c r="AD207" s="33"/>
      <c r="AE207" s="33"/>
      <c r="AR207" s="156" t="s">
        <v>168</v>
      </c>
      <c r="AT207" s="156" t="s">
        <v>163</v>
      </c>
      <c r="AU207" s="156" t="s">
        <v>83</v>
      </c>
      <c r="AY207" s="18" t="s">
        <v>160</v>
      </c>
      <c r="BE207" s="157">
        <f>IF(N207="základní",J207,0)</f>
        <v>0</v>
      </c>
      <c r="BF207" s="157">
        <f>IF(N207="snížená",J207,0)</f>
        <v>0</v>
      </c>
      <c r="BG207" s="157">
        <f>IF(N207="zákl. přenesená",J207,0)</f>
        <v>0</v>
      </c>
      <c r="BH207" s="157">
        <f>IF(N207="sníž. přenesená",J207,0)</f>
        <v>0</v>
      </c>
      <c r="BI207" s="157">
        <f>IF(N207="nulová",J207,0)</f>
        <v>0</v>
      </c>
      <c r="BJ207" s="18" t="s">
        <v>81</v>
      </c>
      <c r="BK207" s="157">
        <f>ROUND(I207*H207,2)</f>
        <v>0</v>
      </c>
      <c r="BL207" s="18" t="s">
        <v>168</v>
      </c>
      <c r="BM207" s="156" t="s">
        <v>855</v>
      </c>
    </row>
    <row r="208" spans="1:47" s="2" customFormat="1" ht="11.25">
      <c r="A208" s="33"/>
      <c r="B208" s="34"/>
      <c r="C208" s="33"/>
      <c r="D208" s="158" t="s">
        <v>170</v>
      </c>
      <c r="E208" s="33"/>
      <c r="F208" s="159" t="s">
        <v>2941</v>
      </c>
      <c r="G208" s="33"/>
      <c r="H208" s="33"/>
      <c r="I208" s="160"/>
      <c r="J208" s="33"/>
      <c r="K208" s="33"/>
      <c r="L208" s="34"/>
      <c r="M208" s="161"/>
      <c r="N208" s="162"/>
      <c r="O208" s="59"/>
      <c r="P208" s="59"/>
      <c r="Q208" s="59"/>
      <c r="R208" s="59"/>
      <c r="S208" s="59"/>
      <c r="T208" s="60"/>
      <c r="U208" s="33"/>
      <c r="V208" s="33"/>
      <c r="W208" s="33"/>
      <c r="X208" s="33"/>
      <c r="Y208" s="33"/>
      <c r="Z208" s="33"/>
      <c r="AA208" s="33"/>
      <c r="AB208" s="33"/>
      <c r="AC208" s="33"/>
      <c r="AD208" s="33"/>
      <c r="AE208" s="33"/>
      <c r="AT208" s="18" t="s">
        <v>170</v>
      </c>
      <c r="AU208" s="18" t="s">
        <v>83</v>
      </c>
    </row>
    <row r="209" spans="1:65" s="2" customFormat="1" ht="16.5" customHeight="1">
      <c r="A209" s="33"/>
      <c r="B209" s="144"/>
      <c r="C209" s="145" t="s">
        <v>526</v>
      </c>
      <c r="D209" s="145" t="s">
        <v>163</v>
      </c>
      <c r="E209" s="146" t="s">
        <v>2942</v>
      </c>
      <c r="F209" s="147" t="s">
        <v>2943</v>
      </c>
      <c r="G209" s="148" t="s">
        <v>693</v>
      </c>
      <c r="H209" s="149">
        <v>6</v>
      </c>
      <c r="I209" s="150"/>
      <c r="J209" s="151">
        <f>ROUND(I209*H209,2)</f>
        <v>0</v>
      </c>
      <c r="K209" s="147" t="s">
        <v>1</v>
      </c>
      <c r="L209" s="34"/>
      <c r="M209" s="152" t="s">
        <v>1</v>
      </c>
      <c r="N209" s="153" t="s">
        <v>38</v>
      </c>
      <c r="O209" s="59"/>
      <c r="P209" s="154">
        <f>O209*H209</f>
        <v>0</v>
      </c>
      <c r="Q209" s="154">
        <v>0</v>
      </c>
      <c r="R209" s="154">
        <f>Q209*H209</f>
        <v>0</v>
      </c>
      <c r="S209" s="154">
        <v>0</v>
      </c>
      <c r="T209" s="155">
        <f>S209*H209</f>
        <v>0</v>
      </c>
      <c r="U209" s="33"/>
      <c r="V209" s="33"/>
      <c r="W209" s="33"/>
      <c r="X209" s="33"/>
      <c r="Y209" s="33"/>
      <c r="Z209" s="33"/>
      <c r="AA209" s="33"/>
      <c r="AB209" s="33"/>
      <c r="AC209" s="33"/>
      <c r="AD209" s="33"/>
      <c r="AE209" s="33"/>
      <c r="AR209" s="156" t="s">
        <v>168</v>
      </c>
      <c r="AT209" s="156" t="s">
        <v>163</v>
      </c>
      <c r="AU209" s="156" t="s">
        <v>83</v>
      </c>
      <c r="AY209" s="18" t="s">
        <v>160</v>
      </c>
      <c r="BE209" s="157">
        <f>IF(N209="základní",J209,0)</f>
        <v>0</v>
      </c>
      <c r="BF209" s="157">
        <f>IF(N209="snížená",J209,0)</f>
        <v>0</v>
      </c>
      <c r="BG209" s="157">
        <f>IF(N209="zákl. přenesená",J209,0)</f>
        <v>0</v>
      </c>
      <c r="BH209" s="157">
        <f>IF(N209="sníž. přenesená",J209,0)</f>
        <v>0</v>
      </c>
      <c r="BI209" s="157">
        <f>IF(N209="nulová",J209,0)</f>
        <v>0</v>
      </c>
      <c r="BJ209" s="18" t="s">
        <v>81</v>
      </c>
      <c r="BK209" s="157">
        <f>ROUND(I209*H209,2)</f>
        <v>0</v>
      </c>
      <c r="BL209" s="18" t="s">
        <v>168</v>
      </c>
      <c r="BM209" s="156" t="s">
        <v>866</v>
      </c>
    </row>
    <row r="210" spans="1:47" s="2" customFormat="1" ht="11.25">
      <c r="A210" s="33"/>
      <c r="B210" s="34"/>
      <c r="C210" s="33"/>
      <c r="D210" s="158" t="s">
        <v>170</v>
      </c>
      <c r="E210" s="33"/>
      <c r="F210" s="159" t="s">
        <v>2943</v>
      </c>
      <c r="G210" s="33"/>
      <c r="H210" s="33"/>
      <c r="I210" s="160"/>
      <c r="J210" s="33"/>
      <c r="K210" s="33"/>
      <c r="L210" s="34"/>
      <c r="M210" s="161"/>
      <c r="N210" s="162"/>
      <c r="O210" s="59"/>
      <c r="P210" s="59"/>
      <c r="Q210" s="59"/>
      <c r="R210" s="59"/>
      <c r="S210" s="59"/>
      <c r="T210" s="60"/>
      <c r="U210" s="33"/>
      <c r="V210" s="33"/>
      <c r="W210" s="33"/>
      <c r="X210" s="33"/>
      <c r="Y210" s="33"/>
      <c r="Z210" s="33"/>
      <c r="AA210" s="33"/>
      <c r="AB210" s="33"/>
      <c r="AC210" s="33"/>
      <c r="AD210" s="33"/>
      <c r="AE210" s="33"/>
      <c r="AT210" s="18" t="s">
        <v>170</v>
      </c>
      <c r="AU210" s="18" t="s">
        <v>83</v>
      </c>
    </row>
    <row r="211" spans="1:65" s="2" customFormat="1" ht="16.5" customHeight="1">
      <c r="A211" s="33"/>
      <c r="B211" s="144"/>
      <c r="C211" s="145" t="s">
        <v>530</v>
      </c>
      <c r="D211" s="145" t="s">
        <v>163</v>
      </c>
      <c r="E211" s="146" t="s">
        <v>2944</v>
      </c>
      <c r="F211" s="147" t="s">
        <v>2945</v>
      </c>
      <c r="G211" s="148" t="s">
        <v>693</v>
      </c>
      <c r="H211" s="149">
        <v>12</v>
      </c>
      <c r="I211" s="150"/>
      <c r="J211" s="151">
        <f>ROUND(I211*H211,2)</f>
        <v>0</v>
      </c>
      <c r="K211" s="147" t="s">
        <v>1</v>
      </c>
      <c r="L211" s="34"/>
      <c r="M211" s="152" t="s">
        <v>1</v>
      </c>
      <c r="N211" s="153" t="s">
        <v>38</v>
      </c>
      <c r="O211" s="59"/>
      <c r="P211" s="154">
        <f>O211*H211</f>
        <v>0</v>
      </c>
      <c r="Q211" s="154">
        <v>0</v>
      </c>
      <c r="R211" s="154">
        <f>Q211*H211</f>
        <v>0</v>
      </c>
      <c r="S211" s="154">
        <v>0</v>
      </c>
      <c r="T211" s="155">
        <f>S211*H211</f>
        <v>0</v>
      </c>
      <c r="U211" s="33"/>
      <c r="V211" s="33"/>
      <c r="W211" s="33"/>
      <c r="X211" s="33"/>
      <c r="Y211" s="33"/>
      <c r="Z211" s="33"/>
      <c r="AA211" s="33"/>
      <c r="AB211" s="33"/>
      <c r="AC211" s="33"/>
      <c r="AD211" s="33"/>
      <c r="AE211" s="33"/>
      <c r="AR211" s="156" t="s">
        <v>168</v>
      </c>
      <c r="AT211" s="156" t="s">
        <v>163</v>
      </c>
      <c r="AU211" s="156" t="s">
        <v>83</v>
      </c>
      <c r="AY211" s="18" t="s">
        <v>160</v>
      </c>
      <c r="BE211" s="157">
        <f>IF(N211="základní",J211,0)</f>
        <v>0</v>
      </c>
      <c r="BF211" s="157">
        <f>IF(N211="snížená",J211,0)</f>
        <v>0</v>
      </c>
      <c r="BG211" s="157">
        <f>IF(N211="zákl. přenesená",J211,0)</f>
        <v>0</v>
      </c>
      <c r="BH211" s="157">
        <f>IF(N211="sníž. přenesená",J211,0)</f>
        <v>0</v>
      </c>
      <c r="BI211" s="157">
        <f>IF(N211="nulová",J211,0)</f>
        <v>0</v>
      </c>
      <c r="BJ211" s="18" t="s">
        <v>81</v>
      </c>
      <c r="BK211" s="157">
        <f>ROUND(I211*H211,2)</f>
        <v>0</v>
      </c>
      <c r="BL211" s="18" t="s">
        <v>168</v>
      </c>
      <c r="BM211" s="156" t="s">
        <v>878</v>
      </c>
    </row>
    <row r="212" spans="1:47" s="2" customFormat="1" ht="11.25">
      <c r="A212" s="33"/>
      <c r="B212" s="34"/>
      <c r="C212" s="33"/>
      <c r="D212" s="158" t="s">
        <v>170</v>
      </c>
      <c r="E212" s="33"/>
      <c r="F212" s="159" t="s">
        <v>2945</v>
      </c>
      <c r="G212" s="33"/>
      <c r="H212" s="33"/>
      <c r="I212" s="160"/>
      <c r="J212" s="33"/>
      <c r="K212" s="33"/>
      <c r="L212" s="34"/>
      <c r="M212" s="161"/>
      <c r="N212" s="162"/>
      <c r="O212" s="59"/>
      <c r="P212" s="59"/>
      <c r="Q212" s="59"/>
      <c r="R212" s="59"/>
      <c r="S212" s="59"/>
      <c r="T212" s="60"/>
      <c r="U212" s="33"/>
      <c r="V212" s="33"/>
      <c r="W212" s="33"/>
      <c r="X212" s="33"/>
      <c r="Y212" s="33"/>
      <c r="Z212" s="33"/>
      <c r="AA212" s="33"/>
      <c r="AB212" s="33"/>
      <c r="AC212" s="33"/>
      <c r="AD212" s="33"/>
      <c r="AE212" s="33"/>
      <c r="AT212" s="18" t="s">
        <v>170</v>
      </c>
      <c r="AU212" s="18" t="s">
        <v>83</v>
      </c>
    </row>
    <row r="213" spans="1:65" s="2" customFormat="1" ht="16.5" customHeight="1">
      <c r="A213" s="33"/>
      <c r="B213" s="144"/>
      <c r="C213" s="145" t="s">
        <v>539</v>
      </c>
      <c r="D213" s="145" t="s">
        <v>163</v>
      </c>
      <c r="E213" s="146" t="s">
        <v>2946</v>
      </c>
      <c r="F213" s="147" t="s">
        <v>2947</v>
      </c>
      <c r="G213" s="148" t="s">
        <v>693</v>
      </c>
      <c r="H213" s="149">
        <v>4</v>
      </c>
      <c r="I213" s="150"/>
      <c r="J213" s="151">
        <f>ROUND(I213*H213,2)</f>
        <v>0</v>
      </c>
      <c r="K213" s="147" t="s">
        <v>1</v>
      </c>
      <c r="L213" s="34"/>
      <c r="M213" s="152" t="s">
        <v>1</v>
      </c>
      <c r="N213" s="153" t="s">
        <v>38</v>
      </c>
      <c r="O213" s="59"/>
      <c r="P213" s="154">
        <f>O213*H213</f>
        <v>0</v>
      </c>
      <c r="Q213" s="154">
        <v>0</v>
      </c>
      <c r="R213" s="154">
        <f>Q213*H213</f>
        <v>0</v>
      </c>
      <c r="S213" s="154">
        <v>0</v>
      </c>
      <c r="T213" s="155">
        <f>S213*H213</f>
        <v>0</v>
      </c>
      <c r="U213" s="33"/>
      <c r="V213" s="33"/>
      <c r="W213" s="33"/>
      <c r="X213" s="33"/>
      <c r="Y213" s="33"/>
      <c r="Z213" s="33"/>
      <c r="AA213" s="33"/>
      <c r="AB213" s="33"/>
      <c r="AC213" s="33"/>
      <c r="AD213" s="33"/>
      <c r="AE213" s="33"/>
      <c r="AR213" s="156" t="s">
        <v>168</v>
      </c>
      <c r="AT213" s="156" t="s">
        <v>163</v>
      </c>
      <c r="AU213" s="156" t="s">
        <v>83</v>
      </c>
      <c r="AY213" s="18" t="s">
        <v>160</v>
      </c>
      <c r="BE213" s="157">
        <f>IF(N213="základní",J213,0)</f>
        <v>0</v>
      </c>
      <c r="BF213" s="157">
        <f>IF(N213="snížená",J213,0)</f>
        <v>0</v>
      </c>
      <c r="BG213" s="157">
        <f>IF(N213="zákl. přenesená",J213,0)</f>
        <v>0</v>
      </c>
      <c r="BH213" s="157">
        <f>IF(N213="sníž. přenesená",J213,0)</f>
        <v>0</v>
      </c>
      <c r="BI213" s="157">
        <f>IF(N213="nulová",J213,0)</f>
        <v>0</v>
      </c>
      <c r="BJ213" s="18" t="s">
        <v>81</v>
      </c>
      <c r="BK213" s="157">
        <f>ROUND(I213*H213,2)</f>
        <v>0</v>
      </c>
      <c r="BL213" s="18" t="s">
        <v>168</v>
      </c>
      <c r="BM213" s="156" t="s">
        <v>888</v>
      </c>
    </row>
    <row r="214" spans="1:47" s="2" customFormat="1" ht="11.25">
      <c r="A214" s="33"/>
      <c r="B214" s="34"/>
      <c r="C214" s="33"/>
      <c r="D214" s="158" t="s">
        <v>170</v>
      </c>
      <c r="E214" s="33"/>
      <c r="F214" s="159" t="s">
        <v>2947</v>
      </c>
      <c r="G214" s="33"/>
      <c r="H214" s="33"/>
      <c r="I214" s="160"/>
      <c r="J214" s="33"/>
      <c r="K214" s="33"/>
      <c r="L214" s="34"/>
      <c r="M214" s="161"/>
      <c r="N214" s="162"/>
      <c r="O214" s="59"/>
      <c r="P214" s="59"/>
      <c r="Q214" s="59"/>
      <c r="R214" s="59"/>
      <c r="S214" s="59"/>
      <c r="T214" s="60"/>
      <c r="U214" s="33"/>
      <c r="V214" s="33"/>
      <c r="W214" s="33"/>
      <c r="X214" s="33"/>
      <c r="Y214" s="33"/>
      <c r="Z214" s="33"/>
      <c r="AA214" s="33"/>
      <c r="AB214" s="33"/>
      <c r="AC214" s="33"/>
      <c r="AD214" s="33"/>
      <c r="AE214" s="33"/>
      <c r="AT214" s="18" t="s">
        <v>170</v>
      </c>
      <c r="AU214" s="18" t="s">
        <v>83</v>
      </c>
    </row>
    <row r="215" spans="1:65" s="2" customFormat="1" ht="24.2" customHeight="1">
      <c r="A215" s="33"/>
      <c r="B215" s="144"/>
      <c r="C215" s="145" t="s">
        <v>546</v>
      </c>
      <c r="D215" s="145" t="s">
        <v>163</v>
      </c>
      <c r="E215" s="146" t="s">
        <v>2948</v>
      </c>
      <c r="F215" s="147" t="s">
        <v>2949</v>
      </c>
      <c r="G215" s="148" t="s">
        <v>693</v>
      </c>
      <c r="H215" s="149">
        <v>9</v>
      </c>
      <c r="I215" s="150"/>
      <c r="J215" s="151">
        <f>ROUND(I215*H215,2)</f>
        <v>0</v>
      </c>
      <c r="K215" s="147" t="s">
        <v>1</v>
      </c>
      <c r="L215" s="34"/>
      <c r="M215" s="152" t="s">
        <v>1</v>
      </c>
      <c r="N215" s="153" t="s">
        <v>38</v>
      </c>
      <c r="O215" s="59"/>
      <c r="P215" s="154">
        <f>O215*H215</f>
        <v>0</v>
      </c>
      <c r="Q215" s="154">
        <v>0</v>
      </c>
      <c r="R215" s="154">
        <f>Q215*H215</f>
        <v>0</v>
      </c>
      <c r="S215" s="154">
        <v>0</v>
      </c>
      <c r="T215" s="155">
        <f>S215*H215</f>
        <v>0</v>
      </c>
      <c r="U215" s="33"/>
      <c r="V215" s="33"/>
      <c r="W215" s="33"/>
      <c r="X215" s="33"/>
      <c r="Y215" s="33"/>
      <c r="Z215" s="33"/>
      <c r="AA215" s="33"/>
      <c r="AB215" s="33"/>
      <c r="AC215" s="33"/>
      <c r="AD215" s="33"/>
      <c r="AE215" s="33"/>
      <c r="AR215" s="156" t="s">
        <v>168</v>
      </c>
      <c r="AT215" s="156" t="s">
        <v>163</v>
      </c>
      <c r="AU215" s="156" t="s">
        <v>83</v>
      </c>
      <c r="AY215" s="18" t="s">
        <v>160</v>
      </c>
      <c r="BE215" s="157">
        <f>IF(N215="základní",J215,0)</f>
        <v>0</v>
      </c>
      <c r="BF215" s="157">
        <f>IF(N215="snížená",J215,0)</f>
        <v>0</v>
      </c>
      <c r="BG215" s="157">
        <f>IF(N215="zákl. přenesená",J215,0)</f>
        <v>0</v>
      </c>
      <c r="BH215" s="157">
        <f>IF(N215="sníž. přenesená",J215,0)</f>
        <v>0</v>
      </c>
      <c r="BI215" s="157">
        <f>IF(N215="nulová",J215,0)</f>
        <v>0</v>
      </c>
      <c r="BJ215" s="18" t="s">
        <v>81</v>
      </c>
      <c r="BK215" s="157">
        <f>ROUND(I215*H215,2)</f>
        <v>0</v>
      </c>
      <c r="BL215" s="18" t="s">
        <v>168</v>
      </c>
      <c r="BM215" s="156" t="s">
        <v>898</v>
      </c>
    </row>
    <row r="216" spans="1:47" s="2" customFormat="1" ht="11.25">
      <c r="A216" s="33"/>
      <c r="B216" s="34"/>
      <c r="C216" s="33"/>
      <c r="D216" s="158" t="s">
        <v>170</v>
      </c>
      <c r="E216" s="33"/>
      <c r="F216" s="159" t="s">
        <v>2949</v>
      </c>
      <c r="G216" s="33"/>
      <c r="H216" s="33"/>
      <c r="I216" s="160"/>
      <c r="J216" s="33"/>
      <c r="K216" s="33"/>
      <c r="L216" s="34"/>
      <c r="M216" s="161"/>
      <c r="N216" s="162"/>
      <c r="O216" s="59"/>
      <c r="P216" s="59"/>
      <c r="Q216" s="59"/>
      <c r="R216" s="59"/>
      <c r="S216" s="59"/>
      <c r="T216" s="60"/>
      <c r="U216" s="33"/>
      <c r="V216" s="33"/>
      <c r="W216" s="33"/>
      <c r="X216" s="33"/>
      <c r="Y216" s="33"/>
      <c r="Z216" s="33"/>
      <c r="AA216" s="33"/>
      <c r="AB216" s="33"/>
      <c r="AC216" s="33"/>
      <c r="AD216" s="33"/>
      <c r="AE216" s="33"/>
      <c r="AT216" s="18" t="s">
        <v>170</v>
      </c>
      <c r="AU216" s="18" t="s">
        <v>83</v>
      </c>
    </row>
    <row r="217" spans="1:65" s="2" customFormat="1" ht="24.2" customHeight="1">
      <c r="A217" s="33"/>
      <c r="B217" s="144"/>
      <c r="C217" s="145" t="s">
        <v>554</v>
      </c>
      <c r="D217" s="145" t="s">
        <v>163</v>
      </c>
      <c r="E217" s="146" t="s">
        <v>2950</v>
      </c>
      <c r="F217" s="147" t="s">
        <v>2951</v>
      </c>
      <c r="G217" s="148" t="s">
        <v>693</v>
      </c>
      <c r="H217" s="149">
        <v>43</v>
      </c>
      <c r="I217" s="150"/>
      <c r="J217" s="151">
        <f>ROUND(I217*H217,2)</f>
        <v>0</v>
      </c>
      <c r="K217" s="147" t="s">
        <v>1</v>
      </c>
      <c r="L217" s="34"/>
      <c r="M217" s="152" t="s">
        <v>1</v>
      </c>
      <c r="N217" s="153" t="s">
        <v>38</v>
      </c>
      <c r="O217" s="59"/>
      <c r="P217" s="154">
        <f>O217*H217</f>
        <v>0</v>
      </c>
      <c r="Q217" s="154">
        <v>0</v>
      </c>
      <c r="R217" s="154">
        <f>Q217*H217</f>
        <v>0</v>
      </c>
      <c r="S217" s="154">
        <v>0</v>
      </c>
      <c r="T217" s="155">
        <f>S217*H217</f>
        <v>0</v>
      </c>
      <c r="U217" s="33"/>
      <c r="V217" s="33"/>
      <c r="W217" s="33"/>
      <c r="X217" s="33"/>
      <c r="Y217" s="33"/>
      <c r="Z217" s="33"/>
      <c r="AA217" s="33"/>
      <c r="AB217" s="33"/>
      <c r="AC217" s="33"/>
      <c r="AD217" s="33"/>
      <c r="AE217" s="33"/>
      <c r="AR217" s="156" t="s">
        <v>168</v>
      </c>
      <c r="AT217" s="156" t="s">
        <v>163</v>
      </c>
      <c r="AU217" s="156" t="s">
        <v>83</v>
      </c>
      <c r="AY217" s="18" t="s">
        <v>160</v>
      </c>
      <c r="BE217" s="157">
        <f>IF(N217="základní",J217,0)</f>
        <v>0</v>
      </c>
      <c r="BF217" s="157">
        <f>IF(N217="snížená",J217,0)</f>
        <v>0</v>
      </c>
      <c r="BG217" s="157">
        <f>IF(N217="zákl. přenesená",J217,0)</f>
        <v>0</v>
      </c>
      <c r="BH217" s="157">
        <f>IF(N217="sníž. přenesená",J217,0)</f>
        <v>0</v>
      </c>
      <c r="BI217" s="157">
        <f>IF(N217="nulová",J217,0)</f>
        <v>0</v>
      </c>
      <c r="BJ217" s="18" t="s">
        <v>81</v>
      </c>
      <c r="BK217" s="157">
        <f>ROUND(I217*H217,2)</f>
        <v>0</v>
      </c>
      <c r="BL217" s="18" t="s">
        <v>168</v>
      </c>
      <c r="BM217" s="156" t="s">
        <v>910</v>
      </c>
    </row>
    <row r="218" spans="1:47" s="2" customFormat="1" ht="11.25">
      <c r="A218" s="33"/>
      <c r="B218" s="34"/>
      <c r="C218" s="33"/>
      <c r="D218" s="158" t="s">
        <v>170</v>
      </c>
      <c r="E218" s="33"/>
      <c r="F218" s="159" t="s">
        <v>2951</v>
      </c>
      <c r="G218" s="33"/>
      <c r="H218" s="33"/>
      <c r="I218" s="160"/>
      <c r="J218" s="33"/>
      <c r="K218" s="33"/>
      <c r="L218" s="34"/>
      <c r="M218" s="161"/>
      <c r="N218" s="162"/>
      <c r="O218" s="59"/>
      <c r="P218" s="59"/>
      <c r="Q218" s="59"/>
      <c r="R218" s="59"/>
      <c r="S218" s="59"/>
      <c r="T218" s="60"/>
      <c r="U218" s="33"/>
      <c r="V218" s="33"/>
      <c r="W218" s="33"/>
      <c r="X218" s="33"/>
      <c r="Y218" s="33"/>
      <c r="Z218" s="33"/>
      <c r="AA218" s="33"/>
      <c r="AB218" s="33"/>
      <c r="AC218" s="33"/>
      <c r="AD218" s="33"/>
      <c r="AE218" s="33"/>
      <c r="AT218" s="18" t="s">
        <v>170</v>
      </c>
      <c r="AU218" s="18" t="s">
        <v>83</v>
      </c>
    </row>
    <row r="219" spans="1:65" s="2" customFormat="1" ht="24.2" customHeight="1">
      <c r="A219" s="33"/>
      <c r="B219" s="144"/>
      <c r="C219" s="145" t="s">
        <v>562</v>
      </c>
      <c r="D219" s="145" t="s">
        <v>163</v>
      </c>
      <c r="E219" s="146" t="s">
        <v>2952</v>
      </c>
      <c r="F219" s="147" t="s">
        <v>2953</v>
      </c>
      <c r="G219" s="148" t="s">
        <v>693</v>
      </c>
      <c r="H219" s="149">
        <v>50</v>
      </c>
      <c r="I219" s="150"/>
      <c r="J219" s="151">
        <f>ROUND(I219*H219,2)</f>
        <v>0</v>
      </c>
      <c r="K219" s="147" t="s">
        <v>1</v>
      </c>
      <c r="L219" s="34"/>
      <c r="M219" s="152" t="s">
        <v>1</v>
      </c>
      <c r="N219" s="153" t="s">
        <v>38</v>
      </c>
      <c r="O219" s="59"/>
      <c r="P219" s="154">
        <f>O219*H219</f>
        <v>0</v>
      </c>
      <c r="Q219" s="154">
        <v>0</v>
      </c>
      <c r="R219" s="154">
        <f>Q219*H219</f>
        <v>0</v>
      </c>
      <c r="S219" s="154">
        <v>0</v>
      </c>
      <c r="T219" s="155">
        <f>S219*H219</f>
        <v>0</v>
      </c>
      <c r="U219" s="33"/>
      <c r="V219" s="33"/>
      <c r="W219" s="33"/>
      <c r="X219" s="33"/>
      <c r="Y219" s="33"/>
      <c r="Z219" s="33"/>
      <c r="AA219" s="33"/>
      <c r="AB219" s="33"/>
      <c r="AC219" s="33"/>
      <c r="AD219" s="33"/>
      <c r="AE219" s="33"/>
      <c r="AR219" s="156" t="s">
        <v>168</v>
      </c>
      <c r="AT219" s="156" t="s">
        <v>163</v>
      </c>
      <c r="AU219" s="156" t="s">
        <v>83</v>
      </c>
      <c r="AY219" s="18" t="s">
        <v>160</v>
      </c>
      <c r="BE219" s="157">
        <f>IF(N219="základní",J219,0)</f>
        <v>0</v>
      </c>
      <c r="BF219" s="157">
        <f>IF(N219="snížená",J219,0)</f>
        <v>0</v>
      </c>
      <c r="BG219" s="157">
        <f>IF(N219="zákl. přenesená",J219,0)</f>
        <v>0</v>
      </c>
      <c r="BH219" s="157">
        <f>IF(N219="sníž. přenesená",J219,0)</f>
        <v>0</v>
      </c>
      <c r="BI219" s="157">
        <f>IF(N219="nulová",J219,0)</f>
        <v>0</v>
      </c>
      <c r="BJ219" s="18" t="s">
        <v>81</v>
      </c>
      <c r="BK219" s="157">
        <f>ROUND(I219*H219,2)</f>
        <v>0</v>
      </c>
      <c r="BL219" s="18" t="s">
        <v>168</v>
      </c>
      <c r="BM219" s="156" t="s">
        <v>926</v>
      </c>
    </row>
    <row r="220" spans="1:47" s="2" customFormat="1" ht="11.25">
      <c r="A220" s="33"/>
      <c r="B220" s="34"/>
      <c r="C220" s="33"/>
      <c r="D220" s="158" t="s">
        <v>170</v>
      </c>
      <c r="E220" s="33"/>
      <c r="F220" s="159" t="s">
        <v>2953</v>
      </c>
      <c r="G220" s="33"/>
      <c r="H220" s="33"/>
      <c r="I220" s="160"/>
      <c r="J220" s="33"/>
      <c r="K220" s="33"/>
      <c r="L220" s="34"/>
      <c r="M220" s="161"/>
      <c r="N220" s="162"/>
      <c r="O220" s="59"/>
      <c r="P220" s="59"/>
      <c r="Q220" s="59"/>
      <c r="R220" s="59"/>
      <c r="S220" s="59"/>
      <c r="T220" s="60"/>
      <c r="U220" s="33"/>
      <c r="V220" s="33"/>
      <c r="W220" s="33"/>
      <c r="X220" s="33"/>
      <c r="Y220" s="33"/>
      <c r="Z220" s="33"/>
      <c r="AA220" s="33"/>
      <c r="AB220" s="33"/>
      <c r="AC220" s="33"/>
      <c r="AD220" s="33"/>
      <c r="AE220" s="33"/>
      <c r="AT220" s="18" t="s">
        <v>170</v>
      </c>
      <c r="AU220" s="18" t="s">
        <v>83</v>
      </c>
    </row>
    <row r="221" spans="1:65" s="2" customFormat="1" ht="16.5" customHeight="1">
      <c r="A221" s="33"/>
      <c r="B221" s="144"/>
      <c r="C221" s="145" t="s">
        <v>580</v>
      </c>
      <c r="D221" s="145" t="s">
        <v>163</v>
      </c>
      <c r="E221" s="146" t="s">
        <v>2954</v>
      </c>
      <c r="F221" s="147" t="s">
        <v>2955</v>
      </c>
      <c r="G221" s="148" t="s">
        <v>693</v>
      </c>
      <c r="H221" s="149">
        <v>50</v>
      </c>
      <c r="I221" s="150"/>
      <c r="J221" s="151">
        <f>ROUND(I221*H221,2)</f>
        <v>0</v>
      </c>
      <c r="K221" s="147" t="s">
        <v>1</v>
      </c>
      <c r="L221" s="34"/>
      <c r="M221" s="152" t="s">
        <v>1</v>
      </c>
      <c r="N221" s="153" t="s">
        <v>38</v>
      </c>
      <c r="O221" s="59"/>
      <c r="P221" s="154">
        <f>O221*H221</f>
        <v>0</v>
      </c>
      <c r="Q221" s="154">
        <v>0</v>
      </c>
      <c r="R221" s="154">
        <f>Q221*H221</f>
        <v>0</v>
      </c>
      <c r="S221" s="154">
        <v>0</v>
      </c>
      <c r="T221" s="155">
        <f>S221*H221</f>
        <v>0</v>
      </c>
      <c r="U221" s="33"/>
      <c r="V221" s="33"/>
      <c r="W221" s="33"/>
      <c r="X221" s="33"/>
      <c r="Y221" s="33"/>
      <c r="Z221" s="33"/>
      <c r="AA221" s="33"/>
      <c r="AB221" s="33"/>
      <c r="AC221" s="33"/>
      <c r="AD221" s="33"/>
      <c r="AE221" s="33"/>
      <c r="AR221" s="156" t="s">
        <v>168</v>
      </c>
      <c r="AT221" s="156" t="s">
        <v>163</v>
      </c>
      <c r="AU221" s="156" t="s">
        <v>83</v>
      </c>
      <c r="AY221" s="18" t="s">
        <v>160</v>
      </c>
      <c r="BE221" s="157">
        <f>IF(N221="základní",J221,0)</f>
        <v>0</v>
      </c>
      <c r="BF221" s="157">
        <f>IF(N221="snížená",J221,0)</f>
        <v>0</v>
      </c>
      <c r="BG221" s="157">
        <f>IF(N221="zákl. přenesená",J221,0)</f>
        <v>0</v>
      </c>
      <c r="BH221" s="157">
        <f>IF(N221="sníž. přenesená",J221,0)</f>
        <v>0</v>
      </c>
      <c r="BI221" s="157">
        <f>IF(N221="nulová",J221,0)</f>
        <v>0</v>
      </c>
      <c r="BJ221" s="18" t="s">
        <v>81</v>
      </c>
      <c r="BK221" s="157">
        <f>ROUND(I221*H221,2)</f>
        <v>0</v>
      </c>
      <c r="BL221" s="18" t="s">
        <v>168</v>
      </c>
      <c r="BM221" s="156" t="s">
        <v>938</v>
      </c>
    </row>
    <row r="222" spans="1:47" s="2" customFormat="1" ht="11.25">
      <c r="A222" s="33"/>
      <c r="B222" s="34"/>
      <c r="C222" s="33"/>
      <c r="D222" s="158" t="s">
        <v>170</v>
      </c>
      <c r="E222" s="33"/>
      <c r="F222" s="159" t="s">
        <v>2955</v>
      </c>
      <c r="G222" s="33"/>
      <c r="H222" s="33"/>
      <c r="I222" s="160"/>
      <c r="J222" s="33"/>
      <c r="K222" s="33"/>
      <c r="L222" s="34"/>
      <c r="M222" s="161"/>
      <c r="N222" s="162"/>
      <c r="O222" s="59"/>
      <c r="P222" s="59"/>
      <c r="Q222" s="59"/>
      <c r="R222" s="59"/>
      <c r="S222" s="59"/>
      <c r="T222" s="60"/>
      <c r="U222" s="33"/>
      <c r="V222" s="33"/>
      <c r="W222" s="33"/>
      <c r="X222" s="33"/>
      <c r="Y222" s="33"/>
      <c r="Z222" s="33"/>
      <c r="AA222" s="33"/>
      <c r="AB222" s="33"/>
      <c r="AC222" s="33"/>
      <c r="AD222" s="33"/>
      <c r="AE222" s="33"/>
      <c r="AT222" s="18" t="s">
        <v>170</v>
      </c>
      <c r="AU222" s="18" t="s">
        <v>83</v>
      </c>
    </row>
    <row r="223" spans="2:63" s="12" customFormat="1" ht="22.9" customHeight="1">
      <c r="B223" s="131"/>
      <c r="D223" s="132" t="s">
        <v>72</v>
      </c>
      <c r="E223" s="142" t="s">
        <v>2956</v>
      </c>
      <c r="F223" s="142" t="s">
        <v>2957</v>
      </c>
      <c r="I223" s="134"/>
      <c r="J223" s="143">
        <f>BK223</f>
        <v>0</v>
      </c>
      <c r="L223" s="131"/>
      <c r="M223" s="136"/>
      <c r="N223" s="137"/>
      <c r="O223" s="137"/>
      <c r="P223" s="138">
        <f>SUM(P224:P251)</f>
        <v>0</v>
      </c>
      <c r="Q223" s="137"/>
      <c r="R223" s="138">
        <f>SUM(R224:R251)</f>
        <v>0</v>
      </c>
      <c r="S223" s="137"/>
      <c r="T223" s="139">
        <f>SUM(T224:T251)</f>
        <v>0</v>
      </c>
      <c r="AR223" s="132" t="s">
        <v>81</v>
      </c>
      <c r="AT223" s="140" t="s">
        <v>72</v>
      </c>
      <c r="AU223" s="140" t="s">
        <v>81</v>
      </c>
      <c r="AY223" s="132" t="s">
        <v>160</v>
      </c>
      <c r="BK223" s="141">
        <f>SUM(BK224:BK251)</f>
        <v>0</v>
      </c>
    </row>
    <row r="224" spans="1:65" s="2" customFormat="1" ht="16.5" customHeight="1">
      <c r="A224" s="33"/>
      <c r="B224" s="144"/>
      <c r="C224" s="145" t="s">
        <v>587</v>
      </c>
      <c r="D224" s="145" t="s">
        <v>163</v>
      </c>
      <c r="E224" s="146" t="s">
        <v>2958</v>
      </c>
      <c r="F224" s="147" t="s">
        <v>2959</v>
      </c>
      <c r="G224" s="148" t="s">
        <v>2960</v>
      </c>
      <c r="H224" s="149">
        <v>20</v>
      </c>
      <c r="I224" s="150"/>
      <c r="J224" s="151">
        <f>ROUND(I224*H224,2)</f>
        <v>0</v>
      </c>
      <c r="K224" s="147" t="s">
        <v>1</v>
      </c>
      <c r="L224" s="34"/>
      <c r="M224" s="152" t="s">
        <v>1</v>
      </c>
      <c r="N224" s="153" t="s">
        <v>38</v>
      </c>
      <c r="O224" s="59"/>
      <c r="P224" s="154">
        <f>O224*H224</f>
        <v>0</v>
      </c>
      <c r="Q224" s="154">
        <v>0</v>
      </c>
      <c r="R224" s="154">
        <f>Q224*H224</f>
        <v>0</v>
      </c>
      <c r="S224" s="154">
        <v>0</v>
      </c>
      <c r="T224" s="155">
        <f>S224*H224</f>
        <v>0</v>
      </c>
      <c r="U224" s="33"/>
      <c r="V224" s="33"/>
      <c r="W224" s="33"/>
      <c r="X224" s="33"/>
      <c r="Y224" s="33"/>
      <c r="Z224" s="33"/>
      <c r="AA224" s="33"/>
      <c r="AB224" s="33"/>
      <c r="AC224" s="33"/>
      <c r="AD224" s="33"/>
      <c r="AE224" s="33"/>
      <c r="AR224" s="156" t="s">
        <v>168</v>
      </c>
      <c r="AT224" s="156" t="s">
        <v>163</v>
      </c>
      <c r="AU224" s="156" t="s">
        <v>83</v>
      </c>
      <c r="AY224" s="18" t="s">
        <v>160</v>
      </c>
      <c r="BE224" s="157">
        <f>IF(N224="základní",J224,0)</f>
        <v>0</v>
      </c>
      <c r="BF224" s="157">
        <f>IF(N224="snížená",J224,0)</f>
        <v>0</v>
      </c>
      <c r="BG224" s="157">
        <f>IF(N224="zákl. přenesená",J224,0)</f>
        <v>0</v>
      </c>
      <c r="BH224" s="157">
        <f>IF(N224="sníž. přenesená",J224,0)</f>
        <v>0</v>
      </c>
      <c r="BI224" s="157">
        <f>IF(N224="nulová",J224,0)</f>
        <v>0</v>
      </c>
      <c r="BJ224" s="18" t="s">
        <v>81</v>
      </c>
      <c r="BK224" s="157">
        <f>ROUND(I224*H224,2)</f>
        <v>0</v>
      </c>
      <c r="BL224" s="18" t="s">
        <v>168</v>
      </c>
      <c r="BM224" s="156" t="s">
        <v>952</v>
      </c>
    </row>
    <row r="225" spans="1:47" s="2" customFormat="1" ht="11.25">
      <c r="A225" s="33"/>
      <c r="B225" s="34"/>
      <c r="C225" s="33"/>
      <c r="D225" s="158" t="s">
        <v>170</v>
      </c>
      <c r="E225" s="33"/>
      <c r="F225" s="159" t="s">
        <v>2959</v>
      </c>
      <c r="G225" s="33"/>
      <c r="H225" s="33"/>
      <c r="I225" s="160"/>
      <c r="J225" s="33"/>
      <c r="K225" s="33"/>
      <c r="L225" s="34"/>
      <c r="M225" s="161"/>
      <c r="N225" s="162"/>
      <c r="O225" s="59"/>
      <c r="P225" s="59"/>
      <c r="Q225" s="59"/>
      <c r="R225" s="59"/>
      <c r="S225" s="59"/>
      <c r="T225" s="60"/>
      <c r="U225" s="33"/>
      <c r="V225" s="33"/>
      <c r="W225" s="33"/>
      <c r="X225" s="33"/>
      <c r="Y225" s="33"/>
      <c r="Z225" s="33"/>
      <c r="AA225" s="33"/>
      <c r="AB225" s="33"/>
      <c r="AC225" s="33"/>
      <c r="AD225" s="33"/>
      <c r="AE225" s="33"/>
      <c r="AT225" s="18" t="s">
        <v>170</v>
      </c>
      <c r="AU225" s="18" t="s">
        <v>83</v>
      </c>
    </row>
    <row r="226" spans="1:65" s="2" customFormat="1" ht="16.5" customHeight="1">
      <c r="A226" s="33"/>
      <c r="B226" s="144"/>
      <c r="C226" s="145" t="s">
        <v>603</v>
      </c>
      <c r="D226" s="145" t="s">
        <v>163</v>
      </c>
      <c r="E226" s="146" t="s">
        <v>2961</v>
      </c>
      <c r="F226" s="147" t="s">
        <v>2962</v>
      </c>
      <c r="G226" s="148" t="s">
        <v>2960</v>
      </c>
      <c r="H226" s="149">
        <v>10</v>
      </c>
      <c r="I226" s="150"/>
      <c r="J226" s="151">
        <f>ROUND(I226*H226,2)</f>
        <v>0</v>
      </c>
      <c r="K226" s="147" t="s">
        <v>1</v>
      </c>
      <c r="L226" s="34"/>
      <c r="M226" s="152" t="s">
        <v>1</v>
      </c>
      <c r="N226" s="153" t="s">
        <v>38</v>
      </c>
      <c r="O226" s="59"/>
      <c r="P226" s="154">
        <f>O226*H226</f>
        <v>0</v>
      </c>
      <c r="Q226" s="154">
        <v>0</v>
      </c>
      <c r="R226" s="154">
        <f>Q226*H226</f>
        <v>0</v>
      </c>
      <c r="S226" s="154">
        <v>0</v>
      </c>
      <c r="T226" s="155">
        <f>S226*H226</f>
        <v>0</v>
      </c>
      <c r="U226" s="33"/>
      <c r="V226" s="33"/>
      <c r="W226" s="33"/>
      <c r="X226" s="33"/>
      <c r="Y226" s="33"/>
      <c r="Z226" s="33"/>
      <c r="AA226" s="33"/>
      <c r="AB226" s="33"/>
      <c r="AC226" s="33"/>
      <c r="AD226" s="33"/>
      <c r="AE226" s="33"/>
      <c r="AR226" s="156" t="s">
        <v>168</v>
      </c>
      <c r="AT226" s="156" t="s">
        <v>163</v>
      </c>
      <c r="AU226" s="156" t="s">
        <v>83</v>
      </c>
      <c r="AY226" s="18" t="s">
        <v>160</v>
      </c>
      <c r="BE226" s="157">
        <f>IF(N226="základní",J226,0)</f>
        <v>0</v>
      </c>
      <c r="BF226" s="157">
        <f>IF(N226="snížená",J226,0)</f>
        <v>0</v>
      </c>
      <c r="BG226" s="157">
        <f>IF(N226="zákl. přenesená",J226,0)</f>
        <v>0</v>
      </c>
      <c r="BH226" s="157">
        <f>IF(N226="sníž. přenesená",J226,0)</f>
        <v>0</v>
      </c>
      <c r="BI226" s="157">
        <f>IF(N226="nulová",J226,0)</f>
        <v>0</v>
      </c>
      <c r="BJ226" s="18" t="s">
        <v>81</v>
      </c>
      <c r="BK226" s="157">
        <f>ROUND(I226*H226,2)</f>
        <v>0</v>
      </c>
      <c r="BL226" s="18" t="s">
        <v>168</v>
      </c>
      <c r="BM226" s="156" t="s">
        <v>964</v>
      </c>
    </row>
    <row r="227" spans="1:47" s="2" customFormat="1" ht="11.25">
      <c r="A227" s="33"/>
      <c r="B227" s="34"/>
      <c r="C227" s="33"/>
      <c r="D227" s="158" t="s">
        <v>170</v>
      </c>
      <c r="E227" s="33"/>
      <c r="F227" s="159" t="s">
        <v>2962</v>
      </c>
      <c r="G227" s="33"/>
      <c r="H227" s="33"/>
      <c r="I227" s="160"/>
      <c r="J227" s="33"/>
      <c r="K227" s="33"/>
      <c r="L227" s="34"/>
      <c r="M227" s="161"/>
      <c r="N227" s="162"/>
      <c r="O227" s="59"/>
      <c r="P227" s="59"/>
      <c r="Q227" s="59"/>
      <c r="R227" s="59"/>
      <c r="S227" s="59"/>
      <c r="T227" s="60"/>
      <c r="U227" s="33"/>
      <c r="V227" s="33"/>
      <c r="W227" s="33"/>
      <c r="X227" s="33"/>
      <c r="Y227" s="33"/>
      <c r="Z227" s="33"/>
      <c r="AA227" s="33"/>
      <c r="AB227" s="33"/>
      <c r="AC227" s="33"/>
      <c r="AD227" s="33"/>
      <c r="AE227" s="33"/>
      <c r="AT227" s="18" t="s">
        <v>170</v>
      </c>
      <c r="AU227" s="18" t="s">
        <v>83</v>
      </c>
    </row>
    <row r="228" spans="1:65" s="2" customFormat="1" ht="16.5" customHeight="1">
      <c r="A228" s="33"/>
      <c r="B228" s="144"/>
      <c r="C228" s="145" t="s">
        <v>611</v>
      </c>
      <c r="D228" s="145" t="s">
        <v>163</v>
      </c>
      <c r="E228" s="146" t="s">
        <v>2963</v>
      </c>
      <c r="F228" s="147" t="s">
        <v>2964</v>
      </c>
      <c r="G228" s="148" t="s">
        <v>2960</v>
      </c>
      <c r="H228" s="149">
        <v>10</v>
      </c>
      <c r="I228" s="150"/>
      <c r="J228" s="151">
        <f>ROUND(I228*H228,2)</f>
        <v>0</v>
      </c>
      <c r="K228" s="147" t="s">
        <v>1</v>
      </c>
      <c r="L228" s="34"/>
      <c r="M228" s="152" t="s">
        <v>1</v>
      </c>
      <c r="N228" s="153" t="s">
        <v>38</v>
      </c>
      <c r="O228" s="59"/>
      <c r="P228" s="154">
        <f>O228*H228</f>
        <v>0</v>
      </c>
      <c r="Q228" s="154">
        <v>0</v>
      </c>
      <c r="R228" s="154">
        <f>Q228*H228</f>
        <v>0</v>
      </c>
      <c r="S228" s="154">
        <v>0</v>
      </c>
      <c r="T228" s="155">
        <f>S228*H228</f>
        <v>0</v>
      </c>
      <c r="U228" s="33"/>
      <c r="V228" s="33"/>
      <c r="W228" s="33"/>
      <c r="X228" s="33"/>
      <c r="Y228" s="33"/>
      <c r="Z228" s="33"/>
      <c r="AA228" s="33"/>
      <c r="AB228" s="33"/>
      <c r="AC228" s="33"/>
      <c r="AD228" s="33"/>
      <c r="AE228" s="33"/>
      <c r="AR228" s="156" t="s">
        <v>168</v>
      </c>
      <c r="AT228" s="156" t="s">
        <v>163</v>
      </c>
      <c r="AU228" s="156" t="s">
        <v>83</v>
      </c>
      <c r="AY228" s="18" t="s">
        <v>160</v>
      </c>
      <c r="BE228" s="157">
        <f>IF(N228="základní",J228,0)</f>
        <v>0</v>
      </c>
      <c r="BF228" s="157">
        <f>IF(N228="snížená",J228,0)</f>
        <v>0</v>
      </c>
      <c r="BG228" s="157">
        <f>IF(N228="zákl. přenesená",J228,0)</f>
        <v>0</v>
      </c>
      <c r="BH228" s="157">
        <f>IF(N228="sníž. přenesená",J228,0)</f>
        <v>0</v>
      </c>
      <c r="BI228" s="157">
        <f>IF(N228="nulová",J228,0)</f>
        <v>0</v>
      </c>
      <c r="BJ228" s="18" t="s">
        <v>81</v>
      </c>
      <c r="BK228" s="157">
        <f>ROUND(I228*H228,2)</f>
        <v>0</v>
      </c>
      <c r="BL228" s="18" t="s">
        <v>168</v>
      </c>
      <c r="BM228" s="156" t="s">
        <v>1018</v>
      </c>
    </row>
    <row r="229" spans="1:47" s="2" customFormat="1" ht="11.25">
      <c r="A229" s="33"/>
      <c r="B229" s="34"/>
      <c r="C229" s="33"/>
      <c r="D229" s="158" t="s">
        <v>170</v>
      </c>
      <c r="E229" s="33"/>
      <c r="F229" s="159" t="s">
        <v>2964</v>
      </c>
      <c r="G229" s="33"/>
      <c r="H229" s="33"/>
      <c r="I229" s="160"/>
      <c r="J229" s="33"/>
      <c r="K229" s="33"/>
      <c r="L229" s="34"/>
      <c r="M229" s="161"/>
      <c r="N229" s="162"/>
      <c r="O229" s="59"/>
      <c r="P229" s="59"/>
      <c r="Q229" s="59"/>
      <c r="R229" s="59"/>
      <c r="S229" s="59"/>
      <c r="T229" s="60"/>
      <c r="U229" s="33"/>
      <c r="V229" s="33"/>
      <c r="W229" s="33"/>
      <c r="X229" s="33"/>
      <c r="Y229" s="33"/>
      <c r="Z229" s="33"/>
      <c r="AA229" s="33"/>
      <c r="AB229" s="33"/>
      <c r="AC229" s="33"/>
      <c r="AD229" s="33"/>
      <c r="AE229" s="33"/>
      <c r="AT229" s="18" t="s">
        <v>170</v>
      </c>
      <c r="AU229" s="18" t="s">
        <v>83</v>
      </c>
    </row>
    <row r="230" spans="1:65" s="2" customFormat="1" ht="16.5" customHeight="1">
      <c r="A230" s="33"/>
      <c r="B230" s="144"/>
      <c r="C230" s="145" t="s">
        <v>616</v>
      </c>
      <c r="D230" s="145" t="s">
        <v>163</v>
      </c>
      <c r="E230" s="146" t="s">
        <v>2965</v>
      </c>
      <c r="F230" s="147" t="s">
        <v>2966</v>
      </c>
      <c r="G230" s="148" t="s">
        <v>2960</v>
      </c>
      <c r="H230" s="149">
        <v>10</v>
      </c>
      <c r="I230" s="150"/>
      <c r="J230" s="151">
        <f>ROUND(I230*H230,2)</f>
        <v>0</v>
      </c>
      <c r="K230" s="147" t="s">
        <v>1</v>
      </c>
      <c r="L230" s="34"/>
      <c r="M230" s="152" t="s">
        <v>1</v>
      </c>
      <c r="N230" s="153" t="s">
        <v>38</v>
      </c>
      <c r="O230" s="59"/>
      <c r="P230" s="154">
        <f>O230*H230</f>
        <v>0</v>
      </c>
      <c r="Q230" s="154">
        <v>0</v>
      </c>
      <c r="R230" s="154">
        <f>Q230*H230</f>
        <v>0</v>
      </c>
      <c r="S230" s="154">
        <v>0</v>
      </c>
      <c r="T230" s="155">
        <f>S230*H230</f>
        <v>0</v>
      </c>
      <c r="U230" s="33"/>
      <c r="V230" s="33"/>
      <c r="W230" s="33"/>
      <c r="X230" s="33"/>
      <c r="Y230" s="33"/>
      <c r="Z230" s="33"/>
      <c r="AA230" s="33"/>
      <c r="AB230" s="33"/>
      <c r="AC230" s="33"/>
      <c r="AD230" s="33"/>
      <c r="AE230" s="33"/>
      <c r="AR230" s="156" t="s">
        <v>168</v>
      </c>
      <c r="AT230" s="156" t="s">
        <v>163</v>
      </c>
      <c r="AU230" s="156" t="s">
        <v>83</v>
      </c>
      <c r="AY230" s="18" t="s">
        <v>160</v>
      </c>
      <c r="BE230" s="157">
        <f>IF(N230="základní",J230,0)</f>
        <v>0</v>
      </c>
      <c r="BF230" s="157">
        <f>IF(N230="snížená",J230,0)</f>
        <v>0</v>
      </c>
      <c r="BG230" s="157">
        <f>IF(N230="zákl. přenesená",J230,0)</f>
        <v>0</v>
      </c>
      <c r="BH230" s="157">
        <f>IF(N230="sníž. přenesená",J230,0)</f>
        <v>0</v>
      </c>
      <c r="BI230" s="157">
        <f>IF(N230="nulová",J230,0)</f>
        <v>0</v>
      </c>
      <c r="BJ230" s="18" t="s">
        <v>81</v>
      </c>
      <c r="BK230" s="157">
        <f>ROUND(I230*H230,2)</f>
        <v>0</v>
      </c>
      <c r="BL230" s="18" t="s">
        <v>168</v>
      </c>
      <c r="BM230" s="156" t="s">
        <v>1030</v>
      </c>
    </row>
    <row r="231" spans="1:47" s="2" customFormat="1" ht="11.25">
      <c r="A231" s="33"/>
      <c r="B231" s="34"/>
      <c r="C231" s="33"/>
      <c r="D231" s="158" t="s">
        <v>170</v>
      </c>
      <c r="E231" s="33"/>
      <c r="F231" s="159" t="s">
        <v>2966</v>
      </c>
      <c r="G231" s="33"/>
      <c r="H231" s="33"/>
      <c r="I231" s="160"/>
      <c r="J231" s="33"/>
      <c r="K231" s="33"/>
      <c r="L231" s="34"/>
      <c r="M231" s="161"/>
      <c r="N231" s="162"/>
      <c r="O231" s="59"/>
      <c r="P231" s="59"/>
      <c r="Q231" s="59"/>
      <c r="R231" s="59"/>
      <c r="S231" s="59"/>
      <c r="T231" s="60"/>
      <c r="U231" s="33"/>
      <c r="V231" s="33"/>
      <c r="W231" s="33"/>
      <c r="X231" s="33"/>
      <c r="Y231" s="33"/>
      <c r="Z231" s="33"/>
      <c r="AA231" s="33"/>
      <c r="AB231" s="33"/>
      <c r="AC231" s="33"/>
      <c r="AD231" s="33"/>
      <c r="AE231" s="33"/>
      <c r="AT231" s="18" t="s">
        <v>170</v>
      </c>
      <c r="AU231" s="18" t="s">
        <v>83</v>
      </c>
    </row>
    <row r="232" spans="1:65" s="2" customFormat="1" ht="16.5" customHeight="1">
      <c r="A232" s="33"/>
      <c r="B232" s="144"/>
      <c r="C232" s="145" t="s">
        <v>631</v>
      </c>
      <c r="D232" s="145" t="s">
        <v>163</v>
      </c>
      <c r="E232" s="146" t="s">
        <v>2967</v>
      </c>
      <c r="F232" s="147" t="s">
        <v>2968</v>
      </c>
      <c r="G232" s="148" t="s">
        <v>2960</v>
      </c>
      <c r="H232" s="149">
        <v>35</v>
      </c>
      <c r="I232" s="150"/>
      <c r="J232" s="151">
        <f>ROUND(I232*H232,2)</f>
        <v>0</v>
      </c>
      <c r="K232" s="147" t="s">
        <v>1</v>
      </c>
      <c r="L232" s="34"/>
      <c r="M232" s="152" t="s">
        <v>1</v>
      </c>
      <c r="N232" s="153" t="s">
        <v>38</v>
      </c>
      <c r="O232" s="59"/>
      <c r="P232" s="154">
        <f>O232*H232</f>
        <v>0</v>
      </c>
      <c r="Q232" s="154">
        <v>0</v>
      </c>
      <c r="R232" s="154">
        <f>Q232*H232</f>
        <v>0</v>
      </c>
      <c r="S232" s="154">
        <v>0</v>
      </c>
      <c r="T232" s="155">
        <f>S232*H232</f>
        <v>0</v>
      </c>
      <c r="U232" s="33"/>
      <c r="V232" s="33"/>
      <c r="W232" s="33"/>
      <c r="X232" s="33"/>
      <c r="Y232" s="33"/>
      <c r="Z232" s="33"/>
      <c r="AA232" s="33"/>
      <c r="AB232" s="33"/>
      <c r="AC232" s="33"/>
      <c r="AD232" s="33"/>
      <c r="AE232" s="33"/>
      <c r="AR232" s="156" t="s">
        <v>168</v>
      </c>
      <c r="AT232" s="156" t="s">
        <v>163</v>
      </c>
      <c r="AU232" s="156" t="s">
        <v>83</v>
      </c>
      <c r="AY232" s="18" t="s">
        <v>160</v>
      </c>
      <c r="BE232" s="157">
        <f>IF(N232="základní",J232,0)</f>
        <v>0</v>
      </c>
      <c r="BF232" s="157">
        <f>IF(N232="snížená",J232,0)</f>
        <v>0</v>
      </c>
      <c r="BG232" s="157">
        <f>IF(N232="zákl. přenesená",J232,0)</f>
        <v>0</v>
      </c>
      <c r="BH232" s="157">
        <f>IF(N232="sníž. přenesená",J232,0)</f>
        <v>0</v>
      </c>
      <c r="BI232" s="157">
        <f>IF(N232="nulová",J232,0)</f>
        <v>0</v>
      </c>
      <c r="BJ232" s="18" t="s">
        <v>81</v>
      </c>
      <c r="BK232" s="157">
        <f>ROUND(I232*H232,2)</f>
        <v>0</v>
      </c>
      <c r="BL232" s="18" t="s">
        <v>168</v>
      </c>
      <c r="BM232" s="156" t="s">
        <v>1042</v>
      </c>
    </row>
    <row r="233" spans="1:47" s="2" customFormat="1" ht="11.25">
      <c r="A233" s="33"/>
      <c r="B233" s="34"/>
      <c r="C233" s="33"/>
      <c r="D233" s="158" t="s">
        <v>170</v>
      </c>
      <c r="E233" s="33"/>
      <c r="F233" s="159" t="s">
        <v>2968</v>
      </c>
      <c r="G233" s="33"/>
      <c r="H233" s="33"/>
      <c r="I233" s="160"/>
      <c r="J233" s="33"/>
      <c r="K233" s="33"/>
      <c r="L233" s="34"/>
      <c r="M233" s="161"/>
      <c r="N233" s="162"/>
      <c r="O233" s="59"/>
      <c r="P233" s="59"/>
      <c r="Q233" s="59"/>
      <c r="R233" s="59"/>
      <c r="S233" s="59"/>
      <c r="T233" s="60"/>
      <c r="U233" s="33"/>
      <c r="V233" s="33"/>
      <c r="W233" s="33"/>
      <c r="X233" s="33"/>
      <c r="Y233" s="33"/>
      <c r="Z233" s="33"/>
      <c r="AA233" s="33"/>
      <c r="AB233" s="33"/>
      <c r="AC233" s="33"/>
      <c r="AD233" s="33"/>
      <c r="AE233" s="33"/>
      <c r="AT233" s="18" t="s">
        <v>170</v>
      </c>
      <c r="AU233" s="18" t="s">
        <v>83</v>
      </c>
    </row>
    <row r="234" spans="1:65" s="2" customFormat="1" ht="16.5" customHeight="1">
      <c r="A234" s="33"/>
      <c r="B234" s="144"/>
      <c r="C234" s="145" t="s">
        <v>638</v>
      </c>
      <c r="D234" s="145" t="s">
        <v>163</v>
      </c>
      <c r="E234" s="146" t="s">
        <v>2969</v>
      </c>
      <c r="F234" s="147" t="s">
        <v>2970</v>
      </c>
      <c r="G234" s="148" t="s">
        <v>1955</v>
      </c>
      <c r="H234" s="149">
        <v>1</v>
      </c>
      <c r="I234" s="150"/>
      <c r="J234" s="151">
        <f>ROUND(I234*H234,2)</f>
        <v>0</v>
      </c>
      <c r="K234" s="147" t="s">
        <v>1</v>
      </c>
      <c r="L234" s="34"/>
      <c r="M234" s="152" t="s">
        <v>1</v>
      </c>
      <c r="N234" s="153" t="s">
        <v>38</v>
      </c>
      <c r="O234" s="59"/>
      <c r="P234" s="154">
        <f>O234*H234</f>
        <v>0</v>
      </c>
      <c r="Q234" s="154">
        <v>0</v>
      </c>
      <c r="R234" s="154">
        <f>Q234*H234</f>
        <v>0</v>
      </c>
      <c r="S234" s="154">
        <v>0</v>
      </c>
      <c r="T234" s="155">
        <f>S234*H234</f>
        <v>0</v>
      </c>
      <c r="U234" s="33"/>
      <c r="V234" s="33"/>
      <c r="W234" s="33"/>
      <c r="X234" s="33"/>
      <c r="Y234" s="33"/>
      <c r="Z234" s="33"/>
      <c r="AA234" s="33"/>
      <c r="AB234" s="33"/>
      <c r="AC234" s="33"/>
      <c r="AD234" s="33"/>
      <c r="AE234" s="33"/>
      <c r="AR234" s="156" t="s">
        <v>168</v>
      </c>
      <c r="AT234" s="156" t="s">
        <v>163</v>
      </c>
      <c r="AU234" s="156" t="s">
        <v>83</v>
      </c>
      <c r="AY234" s="18" t="s">
        <v>160</v>
      </c>
      <c r="BE234" s="157">
        <f>IF(N234="základní",J234,0)</f>
        <v>0</v>
      </c>
      <c r="BF234" s="157">
        <f>IF(N234="snížená",J234,0)</f>
        <v>0</v>
      </c>
      <c r="BG234" s="157">
        <f>IF(N234="zákl. přenesená",J234,0)</f>
        <v>0</v>
      </c>
      <c r="BH234" s="157">
        <f>IF(N234="sníž. přenesená",J234,0)</f>
        <v>0</v>
      </c>
      <c r="BI234" s="157">
        <f>IF(N234="nulová",J234,0)</f>
        <v>0</v>
      </c>
      <c r="BJ234" s="18" t="s">
        <v>81</v>
      </c>
      <c r="BK234" s="157">
        <f>ROUND(I234*H234,2)</f>
        <v>0</v>
      </c>
      <c r="BL234" s="18" t="s">
        <v>168</v>
      </c>
      <c r="BM234" s="156" t="s">
        <v>1077</v>
      </c>
    </row>
    <row r="235" spans="1:47" s="2" customFormat="1" ht="11.25">
      <c r="A235" s="33"/>
      <c r="B235" s="34"/>
      <c r="C235" s="33"/>
      <c r="D235" s="158" t="s">
        <v>170</v>
      </c>
      <c r="E235" s="33"/>
      <c r="F235" s="159" t="s">
        <v>2970</v>
      </c>
      <c r="G235" s="33"/>
      <c r="H235" s="33"/>
      <c r="I235" s="160"/>
      <c r="J235" s="33"/>
      <c r="K235" s="33"/>
      <c r="L235" s="34"/>
      <c r="M235" s="161"/>
      <c r="N235" s="162"/>
      <c r="O235" s="59"/>
      <c r="P235" s="59"/>
      <c r="Q235" s="59"/>
      <c r="R235" s="59"/>
      <c r="S235" s="59"/>
      <c r="T235" s="60"/>
      <c r="U235" s="33"/>
      <c r="V235" s="33"/>
      <c r="W235" s="33"/>
      <c r="X235" s="33"/>
      <c r="Y235" s="33"/>
      <c r="Z235" s="33"/>
      <c r="AA235" s="33"/>
      <c r="AB235" s="33"/>
      <c r="AC235" s="33"/>
      <c r="AD235" s="33"/>
      <c r="AE235" s="33"/>
      <c r="AT235" s="18" t="s">
        <v>170</v>
      </c>
      <c r="AU235" s="18" t="s">
        <v>83</v>
      </c>
    </row>
    <row r="236" spans="1:65" s="2" customFormat="1" ht="16.5" customHeight="1">
      <c r="A236" s="33"/>
      <c r="B236" s="144"/>
      <c r="C236" s="145" t="s">
        <v>645</v>
      </c>
      <c r="D236" s="145" t="s">
        <v>163</v>
      </c>
      <c r="E236" s="146" t="s">
        <v>2971</v>
      </c>
      <c r="F236" s="147" t="s">
        <v>2972</v>
      </c>
      <c r="G236" s="148" t="s">
        <v>2960</v>
      </c>
      <c r="H236" s="149">
        <v>200</v>
      </c>
      <c r="I236" s="150"/>
      <c r="J236" s="151">
        <f>ROUND(I236*H236,2)</f>
        <v>0</v>
      </c>
      <c r="K236" s="147" t="s">
        <v>1</v>
      </c>
      <c r="L236" s="34"/>
      <c r="M236" s="152" t="s">
        <v>1</v>
      </c>
      <c r="N236" s="153" t="s">
        <v>38</v>
      </c>
      <c r="O236" s="59"/>
      <c r="P236" s="154">
        <f>O236*H236</f>
        <v>0</v>
      </c>
      <c r="Q236" s="154">
        <v>0</v>
      </c>
      <c r="R236" s="154">
        <f>Q236*H236</f>
        <v>0</v>
      </c>
      <c r="S236" s="154">
        <v>0</v>
      </c>
      <c r="T236" s="155">
        <f>S236*H236</f>
        <v>0</v>
      </c>
      <c r="U236" s="33"/>
      <c r="V236" s="33"/>
      <c r="W236" s="33"/>
      <c r="X236" s="33"/>
      <c r="Y236" s="33"/>
      <c r="Z236" s="33"/>
      <c r="AA236" s="33"/>
      <c r="AB236" s="33"/>
      <c r="AC236" s="33"/>
      <c r="AD236" s="33"/>
      <c r="AE236" s="33"/>
      <c r="AR236" s="156" t="s">
        <v>168</v>
      </c>
      <c r="AT236" s="156" t="s">
        <v>163</v>
      </c>
      <c r="AU236" s="156" t="s">
        <v>83</v>
      </c>
      <c r="AY236" s="18" t="s">
        <v>160</v>
      </c>
      <c r="BE236" s="157">
        <f>IF(N236="základní",J236,0)</f>
        <v>0</v>
      </c>
      <c r="BF236" s="157">
        <f>IF(N236="snížená",J236,0)</f>
        <v>0</v>
      </c>
      <c r="BG236" s="157">
        <f>IF(N236="zákl. přenesená",J236,0)</f>
        <v>0</v>
      </c>
      <c r="BH236" s="157">
        <f>IF(N236="sníž. přenesená",J236,0)</f>
        <v>0</v>
      </c>
      <c r="BI236" s="157">
        <f>IF(N236="nulová",J236,0)</f>
        <v>0</v>
      </c>
      <c r="BJ236" s="18" t="s">
        <v>81</v>
      </c>
      <c r="BK236" s="157">
        <f>ROUND(I236*H236,2)</f>
        <v>0</v>
      </c>
      <c r="BL236" s="18" t="s">
        <v>168</v>
      </c>
      <c r="BM236" s="156" t="s">
        <v>1088</v>
      </c>
    </row>
    <row r="237" spans="1:47" s="2" customFormat="1" ht="11.25">
      <c r="A237" s="33"/>
      <c r="B237" s="34"/>
      <c r="C237" s="33"/>
      <c r="D237" s="158" t="s">
        <v>170</v>
      </c>
      <c r="E237" s="33"/>
      <c r="F237" s="159" t="s">
        <v>2972</v>
      </c>
      <c r="G237" s="33"/>
      <c r="H237" s="33"/>
      <c r="I237" s="160"/>
      <c r="J237" s="33"/>
      <c r="K237" s="33"/>
      <c r="L237" s="34"/>
      <c r="M237" s="161"/>
      <c r="N237" s="162"/>
      <c r="O237" s="59"/>
      <c r="P237" s="59"/>
      <c r="Q237" s="59"/>
      <c r="R237" s="59"/>
      <c r="S237" s="59"/>
      <c r="T237" s="60"/>
      <c r="U237" s="33"/>
      <c r="V237" s="33"/>
      <c r="W237" s="33"/>
      <c r="X237" s="33"/>
      <c r="Y237" s="33"/>
      <c r="Z237" s="33"/>
      <c r="AA237" s="33"/>
      <c r="AB237" s="33"/>
      <c r="AC237" s="33"/>
      <c r="AD237" s="33"/>
      <c r="AE237" s="33"/>
      <c r="AT237" s="18" t="s">
        <v>170</v>
      </c>
      <c r="AU237" s="18" t="s">
        <v>83</v>
      </c>
    </row>
    <row r="238" spans="1:65" s="2" customFormat="1" ht="16.5" customHeight="1">
      <c r="A238" s="33"/>
      <c r="B238" s="144"/>
      <c r="C238" s="145" t="s">
        <v>651</v>
      </c>
      <c r="D238" s="145" t="s">
        <v>163</v>
      </c>
      <c r="E238" s="146" t="s">
        <v>2973</v>
      </c>
      <c r="F238" s="147" t="s">
        <v>2974</v>
      </c>
      <c r="G238" s="148" t="s">
        <v>236</v>
      </c>
      <c r="H238" s="149">
        <v>300</v>
      </c>
      <c r="I238" s="150"/>
      <c r="J238" s="151">
        <f>ROUND(I238*H238,2)</f>
        <v>0</v>
      </c>
      <c r="K238" s="147" t="s">
        <v>1</v>
      </c>
      <c r="L238" s="34"/>
      <c r="M238" s="152" t="s">
        <v>1</v>
      </c>
      <c r="N238" s="153" t="s">
        <v>38</v>
      </c>
      <c r="O238" s="59"/>
      <c r="P238" s="154">
        <f>O238*H238</f>
        <v>0</v>
      </c>
      <c r="Q238" s="154">
        <v>0</v>
      </c>
      <c r="R238" s="154">
        <f>Q238*H238</f>
        <v>0</v>
      </c>
      <c r="S238" s="154">
        <v>0</v>
      </c>
      <c r="T238" s="155">
        <f>S238*H238</f>
        <v>0</v>
      </c>
      <c r="U238" s="33"/>
      <c r="V238" s="33"/>
      <c r="W238" s="33"/>
      <c r="X238" s="33"/>
      <c r="Y238" s="33"/>
      <c r="Z238" s="33"/>
      <c r="AA238" s="33"/>
      <c r="AB238" s="33"/>
      <c r="AC238" s="33"/>
      <c r="AD238" s="33"/>
      <c r="AE238" s="33"/>
      <c r="AR238" s="156" t="s">
        <v>168</v>
      </c>
      <c r="AT238" s="156" t="s">
        <v>163</v>
      </c>
      <c r="AU238" s="156" t="s">
        <v>83</v>
      </c>
      <c r="AY238" s="18" t="s">
        <v>160</v>
      </c>
      <c r="BE238" s="157">
        <f>IF(N238="základní",J238,0)</f>
        <v>0</v>
      </c>
      <c r="BF238" s="157">
        <f>IF(N238="snížená",J238,0)</f>
        <v>0</v>
      </c>
      <c r="BG238" s="157">
        <f>IF(N238="zákl. přenesená",J238,0)</f>
        <v>0</v>
      </c>
      <c r="BH238" s="157">
        <f>IF(N238="sníž. přenesená",J238,0)</f>
        <v>0</v>
      </c>
      <c r="BI238" s="157">
        <f>IF(N238="nulová",J238,0)</f>
        <v>0</v>
      </c>
      <c r="BJ238" s="18" t="s">
        <v>81</v>
      </c>
      <c r="BK238" s="157">
        <f>ROUND(I238*H238,2)</f>
        <v>0</v>
      </c>
      <c r="BL238" s="18" t="s">
        <v>168</v>
      </c>
      <c r="BM238" s="156" t="s">
        <v>1100</v>
      </c>
    </row>
    <row r="239" spans="1:47" s="2" customFormat="1" ht="11.25">
      <c r="A239" s="33"/>
      <c r="B239" s="34"/>
      <c r="C239" s="33"/>
      <c r="D239" s="158" t="s">
        <v>170</v>
      </c>
      <c r="E239" s="33"/>
      <c r="F239" s="159" t="s">
        <v>2974</v>
      </c>
      <c r="G239" s="33"/>
      <c r="H239" s="33"/>
      <c r="I239" s="160"/>
      <c r="J239" s="33"/>
      <c r="K239" s="33"/>
      <c r="L239" s="34"/>
      <c r="M239" s="161"/>
      <c r="N239" s="162"/>
      <c r="O239" s="59"/>
      <c r="P239" s="59"/>
      <c r="Q239" s="59"/>
      <c r="R239" s="59"/>
      <c r="S239" s="59"/>
      <c r="T239" s="60"/>
      <c r="U239" s="33"/>
      <c r="V239" s="33"/>
      <c r="W239" s="33"/>
      <c r="X239" s="33"/>
      <c r="Y239" s="33"/>
      <c r="Z239" s="33"/>
      <c r="AA239" s="33"/>
      <c r="AB239" s="33"/>
      <c r="AC239" s="33"/>
      <c r="AD239" s="33"/>
      <c r="AE239" s="33"/>
      <c r="AT239" s="18" t="s">
        <v>170</v>
      </c>
      <c r="AU239" s="18" t="s">
        <v>83</v>
      </c>
    </row>
    <row r="240" spans="1:65" s="2" customFormat="1" ht="16.5" customHeight="1">
      <c r="A240" s="33"/>
      <c r="B240" s="144"/>
      <c r="C240" s="145" t="s">
        <v>658</v>
      </c>
      <c r="D240" s="145" t="s">
        <v>163</v>
      </c>
      <c r="E240" s="146" t="s">
        <v>2975</v>
      </c>
      <c r="F240" s="147" t="s">
        <v>2976</v>
      </c>
      <c r="G240" s="148" t="s">
        <v>236</v>
      </c>
      <c r="H240" s="149">
        <v>400</v>
      </c>
      <c r="I240" s="150"/>
      <c r="J240" s="151">
        <f>ROUND(I240*H240,2)</f>
        <v>0</v>
      </c>
      <c r="K240" s="147" t="s">
        <v>1</v>
      </c>
      <c r="L240" s="34"/>
      <c r="M240" s="152" t="s">
        <v>1</v>
      </c>
      <c r="N240" s="153" t="s">
        <v>38</v>
      </c>
      <c r="O240" s="59"/>
      <c r="P240" s="154">
        <f>O240*H240</f>
        <v>0</v>
      </c>
      <c r="Q240" s="154">
        <v>0</v>
      </c>
      <c r="R240" s="154">
        <f>Q240*H240</f>
        <v>0</v>
      </c>
      <c r="S240" s="154">
        <v>0</v>
      </c>
      <c r="T240" s="155">
        <f>S240*H240</f>
        <v>0</v>
      </c>
      <c r="U240" s="33"/>
      <c r="V240" s="33"/>
      <c r="W240" s="33"/>
      <c r="X240" s="33"/>
      <c r="Y240" s="33"/>
      <c r="Z240" s="33"/>
      <c r="AA240" s="33"/>
      <c r="AB240" s="33"/>
      <c r="AC240" s="33"/>
      <c r="AD240" s="33"/>
      <c r="AE240" s="33"/>
      <c r="AR240" s="156" t="s">
        <v>168</v>
      </c>
      <c r="AT240" s="156" t="s">
        <v>163</v>
      </c>
      <c r="AU240" s="156" t="s">
        <v>83</v>
      </c>
      <c r="AY240" s="18" t="s">
        <v>160</v>
      </c>
      <c r="BE240" s="157">
        <f>IF(N240="základní",J240,0)</f>
        <v>0</v>
      </c>
      <c r="BF240" s="157">
        <f>IF(N240="snížená",J240,0)</f>
        <v>0</v>
      </c>
      <c r="BG240" s="157">
        <f>IF(N240="zákl. přenesená",J240,0)</f>
        <v>0</v>
      </c>
      <c r="BH240" s="157">
        <f>IF(N240="sníž. přenesená",J240,0)</f>
        <v>0</v>
      </c>
      <c r="BI240" s="157">
        <f>IF(N240="nulová",J240,0)</f>
        <v>0</v>
      </c>
      <c r="BJ240" s="18" t="s">
        <v>81</v>
      </c>
      <c r="BK240" s="157">
        <f>ROUND(I240*H240,2)</f>
        <v>0</v>
      </c>
      <c r="BL240" s="18" t="s">
        <v>168</v>
      </c>
      <c r="BM240" s="156" t="s">
        <v>1111</v>
      </c>
    </row>
    <row r="241" spans="1:47" s="2" customFormat="1" ht="11.25">
      <c r="A241" s="33"/>
      <c r="B241" s="34"/>
      <c r="C241" s="33"/>
      <c r="D241" s="158" t="s">
        <v>170</v>
      </c>
      <c r="E241" s="33"/>
      <c r="F241" s="159" t="s">
        <v>2976</v>
      </c>
      <c r="G241" s="33"/>
      <c r="H241" s="33"/>
      <c r="I241" s="160"/>
      <c r="J241" s="33"/>
      <c r="K241" s="33"/>
      <c r="L241" s="34"/>
      <c r="M241" s="161"/>
      <c r="N241" s="162"/>
      <c r="O241" s="59"/>
      <c r="P241" s="59"/>
      <c r="Q241" s="59"/>
      <c r="R241" s="59"/>
      <c r="S241" s="59"/>
      <c r="T241" s="60"/>
      <c r="U241" s="33"/>
      <c r="V241" s="33"/>
      <c r="W241" s="33"/>
      <c r="X241" s="33"/>
      <c r="Y241" s="33"/>
      <c r="Z241" s="33"/>
      <c r="AA241" s="33"/>
      <c r="AB241" s="33"/>
      <c r="AC241" s="33"/>
      <c r="AD241" s="33"/>
      <c r="AE241" s="33"/>
      <c r="AT241" s="18" t="s">
        <v>170</v>
      </c>
      <c r="AU241" s="18" t="s">
        <v>83</v>
      </c>
    </row>
    <row r="242" spans="1:65" s="2" customFormat="1" ht="16.5" customHeight="1">
      <c r="A242" s="33"/>
      <c r="B242" s="144"/>
      <c r="C242" s="145" t="s">
        <v>666</v>
      </c>
      <c r="D242" s="145" t="s">
        <v>163</v>
      </c>
      <c r="E242" s="146" t="s">
        <v>2977</v>
      </c>
      <c r="F242" s="147" t="s">
        <v>2978</v>
      </c>
      <c r="G242" s="148" t="s">
        <v>693</v>
      </c>
      <c r="H242" s="149">
        <v>50</v>
      </c>
      <c r="I242" s="150"/>
      <c r="J242" s="151">
        <f>ROUND(I242*H242,2)</f>
        <v>0</v>
      </c>
      <c r="K242" s="147" t="s">
        <v>1</v>
      </c>
      <c r="L242" s="34"/>
      <c r="M242" s="152" t="s">
        <v>1</v>
      </c>
      <c r="N242" s="153" t="s">
        <v>38</v>
      </c>
      <c r="O242" s="59"/>
      <c r="P242" s="154">
        <f>O242*H242</f>
        <v>0</v>
      </c>
      <c r="Q242" s="154">
        <v>0</v>
      </c>
      <c r="R242" s="154">
        <f>Q242*H242</f>
        <v>0</v>
      </c>
      <c r="S242" s="154">
        <v>0</v>
      </c>
      <c r="T242" s="155">
        <f>S242*H242</f>
        <v>0</v>
      </c>
      <c r="U242" s="33"/>
      <c r="V242" s="33"/>
      <c r="W242" s="33"/>
      <c r="X242" s="33"/>
      <c r="Y242" s="33"/>
      <c r="Z242" s="33"/>
      <c r="AA242" s="33"/>
      <c r="AB242" s="33"/>
      <c r="AC242" s="33"/>
      <c r="AD242" s="33"/>
      <c r="AE242" s="33"/>
      <c r="AR242" s="156" t="s">
        <v>168</v>
      </c>
      <c r="AT242" s="156" t="s">
        <v>163</v>
      </c>
      <c r="AU242" s="156" t="s">
        <v>83</v>
      </c>
      <c r="AY242" s="18" t="s">
        <v>160</v>
      </c>
      <c r="BE242" s="157">
        <f>IF(N242="základní",J242,0)</f>
        <v>0</v>
      </c>
      <c r="BF242" s="157">
        <f>IF(N242="snížená",J242,0)</f>
        <v>0</v>
      </c>
      <c r="BG242" s="157">
        <f>IF(N242="zákl. přenesená",J242,0)</f>
        <v>0</v>
      </c>
      <c r="BH242" s="157">
        <f>IF(N242="sníž. přenesená",J242,0)</f>
        <v>0</v>
      </c>
      <c r="BI242" s="157">
        <f>IF(N242="nulová",J242,0)</f>
        <v>0</v>
      </c>
      <c r="BJ242" s="18" t="s">
        <v>81</v>
      </c>
      <c r="BK242" s="157">
        <f>ROUND(I242*H242,2)</f>
        <v>0</v>
      </c>
      <c r="BL242" s="18" t="s">
        <v>168</v>
      </c>
      <c r="BM242" s="156" t="s">
        <v>1123</v>
      </c>
    </row>
    <row r="243" spans="1:47" s="2" customFormat="1" ht="11.25">
      <c r="A243" s="33"/>
      <c r="B243" s="34"/>
      <c r="C243" s="33"/>
      <c r="D243" s="158" t="s">
        <v>170</v>
      </c>
      <c r="E243" s="33"/>
      <c r="F243" s="159" t="s">
        <v>2978</v>
      </c>
      <c r="G243" s="33"/>
      <c r="H243" s="33"/>
      <c r="I243" s="160"/>
      <c r="J243" s="33"/>
      <c r="K243" s="33"/>
      <c r="L243" s="34"/>
      <c r="M243" s="161"/>
      <c r="N243" s="162"/>
      <c r="O243" s="59"/>
      <c r="P243" s="59"/>
      <c r="Q243" s="59"/>
      <c r="R243" s="59"/>
      <c r="S243" s="59"/>
      <c r="T243" s="60"/>
      <c r="U243" s="33"/>
      <c r="V243" s="33"/>
      <c r="W243" s="33"/>
      <c r="X243" s="33"/>
      <c r="Y243" s="33"/>
      <c r="Z243" s="33"/>
      <c r="AA243" s="33"/>
      <c r="AB243" s="33"/>
      <c r="AC243" s="33"/>
      <c r="AD243" s="33"/>
      <c r="AE243" s="33"/>
      <c r="AT243" s="18" t="s">
        <v>170</v>
      </c>
      <c r="AU243" s="18" t="s">
        <v>83</v>
      </c>
    </row>
    <row r="244" spans="1:65" s="2" customFormat="1" ht="16.5" customHeight="1">
      <c r="A244" s="33"/>
      <c r="B244" s="144"/>
      <c r="C244" s="145" t="s">
        <v>674</v>
      </c>
      <c r="D244" s="145" t="s">
        <v>163</v>
      </c>
      <c r="E244" s="146" t="s">
        <v>2979</v>
      </c>
      <c r="F244" s="147" t="s">
        <v>2980</v>
      </c>
      <c r="G244" s="148" t="s">
        <v>2960</v>
      </c>
      <c r="H244" s="149">
        <v>30</v>
      </c>
      <c r="I244" s="150"/>
      <c r="J244" s="151">
        <f>ROUND(I244*H244,2)</f>
        <v>0</v>
      </c>
      <c r="K244" s="147" t="s">
        <v>1</v>
      </c>
      <c r="L244" s="34"/>
      <c r="M244" s="152" t="s">
        <v>1</v>
      </c>
      <c r="N244" s="153" t="s">
        <v>38</v>
      </c>
      <c r="O244" s="59"/>
      <c r="P244" s="154">
        <f>O244*H244</f>
        <v>0</v>
      </c>
      <c r="Q244" s="154">
        <v>0</v>
      </c>
      <c r="R244" s="154">
        <f>Q244*H244</f>
        <v>0</v>
      </c>
      <c r="S244" s="154">
        <v>0</v>
      </c>
      <c r="T244" s="155">
        <f>S244*H244</f>
        <v>0</v>
      </c>
      <c r="U244" s="33"/>
      <c r="V244" s="33"/>
      <c r="W244" s="33"/>
      <c r="X244" s="33"/>
      <c r="Y244" s="33"/>
      <c r="Z244" s="33"/>
      <c r="AA244" s="33"/>
      <c r="AB244" s="33"/>
      <c r="AC244" s="33"/>
      <c r="AD244" s="33"/>
      <c r="AE244" s="33"/>
      <c r="AR244" s="156" t="s">
        <v>168</v>
      </c>
      <c r="AT244" s="156" t="s">
        <v>163</v>
      </c>
      <c r="AU244" s="156" t="s">
        <v>83</v>
      </c>
      <c r="AY244" s="18" t="s">
        <v>160</v>
      </c>
      <c r="BE244" s="157">
        <f>IF(N244="základní",J244,0)</f>
        <v>0</v>
      </c>
      <c r="BF244" s="157">
        <f>IF(N244="snížená",J244,0)</f>
        <v>0</v>
      </c>
      <c r="BG244" s="157">
        <f>IF(N244="zákl. přenesená",J244,0)</f>
        <v>0</v>
      </c>
      <c r="BH244" s="157">
        <f>IF(N244="sníž. přenesená",J244,0)</f>
        <v>0</v>
      </c>
      <c r="BI244" s="157">
        <f>IF(N244="nulová",J244,0)</f>
        <v>0</v>
      </c>
      <c r="BJ244" s="18" t="s">
        <v>81</v>
      </c>
      <c r="BK244" s="157">
        <f>ROUND(I244*H244,2)</f>
        <v>0</v>
      </c>
      <c r="BL244" s="18" t="s">
        <v>168</v>
      </c>
      <c r="BM244" s="156" t="s">
        <v>1139</v>
      </c>
    </row>
    <row r="245" spans="1:47" s="2" customFormat="1" ht="11.25">
      <c r="A245" s="33"/>
      <c r="B245" s="34"/>
      <c r="C245" s="33"/>
      <c r="D245" s="158" t="s">
        <v>170</v>
      </c>
      <c r="E245" s="33"/>
      <c r="F245" s="159" t="s">
        <v>2980</v>
      </c>
      <c r="G245" s="33"/>
      <c r="H245" s="33"/>
      <c r="I245" s="160"/>
      <c r="J245" s="33"/>
      <c r="K245" s="33"/>
      <c r="L245" s="34"/>
      <c r="M245" s="161"/>
      <c r="N245" s="162"/>
      <c r="O245" s="59"/>
      <c r="P245" s="59"/>
      <c r="Q245" s="59"/>
      <c r="R245" s="59"/>
      <c r="S245" s="59"/>
      <c r="T245" s="60"/>
      <c r="U245" s="33"/>
      <c r="V245" s="33"/>
      <c r="W245" s="33"/>
      <c r="X245" s="33"/>
      <c r="Y245" s="33"/>
      <c r="Z245" s="33"/>
      <c r="AA245" s="33"/>
      <c r="AB245" s="33"/>
      <c r="AC245" s="33"/>
      <c r="AD245" s="33"/>
      <c r="AE245" s="33"/>
      <c r="AT245" s="18" t="s">
        <v>170</v>
      </c>
      <c r="AU245" s="18" t="s">
        <v>83</v>
      </c>
    </row>
    <row r="246" spans="1:65" s="2" customFormat="1" ht="16.5" customHeight="1">
      <c r="A246" s="33"/>
      <c r="B246" s="144"/>
      <c r="C246" s="145" t="s">
        <v>681</v>
      </c>
      <c r="D246" s="145" t="s">
        <v>163</v>
      </c>
      <c r="E246" s="146" t="s">
        <v>2981</v>
      </c>
      <c r="F246" s="147" t="s">
        <v>2982</v>
      </c>
      <c r="G246" s="148" t="s">
        <v>2983</v>
      </c>
      <c r="H246" s="149">
        <v>15</v>
      </c>
      <c r="I246" s="150"/>
      <c r="J246" s="151">
        <f>ROUND(I246*H246,2)</f>
        <v>0</v>
      </c>
      <c r="K246" s="147" t="s">
        <v>1</v>
      </c>
      <c r="L246" s="34"/>
      <c r="M246" s="152" t="s">
        <v>1</v>
      </c>
      <c r="N246" s="153" t="s">
        <v>38</v>
      </c>
      <c r="O246" s="59"/>
      <c r="P246" s="154">
        <f>O246*H246</f>
        <v>0</v>
      </c>
      <c r="Q246" s="154">
        <v>0</v>
      </c>
      <c r="R246" s="154">
        <f>Q246*H246</f>
        <v>0</v>
      </c>
      <c r="S246" s="154">
        <v>0</v>
      </c>
      <c r="T246" s="155">
        <f>S246*H246</f>
        <v>0</v>
      </c>
      <c r="U246" s="33"/>
      <c r="V246" s="33"/>
      <c r="W246" s="33"/>
      <c r="X246" s="33"/>
      <c r="Y246" s="33"/>
      <c r="Z246" s="33"/>
      <c r="AA246" s="33"/>
      <c r="AB246" s="33"/>
      <c r="AC246" s="33"/>
      <c r="AD246" s="33"/>
      <c r="AE246" s="33"/>
      <c r="AR246" s="156" t="s">
        <v>168</v>
      </c>
      <c r="AT246" s="156" t="s">
        <v>163</v>
      </c>
      <c r="AU246" s="156" t="s">
        <v>83</v>
      </c>
      <c r="AY246" s="18" t="s">
        <v>160</v>
      </c>
      <c r="BE246" s="157">
        <f>IF(N246="základní",J246,0)</f>
        <v>0</v>
      </c>
      <c r="BF246" s="157">
        <f>IF(N246="snížená",J246,0)</f>
        <v>0</v>
      </c>
      <c r="BG246" s="157">
        <f>IF(N246="zákl. přenesená",J246,0)</f>
        <v>0</v>
      </c>
      <c r="BH246" s="157">
        <f>IF(N246="sníž. přenesená",J246,0)</f>
        <v>0</v>
      </c>
      <c r="BI246" s="157">
        <f>IF(N246="nulová",J246,0)</f>
        <v>0</v>
      </c>
      <c r="BJ246" s="18" t="s">
        <v>81</v>
      </c>
      <c r="BK246" s="157">
        <f>ROUND(I246*H246,2)</f>
        <v>0</v>
      </c>
      <c r="BL246" s="18" t="s">
        <v>168</v>
      </c>
      <c r="BM246" s="156" t="s">
        <v>1152</v>
      </c>
    </row>
    <row r="247" spans="1:47" s="2" customFormat="1" ht="11.25">
      <c r="A247" s="33"/>
      <c r="B247" s="34"/>
      <c r="C247" s="33"/>
      <c r="D247" s="158" t="s">
        <v>170</v>
      </c>
      <c r="E247" s="33"/>
      <c r="F247" s="159" t="s">
        <v>2982</v>
      </c>
      <c r="G247" s="33"/>
      <c r="H247" s="33"/>
      <c r="I247" s="160"/>
      <c r="J247" s="33"/>
      <c r="K247" s="33"/>
      <c r="L247" s="34"/>
      <c r="M247" s="161"/>
      <c r="N247" s="162"/>
      <c r="O247" s="59"/>
      <c r="P247" s="59"/>
      <c r="Q247" s="59"/>
      <c r="R247" s="59"/>
      <c r="S247" s="59"/>
      <c r="T247" s="60"/>
      <c r="U247" s="33"/>
      <c r="V247" s="33"/>
      <c r="W247" s="33"/>
      <c r="X247" s="33"/>
      <c r="Y247" s="33"/>
      <c r="Z247" s="33"/>
      <c r="AA247" s="33"/>
      <c r="AB247" s="33"/>
      <c r="AC247" s="33"/>
      <c r="AD247" s="33"/>
      <c r="AE247" s="33"/>
      <c r="AT247" s="18" t="s">
        <v>170</v>
      </c>
      <c r="AU247" s="18" t="s">
        <v>83</v>
      </c>
    </row>
    <row r="248" spans="1:65" s="2" customFormat="1" ht="16.5" customHeight="1">
      <c r="A248" s="33"/>
      <c r="B248" s="144"/>
      <c r="C248" s="145" t="s">
        <v>690</v>
      </c>
      <c r="D248" s="145" t="s">
        <v>163</v>
      </c>
      <c r="E248" s="146" t="s">
        <v>2984</v>
      </c>
      <c r="F248" s="147" t="s">
        <v>2985</v>
      </c>
      <c r="G248" s="148" t="s">
        <v>2960</v>
      </c>
      <c r="H248" s="149">
        <v>30</v>
      </c>
      <c r="I248" s="150"/>
      <c r="J248" s="151">
        <f>ROUND(I248*H248,2)</f>
        <v>0</v>
      </c>
      <c r="K248" s="147" t="s">
        <v>1</v>
      </c>
      <c r="L248" s="34"/>
      <c r="M248" s="152" t="s">
        <v>1</v>
      </c>
      <c r="N248" s="153" t="s">
        <v>38</v>
      </c>
      <c r="O248" s="59"/>
      <c r="P248" s="154">
        <f>O248*H248</f>
        <v>0</v>
      </c>
      <c r="Q248" s="154">
        <v>0</v>
      </c>
      <c r="R248" s="154">
        <f>Q248*H248</f>
        <v>0</v>
      </c>
      <c r="S248" s="154">
        <v>0</v>
      </c>
      <c r="T248" s="155">
        <f>S248*H248</f>
        <v>0</v>
      </c>
      <c r="U248" s="33"/>
      <c r="V248" s="33"/>
      <c r="W248" s="33"/>
      <c r="X248" s="33"/>
      <c r="Y248" s="33"/>
      <c r="Z248" s="33"/>
      <c r="AA248" s="33"/>
      <c r="AB248" s="33"/>
      <c r="AC248" s="33"/>
      <c r="AD248" s="33"/>
      <c r="AE248" s="33"/>
      <c r="AR248" s="156" t="s">
        <v>168</v>
      </c>
      <c r="AT248" s="156" t="s">
        <v>163</v>
      </c>
      <c r="AU248" s="156" t="s">
        <v>83</v>
      </c>
      <c r="AY248" s="18" t="s">
        <v>160</v>
      </c>
      <c r="BE248" s="157">
        <f>IF(N248="základní",J248,0)</f>
        <v>0</v>
      </c>
      <c r="BF248" s="157">
        <f>IF(N248="snížená",J248,0)</f>
        <v>0</v>
      </c>
      <c r="BG248" s="157">
        <f>IF(N248="zákl. přenesená",J248,0)</f>
        <v>0</v>
      </c>
      <c r="BH248" s="157">
        <f>IF(N248="sníž. přenesená",J248,0)</f>
        <v>0</v>
      </c>
      <c r="BI248" s="157">
        <f>IF(N248="nulová",J248,0)</f>
        <v>0</v>
      </c>
      <c r="BJ248" s="18" t="s">
        <v>81</v>
      </c>
      <c r="BK248" s="157">
        <f>ROUND(I248*H248,2)</f>
        <v>0</v>
      </c>
      <c r="BL248" s="18" t="s">
        <v>168</v>
      </c>
      <c r="BM248" s="156" t="s">
        <v>1164</v>
      </c>
    </row>
    <row r="249" spans="1:47" s="2" customFormat="1" ht="11.25">
      <c r="A249" s="33"/>
      <c r="B249" s="34"/>
      <c r="C249" s="33"/>
      <c r="D249" s="158" t="s">
        <v>170</v>
      </c>
      <c r="E249" s="33"/>
      <c r="F249" s="159" t="s">
        <v>2985</v>
      </c>
      <c r="G249" s="33"/>
      <c r="H249" s="33"/>
      <c r="I249" s="160"/>
      <c r="J249" s="33"/>
      <c r="K249" s="33"/>
      <c r="L249" s="34"/>
      <c r="M249" s="161"/>
      <c r="N249" s="162"/>
      <c r="O249" s="59"/>
      <c r="P249" s="59"/>
      <c r="Q249" s="59"/>
      <c r="R249" s="59"/>
      <c r="S249" s="59"/>
      <c r="T249" s="60"/>
      <c r="U249" s="33"/>
      <c r="V249" s="33"/>
      <c r="W249" s="33"/>
      <c r="X249" s="33"/>
      <c r="Y249" s="33"/>
      <c r="Z249" s="33"/>
      <c r="AA249" s="33"/>
      <c r="AB249" s="33"/>
      <c r="AC249" s="33"/>
      <c r="AD249" s="33"/>
      <c r="AE249" s="33"/>
      <c r="AT249" s="18" t="s">
        <v>170</v>
      </c>
      <c r="AU249" s="18" t="s">
        <v>83</v>
      </c>
    </row>
    <row r="250" spans="1:65" s="2" customFormat="1" ht="24.2" customHeight="1">
      <c r="A250" s="33"/>
      <c r="B250" s="144"/>
      <c r="C250" s="145" t="s">
        <v>695</v>
      </c>
      <c r="D250" s="145" t="s">
        <v>163</v>
      </c>
      <c r="E250" s="146" t="s">
        <v>2986</v>
      </c>
      <c r="F250" s="147" t="s">
        <v>2987</v>
      </c>
      <c r="G250" s="148" t="s">
        <v>2960</v>
      </c>
      <c r="H250" s="149">
        <v>50</v>
      </c>
      <c r="I250" s="150"/>
      <c r="J250" s="151">
        <f>ROUND(I250*H250,2)</f>
        <v>0</v>
      </c>
      <c r="K250" s="147" t="s">
        <v>1</v>
      </c>
      <c r="L250" s="34"/>
      <c r="M250" s="152" t="s">
        <v>1</v>
      </c>
      <c r="N250" s="153" t="s">
        <v>38</v>
      </c>
      <c r="O250" s="59"/>
      <c r="P250" s="154">
        <f>O250*H250</f>
        <v>0</v>
      </c>
      <c r="Q250" s="154">
        <v>0</v>
      </c>
      <c r="R250" s="154">
        <f>Q250*H250</f>
        <v>0</v>
      </c>
      <c r="S250" s="154">
        <v>0</v>
      </c>
      <c r="T250" s="155">
        <f>S250*H250</f>
        <v>0</v>
      </c>
      <c r="U250" s="33"/>
      <c r="V250" s="33"/>
      <c r="W250" s="33"/>
      <c r="X250" s="33"/>
      <c r="Y250" s="33"/>
      <c r="Z250" s="33"/>
      <c r="AA250" s="33"/>
      <c r="AB250" s="33"/>
      <c r="AC250" s="33"/>
      <c r="AD250" s="33"/>
      <c r="AE250" s="33"/>
      <c r="AR250" s="156" t="s">
        <v>168</v>
      </c>
      <c r="AT250" s="156" t="s">
        <v>163</v>
      </c>
      <c r="AU250" s="156" t="s">
        <v>83</v>
      </c>
      <c r="AY250" s="18" t="s">
        <v>160</v>
      </c>
      <c r="BE250" s="157">
        <f>IF(N250="základní",J250,0)</f>
        <v>0</v>
      </c>
      <c r="BF250" s="157">
        <f>IF(N250="snížená",J250,0)</f>
        <v>0</v>
      </c>
      <c r="BG250" s="157">
        <f>IF(N250="zákl. přenesená",J250,0)</f>
        <v>0</v>
      </c>
      <c r="BH250" s="157">
        <f>IF(N250="sníž. přenesená",J250,0)</f>
        <v>0</v>
      </c>
      <c r="BI250" s="157">
        <f>IF(N250="nulová",J250,0)</f>
        <v>0</v>
      </c>
      <c r="BJ250" s="18" t="s">
        <v>81</v>
      </c>
      <c r="BK250" s="157">
        <f>ROUND(I250*H250,2)</f>
        <v>0</v>
      </c>
      <c r="BL250" s="18" t="s">
        <v>168</v>
      </c>
      <c r="BM250" s="156" t="s">
        <v>1173</v>
      </c>
    </row>
    <row r="251" spans="1:47" s="2" customFormat="1" ht="11.25">
      <c r="A251" s="33"/>
      <c r="B251" s="34"/>
      <c r="C251" s="33"/>
      <c r="D251" s="158" t="s">
        <v>170</v>
      </c>
      <c r="E251" s="33"/>
      <c r="F251" s="159" t="s">
        <v>2987</v>
      </c>
      <c r="G251" s="33"/>
      <c r="H251" s="33"/>
      <c r="I251" s="160"/>
      <c r="J251" s="33"/>
      <c r="K251" s="33"/>
      <c r="L251" s="34"/>
      <c r="M251" s="161"/>
      <c r="N251" s="162"/>
      <c r="O251" s="59"/>
      <c r="P251" s="59"/>
      <c r="Q251" s="59"/>
      <c r="R251" s="59"/>
      <c r="S251" s="59"/>
      <c r="T251" s="60"/>
      <c r="U251" s="33"/>
      <c r="V251" s="33"/>
      <c r="W251" s="33"/>
      <c r="X251" s="33"/>
      <c r="Y251" s="33"/>
      <c r="Z251" s="33"/>
      <c r="AA251" s="33"/>
      <c r="AB251" s="33"/>
      <c r="AC251" s="33"/>
      <c r="AD251" s="33"/>
      <c r="AE251" s="33"/>
      <c r="AT251" s="18" t="s">
        <v>170</v>
      </c>
      <c r="AU251" s="18" t="s">
        <v>83</v>
      </c>
    </row>
    <row r="252" spans="2:63" s="12" customFormat="1" ht="25.9" customHeight="1">
      <c r="B252" s="131"/>
      <c r="D252" s="132" t="s">
        <v>72</v>
      </c>
      <c r="E252" s="133" t="s">
        <v>2988</v>
      </c>
      <c r="F252" s="133" t="s">
        <v>2989</v>
      </c>
      <c r="I252" s="134"/>
      <c r="J252" s="135">
        <f>BK252</f>
        <v>0</v>
      </c>
      <c r="L252" s="131"/>
      <c r="M252" s="136"/>
      <c r="N252" s="137"/>
      <c r="O252" s="137"/>
      <c r="P252" s="138">
        <f>SUM(P253:P298)</f>
        <v>0</v>
      </c>
      <c r="Q252" s="137"/>
      <c r="R252" s="138">
        <f>SUM(R253:R298)</f>
        <v>0</v>
      </c>
      <c r="S252" s="137"/>
      <c r="T252" s="139">
        <f>SUM(T253:T298)</f>
        <v>0</v>
      </c>
      <c r="AR252" s="132" t="s">
        <v>81</v>
      </c>
      <c r="AT252" s="140" t="s">
        <v>72</v>
      </c>
      <c r="AU252" s="140" t="s">
        <v>73</v>
      </c>
      <c r="AY252" s="132" t="s">
        <v>160</v>
      </c>
      <c r="BK252" s="141">
        <f>SUM(BK253:BK298)</f>
        <v>0</v>
      </c>
    </row>
    <row r="253" spans="1:65" s="2" customFormat="1" ht="16.5" customHeight="1">
      <c r="A253" s="33"/>
      <c r="B253" s="144"/>
      <c r="C253" s="145" t="s">
        <v>701</v>
      </c>
      <c r="D253" s="145" t="s">
        <v>163</v>
      </c>
      <c r="E253" s="146" t="s">
        <v>2990</v>
      </c>
      <c r="F253" s="147" t="s">
        <v>2991</v>
      </c>
      <c r="G253" s="148" t="s">
        <v>693</v>
      </c>
      <c r="H253" s="149">
        <v>1</v>
      </c>
      <c r="I253" s="150"/>
      <c r="J253" s="151">
        <f>ROUND(I253*H253,2)</f>
        <v>0</v>
      </c>
      <c r="K253" s="147" t="s">
        <v>1</v>
      </c>
      <c r="L253" s="34"/>
      <c r="M253" s="152" t="s">
        <v>1</v>
      </c>
      <c r="N253" s="153" t="s">
        <v>38</v>
      </c>
      <c r="O253" s="59"/>
      <c r="P253" s="154">
        <f>O253*H253</f>
        <v>0</v>
      </c>
      <c r="Q253" s="154">
        <v>0</v>
      </c>
      <c r="R253" s="154">
        <f>Q253*H253</f>
        <v>0</v>
      </c>
      <c r="S253" s="154">
        <v>0</v>
      </c>
      <c r="T253" s="155">
        <f>S253*H253</f>
        <v>0</v>
      </c>
      <c r="U253" s="33"/>
      <c r="V253" s="33"/>
      <c r="W253" s="33"/>
      <c r="X253" s="33"/>
      <c r="Y253" s="33"/>
      <c r="Z253" s="33"/>
      <c r="AA253" s="33"/>
      <c r="AB253" s="33"/>
      <c r="AC253" s="33"/>
      <c r="AD253" s="33"/>
      <c r="AE253" s="33"/>
      <c r="AR253" s="156" t="s">
        <v>168</v>
      </c>
      <c r="AT253" s="156" t="s">
        <v>163</v>
      </c>
      <c r="AU253" s="156" t="s">
        <v>81</v>
      </c>
      <c r="AY253" s="18" t="s">
        <v>160</v>
      </c>
      <c r="BE253" s="157">
        <f>IF(N253="základní",J253,0)</f>
        <v>0</v>
      </c>
      <c r="BF253" s="157">
        <f>IF(N253="snížená",J253,0)</f>
        <v>0</v>
      </c>
      <c r="BG253" s="157">
        <f>IF(N253="zákl. přenesená",J253,0)</f>
        <v>0</v>
      </c>
      <c r="BH253" s="157">
        <f>IF(N253="sníž. přenesená",J253,0)</f>
        <v>0</v>
      </c>
      <c r="BI253" s="157">
        <f>IF(N253="nulová",J253,0)</f>
        <v>0</v>
      </c>
      <c r="BJ253" s="18" t="s">
        <v>81</v>
      </c>
      <c r="BK253" s="157">
        <f>ROUND(I253*H253,2)</f>
        <v>0</v>
      </c>
      <c r="BL253" s="18" t="s">
        <v>168</v>
      </c>
      <c r="BM253" s="156" t="s">
        <v>83</v>
      </c>
    </row>
    <row r="254" spans="1:47" s="2" customFormat="1" ht="11.25">
      <c r="A254" s="33"/>
      <c r="B254" s="34"/>
      <c r="C254" s="33"/>
      <c r="D254" s="158" t="s">
        <v>170</v>
      </c>
      <c r="E254" s="33"/>
      <c r="F254" s="159" t="s">
        <v>2991</v>
      </c>
      <c r="G254" s="33"/>
      <c r="H254" s="33"/>
      <c r="I254" s="160"/>
      <c r="J254" s="33"/>
      <c r="K254" s="33"/>
      <c r="L254" s="34"/>
      <c r="M254" s="161"/>
      <c r="N254" s="162"/>
      <c r="O254" s="59"/>
      <c r="P254" s="59"/>
      <c r="Q254" s="59"/>
      <c r="R254" s="59"/>
      <c r="S254" s="59"/>
      <c r="T254" s="60"/>
      <c r="U254" s="33"/>
      <c r="V254" s="33"/>
      <c r="W254" s="33"/>
      <c r="X254" s="33"/>
      <c r="Y254" s="33"/>
      <c r="Z254" s="33"/>
      <c r="AA254" s="33"/>
      <c r="AB254" s="33"/>
      <c r="AC254" s="33"/>
      <c r="AD254" s="33"/>
      <c r="AE254" s="33"/>
      <c r="AT254" s="18" t="s">
        <v>170</v>
      </c>
      <c r="AU254" s="18" t="s">
        <v>81</v>
      </c>
    </row>
    <row r="255" spans="1:65" s="2" customFormat="1" ht="16.5" customHeight="1">
      <c r="A255" s="33"/>
      <c r="B255" s="144"/>
      <c r="C255" s="145" t="s">
        <v>706</v>
      </c>
      <c r="D255" s="145" t="s">
        <v>163</v>
      </c>
      <c r="E255" s="146" t="s">
        <v>2992</v>
      </c>
      <c r="F255" s="147" t="s">
        <v>2993</v>
      </c>
      <c r="G255" s="148" t="s">
        <v>693</v>
      </c>
      <c r="H255" s="149">
        <v>1</v>
      </c>
      <c r="I255" s="150"/>
      <c r="J255" s="151">
        <f>ROUND(I255*H255,2)</f>
        <v>0</v>
      </c>
      <c r="K255" s="147" t="s">
        <v>1</v>
      </c>
      <c r="L255" s="34"/>
      <c r="M255" s="152" t="s">
        <v>1</v>
      </c>
      <c r="N255" s="153" t="s">
        <v>38</v>
      </c>
      <c r="O255" s="59"/>
      <c r="P255" s="154">
        <f>O255*H255</f>
        <v>0</v>
      </c>
      <c r="Q255" s="154">
        <v>0</v>
      </c>
      <c r="R255" s="154">
        <f>Q255*H255</f>
        <v>0</v>
      </c>
      <c r="S255" s="154">
        <v>0</v>
      </c>
      <c r="T255" s="155">
        <f>S255*H255</f>
        <v>0</v>
      </c>
      <c r="U255" s="33"/>
      <c r="V255" s="33"/>
      <c r="W255" s="33"/>
      <c r="X255" s="33"/>
      <c r="Y255" s="33"/>
      <c r="Z255" s="33"/>
      <c r="AA255" s="33"/>
      <c r="AB255" s="33"/>
      <c r="AC255" s="33"/>
      <c r="AD255" s="33"/>
      <c r="AE255" s="33"/>
      <c r="AR255" s="156" t="s">
        <v>168</v>
      </c>
      <c r="AT255" s="156" t="s">
        <v>163</v>
      </c>
      <c r="AU255" s="156" t="s">
        <v>81</v>
      </c>
      <c r="AY255" s="18" t="s">
        <v>160</v>
      </c>
      <c r="BE255" s="157">
        <f>IF(N255="základní",J255,0)</f>
        <v>0</v>
      </c>
      <c r="BF255" s="157">
        <f>IF(N255="snížená",J255,0)</f>
        <v>0</v>
      </c>
      <c r="BG255" s="157">
        <f>IF(N255="zákl. přenesená",J255,0)</f>
        <v>0</v>
      </c>
      <c r="BH255" s="157">
        <f>IF(N255="sníž. přenesená",J255,0)</f>
        <v>0</v>
      </c>
      <c r="BI255" s="157">
        <f>IF(N255="nulová",J255,0)</f>
        <v>0</v>
      </c>
      <c r="BJ255" s="18" t="s">
        <v>81</v>
      </c>
      <c r="BK255" s="157">
        <f>ROUND(I255*H255,2)</f>
        <v>0</v>
      </c>
      <c r="BL255" s="18" t="s">
        <v>168</v>
      </c>
      <c r="BM255" s="156" t="s">
        <v>168</v>
      </c>
    </row>
    <row r="256" spans="1:47" s="2" customFormat="1" ht="11.25">
      <c r="A256" s="33"/>
      <c r="B256" s="34"/>
      <c r="C256" s="33"/>
      <c r="D256" s="158" t="s">
        <v>170</v>
      </c>
      <c r="E256" s="33"/>
      <c r="F256" s="159" t="s">
        <v>2993</v>
      </c>
      <c r="G256" s="33"/>
      <c r="H256" s="33"/>
      <c r="I256" s="160"/>
      <c r="J256" s="33"/>
      <c r="K256" s="33"/>
      <c r="L256" s="34"/>
      <c r="M256" s="161"/>
      <c r="N256" s="162"/>
      <c r="O256" s="59"/>
      <c r="P256" s="59"/>
      <c r="Q256" s="59"/>
      <c r="R256" s="59"/>
      <c r="S256" s="59"/>
      <c r="T256" s="60"/>
      <c r="U256" s="33"/>
      <c r="V256" s="33"/>
      <c r="W256" s="33"/>
      <c r="X256" s="33"/>
      <c r="Y256" s="33"/>
      <c r="Z256" s="33"/>
      <c r="AA256" s="33"/>
      <c r="AB256" s="33"/>
      <c r="AC256" s="33"/>
      <c r="AD256" s="33"/>
      <c r="AE256" s="33"/>
      <c r="AT256" s="18" t="s">
        <v>170</v>
      </c>
      <c r="AU256" s="18" t="s">
        <v>81</v>
      </c>
    </row>
    <row r="257" spans="1:65" s="2" customFormat="1" ht="16.5" customHeight="1">
      <c r="A257" s="33"/>
      <c r="B257" s="144"/>
      <c r="C257" s="145" t="s">
        <v>711</v>
      </c>
      <c r="D257" s="145" t="s">
        <v>163</v>
      </c>
      <c r="E257" s="146" t="s">
        <v>2994</v>
      </c>
      <c r="F257" s="147" t="s">
        <v>2995</v>
      </c>
      <c r="G257" s="148" t="s">
        <v>693</v>
      </c>
      <c r="H257" s="149">
        <v>1</v>
      </c>
      <c r="I257" s="150"/>
      <c r="J257" s="151">
        <f>ROUND(I257*H257,2)</f>
        <v>0</v>
      </c>
      <c r="K257" s="147" t="s">
        <v>1</v>
      </c>
      <c r="L257" s="34"/>
      <c r="M257" s="152" t="s">
        <v>1</v>
      </c>
      <c r="N257" s="153" t="s">
        <v>38</v>
      </c>
      <c r="O257" s="59"/>
      <c r="P257" s="154">
        <f>O257*H257</f>
        <v>0</v>
      </c>
      <c r="Q257" s="154">
        <v>0</v>
      </c>
      <c r="R257" s="154">
        <f>Q257*H257</f>
        <v>0</v>
      </c>
      <c r="S257" s="154">
        <v>0</v>
      </c>
      <c r="T257" s="155">
        <f>S257*H257</f>
        <v>0</v>
      </c>
      <c r="U257" s="33"/>
      <c r="V257" s="33"/>
      <c r="W257" s="33"/>
      <c r="X257" s="33"/>
      <c r="Y257" s="33"/>
      <c r="Z257" s="33"/>
      <c r="AA257" s="33"/>
      <c r="AB257" s="33"/>
      <c r="AC257" s="33"/>
      <c r="AD257" s="33"/>
      <c r="AE257" s="33"/>
      <c r="AR257" s="156" t="s">
        <v>168</v>
      </c>
      <c r="AT257" s="156" t="s">
        <v>163</v>
      </c>
      <c r="AU257" s="156" t="s">
        <v>81</v>
      </c>
      <c r="AY257" s="18" t="s">
        <v>160</v>
      </c>
      <c r="BE257" s="157">
        <f>IF(N257="základní",J257,0)</f>
        <v>0</v>
      </c>
      <c r="BF257" s="157">
        <f>IF(N257="snížená",J257,0)</f>
        <v>0</v>
      </c>
      <c r="BG257" s="157">
        <f>IF(N257="zákl. přenesená",J257,0)</f>
        <v>0</v>
      </c>
      <c r="BH257" s="157">
        <f>IF(N257="sníž. přenesená",J257,0)</f>
        <v>0</v>
      </c>
      <c r="BI257" s="157">
        <f>IF(N257="nulová",J257,0)</f>
        <v>0</v>
      </c>
      <c r="BJ257" s="18" t="s">
        <v>81</v>
      </c>
      <c r="BK257" s="157">
        <f>ROUND(I257*H257,2)</f>
        <v>0</v>
      </c>
      <c r="BL257" s="18" t="s">
        <v>168</v>
      </c>
      <c r="BM257" s="156" t="s">
        <v>189</v>
      </c>
    </row>
    <row r="258" spans="1:47" s="2" customFormat="1" ht="11.25">
      <c r="A258" s="33"/>
      <c r="B258" s="34"/>
      <c r="C258" s="33"/>
      <c r="D258" s="158" t="s">
        <v>170</v>
      </c>
      <c r="E258" s="33"/>
      <c r="F258" s="159" t="s">
        <v>2995</v>
      </c>
      <c r="G258" s="33"/>
      <c r="H258" s="33"/>
      <c r="I258" s="160"/>
      <c r="J258" s="33"/>
      <c r="K258" s="33"/>
      <c r="L258" s="34"/>
      <c r="M258" s="161"/>
      <c r="N258" s="162"/>
      <c r="O258" s="59"/>
      <c r="P258" s="59"/>
      <c r="Q258" s="59"/>
      <c r="R258" s="59"/>
      <c r="S258" s="59"/>
      <c r="T258" s="60"/>
      <c r="U258" s="33"/>
      <c r="V258" s="33"/>
      <c r="W258" s="33"/>
      <c r="X258" s="33"/>
      <c r="Y258" s="33"/>
      <c r="Z258" s="33"/>
      <c r="AA258" s="33"/>
      <c r="AB258" s="33"/>
      <c r="AC258" s="33"/>
      <c r="AD258" s="33"/>
      <c r="AE258" s="33"/>
      <c r="AT258" s="18" t="s">
        <v>170</v>
      </c>
      <c r="AU258" s="18" t="s">
        <v>81</v>
      </c>
    </row>
    <row r="259" spans="1:65" s="2" customFormat="1" ht="16.5" customHeight="1">
      <c r="A259" s="33"/>
      <c r="B259" s="144"/>
      <c r="C259" s="145" t="s">
        <v>715</v>
      </c>
      <c r="D259" s="145" t="s">
        <v>163</v>
      </c>
      <c r="E259" s="146" t="s">
        <v>2996</v>
      </c>
      <c r="F259" s="147" t="s">
        <v>2997</v>
      </c>
      <c r="G259" s="148" t="s">
        <v>693</v>
      </c>
      <c r="H259" s="149">
        <v>4</v>
      </c>
      <c r="I259" s="150"/>
      <c r="J259" s="151">
        <f>ROUND(I259*H259,2)</f>
        <v>0</v>
      </c>
      <c r="K259" s="147" t="s">
        <v>1</v>
      </c>
      <c r="L259" s="34"/>
      <c r="M259" s="152" t="s">
        <v>1</v>
      </c>
      <c r="N259" s="153" t="s">
        <v>38</v>
      </c>
      <c r="O259" s="59"/>
      <c r="P259" s="154">
        <f>O259*H259</f>
        <v>0</v>
      </c>
      <c r="Q259" s="154">
        <v>0</v>
      </c>
      <c r="R259" s="154">
        <f>Q259*H259</f>
        <v>0</v>
      </c>
      <c r="S259" s="154">
        <v>0</v>
      </c>
      <c r="T259" s="155">
        <f>S259*H259</f>
        <v>0</v>
      </c>
      <c r="U259" s="33"/>
      <c r="V259" s="33"/>
      <c r="W259" s="33"/>
      <c r="X259" s="33"/>
      <c r="Y259" s="33"/>
      <c r="Z259" s="33"/>
      <c r="AA259" s="33"/>
      <c r="AB259" s="33"/>
      <c r="AC259" s="33"/>
      <c r="AD259" s="33"/>
      <c r="AE259" s="33"/>
      <c r="AR259" s="156" t="s">
        <v>168</v>
      </c>
      <c r="AT259" s="156" t="s">
        <v>163</v>
      </c>
      <c r="AU259" s="156" t="s">
        <v>81</v>
      </c>
      <c r="AY259" s="18" t="s">
        <v>160</v>
      </c>
      <c r="BE259" s="157">
        <f>IF(N259="základní",J259,0)</f>
        <v>0</v>
      </c>
      <c r="BF259" s="157">
        <f>IF(N259="snížená",J259,0)</f>
        <v>0</v>
      </c>
      <c r="BG259" s="157">
        <f>IF(N259="zákl. přenesená",J259,0)</f>
        <v>0</v>
      </c>
      <c r="BH259" s="157">
        <f>IF(N259="sníž. přenesená",J259,0)</f>
        <v>0</v>
      </c>
      <c r="BI259" s="157">
        <f>IF(N259="nulová",J259,0)</f>
        <v>0</v>
      </c>
      <c r="BJ259" s="18" t="s">
        <v>81</v>
      </c>
      <c r="BK259" s="157">
        <f>ROUND(I259*H259,2)</f>
        <v>0</v>
      </c>
      <c r="BL259" s="18" t="s">
        <v>168</v>
      </c>
      <c r="BM259" s="156" t="s">
        <v>2998</v>
      </c>
    </row>
    <row r="260" spans="1:47" s="2" customFormat="1" ht="11.25">
      <c r="A260" s="33"/>
      <c r="B260" s="34"/>
      <c r="C260" s="33"/>
      <c r="D260" s="158" t="s">
        <v>170</v>
      </c>
      <c r="E260" s="33"/>
      <c r="F260" s="159" t="s">
        <v>2999</v>
      </c>
      <c r="G260" s="33"/>
      <c r="H260" s="33"/>
      <c r="I260" s="160"/>
      <c r="J260" s="33"/>
      <c r="K260" s="33"/>
      <c r="L260" s="34"/>
      <c r="M260" s="161"/>
      <c r="N260" s="162"/>
      <c r="O260" s="59"/>
      <c r="P260" s="59"/>
      <c r="Q260" s="59"/>
      <c r="R260" s="59"/>
      <c r="S260" s="59"/>
      <c r="T260" s="60"/>
      <c r="U260" s="33"/>
      <c r="V260" s="33"/>
      <c r="W260" s="33"/>
      <c r="X260" s="33"/>
      <c r="Y260" s="33"/>
      <c r="Z260" s="33"/>
      <c r="AA260" s="33"/>
      <c r="AB260" s="33"/>
      <c r="AC260" s="33"/>
      <c r="AD260" s="33"/>
      <c r="AE260" s="33"/>
      <c r="AT260" s="18" t="s">
        <v>170</v>
      </c>
      <c r="AU260" s="18" t="s">
        <v>81</v>
      </c>
    </row>
    <row r="261" spans="1:65" s="2" customFormat="1" ht="16.5" customHeight="1">
      <c r="A261" s="33"/>
      <c r="B261" s="144"/>
      <c r="C261" s="145" t="s">
        <v>728</v>
      </c>
      <c r="D261" s="145" t="s">
        <v>163</v>
      </c>
      <c r="E261" s="146" t="s">
        <v>3000</v>
      </c>
      <c r="F261" s="147" t="s">
        <v>3001</v>
      </c>
      <c r="G261" s="148" t="s">
        <v>693</v>
      </c>
      <c r="H261" s="149">
        <v>10</v>
      </c>
      <c r="I261" s="150"/>
      <c r="J261" s="151">
        <f>ROUND(I261*H261,2)</f>
        <v>0</v>
      </c>
      <c r="K261" s="147" t="s">
        <v>1</v>
      </c>
      <c r="L261" s="34"/>
      <c r="M261" s="152" t="s">
        <v>1</v>
      </c>
      <c r="N261" s="153" t="s">
        <v>38</v>
      </c>
      <c r="O261" s="59"/>
      <c r="P261" s="154">
        <f>O261*H261</f>
        <v>0</v>
      </c>
      <c r="Q261" s="154">
        <v>0</v>
      </c>
      <c r="R261" s="154">
        <f>Q261*H261</f>
        <v>0</v>
      </c>
      <c r="S261" s="154">
        <v>0</v>
      </c>
      <c r="T261" s="155">
        <f>S261*H261</f>
        <v>0</v>
      </c>
      <c r="U261" s="33"/>
      <c r="V261" s="33"/>
      <c r="W261" s="33"/>
      <c r="X261" s="33"/>
      <c r="Y261" s="33"/>
      <c r="Z261" s="33"/>
      <c r="AA261" s="33"/>
      <c r="AB261" s="33"/>
      <c r="AC261" s="33"/>
      <c r="AD261" s="33"/>
      <c r="AE261" s="33"/>
      <c r="AR261" s="156" t="s">
        <v>168</v>
      </c>
      <c r="AT261" s="156" t="s">
        <v>163</v>
      </c>
      <c r="AU261" s="156" t="s">
        <v>81</v>
      </c>
      <c r="AY261" s="18" t="s">
        <v>160</v>
      </c>
      <c r="BE261" s="157">
        <f>IF(N261="základní",J261,0)</f>
        <v>0</v>
      </c>
      <c r="BF261" s="157">
        <f>IF(N261="snížená",J261,0)</f>
        <v>0</v>
      </c>
      <c r="BG261" s="157">
        <f>IF(N261="zákl. přenesená",J261,0)</f>
        <v>0</v>
      </c>
      <c r="BH261" s="157">
        <f>IF(N261="sníž. přenesená",J261,0)</f>
        <v>0</v>
      </c>
      <c r="BI261" s="157">
        <f>IF(N261="nulová",J261,0)</f>
        <v>0</v>
      </c>
      <c r="BJ261" s="18" t="s">
        <v>81</v>
      </c>
      <c r="BK261" s="157">
        <f>ROUND(I261*H261,2)</f>
        <v>0</v>
      </c>
      <c r="BL261" s="18" t="s">
        <v>168</v>
      </c>
      <c r="BM261" s="156" t="s">
        <v>3002</v>
      </c>
    </row>
    <row r="262" spans="1:47" s="2" customFormat="1" ht="11.25">
      <c r="A262" s="33"/>
      <c r="B262" s="34"/>
      <c r="C262" s="33"/>
      <c r="D262" s="158" t="s">
        <v>170</v>
      </c>
      <c r="E262" s="33"/>
      <c r="F262" s="159" t="s">
        <v>3003</v>
      </c>
      <c r="G262" s="33"/>
      <c r="H262" s="33"/>
      <c r="I262" s="160"/>
      <c r="J262" s="33"/>
      <c r="K262" s="33"/>
      <c r="L262" s="34"/>
      <c r="M262" s="161"/>
      <c r="N262" s="162"/>
      <c r="O262" s="59"/>
      <c r="P262" s="59"/>
      <c r="Q262" s="59"/>
      <c r="R262" s="59"/>
      <c r="S262" s="59"/>
      <c r="T262" s="60"/>
      <c r="U262" s="33"/>
      <c r="V262" s="33"/>
      <c r="W262" s="33"/>
      <c r="X262" s="33"/>
      <c r="Y262" s="33"/>
      <c r="Z262" s="33"/>
      <c r="AA262" s="33"/>
      <c r="AB262" s="33"/>
      <c r="AC262" s="33"/>
      <c r="AD262" s="33"/>
      <c r="AE262" s="33"/>
      <c r="AT262" s="18" t="s">
        <v>170</v>
      </c>
      <c r="AU262" s="18" t="s">
        <v>81</v>
      </c>
    </row>
    <row r="263" spans="1:65" s="2" customFormat="1" ht="16.5" customHeight="1">
      <c r="A263" s="33"/>
      <c r="B263" s="144"/>
      <c r="C263" s="145" t="s">
        <v>735</v>
      </c>
      <c r="D263" s="145" t="s">
        <v>163</v>
      </c>
      <c r="E263" s="146" t="s">
        <v>3004</v>
      </c>
      <c r="F263" s="147" t="s">
        <v>3005</v>
      </c>
      <c r="G263" s="148" t="s">
        <v>693</v>
      </c>
      <c r="H263" s="149">
        <v>20</v>
      </c>
      <c r="I263" s="150"/>
      <c r="J263" s="151">
        <f>ROUND(I263*H263,2)</f>
        <v>0</v>
      </c>
      <c r="K263" s="147" t="s">
        <v>1</v>
      </c>
      <c r="L263" s="34"/>
      <c r="M263" s="152" t="s">
        <v>1</v>
      </c>
      <c r="N263" s="153" t="s">
        <v>38</v>
      </c>
      <c r="O263" s="59"/>
      <c r="P263" s="154">
        <f>O263*H263</f>
        <v>0</v>
      </c>
      <c r="Q263" s="154">
        <v>0</v>
      </c>
      <c r="R263" s="154">
        <f>Q263*H263</f>
        <v>0</v>
      </c>
      <c r="S263" s="154">
        <v>0</v>
      </c>
      <c r="T263" s="155">
        <f>S263*H263</f>
        <v>0</v>
      </c>
      <c r="U263" s="33"/>
      <c r="V263" s="33"/>
      <c r="W263" s="33"/>
      <c r="X263" s="33"/>
      <c r="Y263" s="33"/>
      <c r="Z263" s="33"/>
      <c r="AA263" s="33"/>
      <c r="AB263" s="33"/>
      <c r="AC263" s="33"/>
      <c r="AD263" s="33"/>
      <c r="AE263" s="33"/>
      <c r="AR263" s="156" t="s">
        <v>168</v>
      </c>
      <c r="AT263" s="156" t="s">
        <v>163</v>
      </c>
      <c r="AU263" s="156" t="s">
        <v>81</v>
      </c>
      <c r="AY263" s="18" t="s">
        <v>160</v>
      </c>
      <c r="BE263" s="157">
        <f>IF(N263="základní",J263,0)</f>
        <v>0</v>
      </c>
      <c r="BF263" s="157">
        <f>IF(N263="snížená",J263,0)</f>
        <v>0</v>
      </c>
      <c r="BG263" s="157">
        <f>IF(N263="zákl. přenesená",J263,0)</f>
        <v>0</v>
      </c>
      <c r="BH263" s="157">
        <f>IF(N263="sníž. přenesená",J263,0)</f>
        <v>0</v>
      </c>
      <c r="BI263" s="157">
        <f>IF(N263="nulová",J263,0)</f>
        <v>0</v>
      </c>
      <c r="BJ263" s="18" t="s">
        <v>81</v>
      </c>
      <c r="BK263" s="157">
        <f>ROUND(I263*H263,2)</f>
        <v>0</v>
      </c>
      <c r="BL263" s="18" t="s">
        <v>168</v>
      </c>
      <c r="BM263" s="156" t="s">
        <v>3006</v>
      </c>
    </row>
    <row r="264" spans="1:47" s="2" customFormat="1" ht="11.25">
      <c r="A264" s="33"/>
      <c r="B264" s="34"/>
      <c r="C264" s="33"/>
      <c r="D264" s="158" t="s">
        <v>170</v>
      </c>
      <c r="E264" s="33"/>
      <c r="F264" s="159" t="s">
        <v>3007</v>
      </c>
      <c r="G264" s="33"/>
      <c r="H264" s="33"/>
      <c r="I264" s="160"/>
      <c r="J264" s="33"/>
      <c r="K264" s="33"/>
      <c r="L264" s="34"/>
      <c r="M264" s="161"/>
      <c r="N264" s="162"/>
      <c r="O264" s="59"/>
      <c r="P264" s="59"/>
      <c r="Q264" s="59"/>
      <c r="R264" s="59"/>
      <c r="S264" s="59"/>
      <c r="T264" s="60"/>
      <c r="U264" s="33"/>
      <c r="V264" s="33"/>
      <c r="W264" s="33"/>
      <c r="X264" s="33"/>
      <c r="Y264" s="33"/>
      <c r="Z264" s="33"/>
      <c r="AA264" s="33"/>
      <c r="AB264" s="33"/>
      <c r="AC264" s="33"/>
      <c r="AD264" s="33"/>
      <c r="AE264" s="33"/>
      <c r="AT264" s="18" t="s">
        <v>170</v>
      </c>
      <c r="AU264" s="18" t="s">
        <v>81</v>
      </c>
    </row>
    <row r="265" spans="1:65" s="2" customFormat="1" ht="16.5" customHeight="1">
      <c r="A265" s="33"/>
      <c r="B265" s="144"/>
      <c r="C265" s="145" t="s">
        <v>742</v>
      </c>
      <c r="D265" s="145" t="s">
        <v>163</v>
      </c>
      <c r="E265" s="146" t="s">
        <v>3008</v>
      </c>
      <c r="F265" s="147" t="s">
        <v>3009</v>
      </c>
      <c r="G265" s="148" t="s">
        <v>236</v>
      </c>
      <c r="H265" s="149">
        <v>100</v>
      </c>
      <c r="I265" s="150"/>
      <c r="J265" s="151">
        <f>ROUND(I265*H265,2)</f>
        <v>0</v>
      </c>
      <c r="K265" s="147" t="s">
        <v>1</v>
      </c>
      <c r="L265" s="34"/>
      <c r="M265" s="152" t="s">
        <v>1</v>
      </c>
      <c r="N265" s="153" t="s">
        <v>38</v>
      </c>
      <c r="O265" s="59"/>
      <c r="P265" s="154">
        <f>O265*H265</f>
        <v>0</v>
      </c>
      <c r="Q265" s="154">
        <v>0</v>
      </c>
      <c r="R265" s="154">
        <f>Q265*H265</f>
        <v>0</v>
      </c>
      <c r="S265" s="154">
        <v>0</v>
      </c>
      <c r="T265" s="155">
        <f>S265*H265</f>
        <v>0</v>
      </c>
      <c r="U265" s="33"/>
      <c r="V265" s="33"/>
      <c r="W265" s="33"/>
      <c r="X265" s="33"/>
      <c r="Y265" s="33"/>
      <c r="Z265" s="33"/>
      <c r="AA265" s="33"/>
      <c r="AB265" s="33"/>
      <c r="AC265" s="33"/>
      <c r="AD265" s="33"/>
      <c r="AE265" s="33"/>
      <c r="AR265" s="156" t="s">
        <v>168</v>
      </c>
      <c r="AT265" s="156" t="s">
        <v>163</v>
      </c>
      <c r="AU265" s="156" t="s">
        <v>81</v>
      </c>
      <c r="AY265" s="18" t="s">
        <v>160</v>
      </c>
      <c r="BE265" s="157">
        <f>IF(N265="základní",J265,0)</f>
        <v>0</v>
      </c>
      <c r="BF265" s="157">
        <f>IF(N265="snížená",J265,0)</f>
        <v>0</v>
      </c>
      <c r="BG265" s="157">
        <f>IF(N265="zákl. přenesená",J265,0)</f>
        <v>0</v>
      </c>
      <c r="BH265" s="157">
        <f>IF(N265="sníž. přenesená",J265,0)</f>
        <v>0</v>
      </c>
      <c r="BI265" s="157">
        <f>IF(N265="nulová",J265,0)</f>
        <v>0</v>
      </c>
      <c r="BJ265" s="18" t="s">
        <v>81</v>
      </c>
      <c r="BK265" s="157">
        <f>ROUND(I265*H265,2)</f>
        <v>0</v>
      </c>
      <c r="BL265" s="18" t="s">
        <v>168</v>
      </c>
      <c r="BM265" s="156" t="s">
        <v>3010</v>
      </c>
    </row>
    <row r="266" spans="1:47" s="2" customFormat="1" ht="11.25">
      <c r="A266" s="33"/>
      <c r="B266" s="34"/>
      <c r="C266" s="33"/>
      <c r="D266" s="158" t="s">
        <v>170</v>
      </c>
      <c r="E266" s="33"/>
      <c r="F266" s="159" t="s">
        <v>3011</v>
      </c>
      <c r="G266" s="33"/>
      <c r="H266" s="33"/>
      <c r="I266" s="160"/>
      <c r="J266" s="33"/>
      <c r="K266" s="33"/>
      <c r="L266" s="34"/>
      <c r="M266" s="161"/>
      <c r="N266" s="162"/>
      <c r="O266" s="59"/>
      <c r="P266" s="59"/>
      <c r="Q266" s="59"/>
      <c r="R266" s="59"/>
      <c r="S266" s="59"/>
      <c r="T266" s="60"/>
      <c r="U266" s="33"/>
      <c r="V266" s="33"/>
      <c r="W266" s="33"/>
      <c r="X266" s="33"/>
      <c r="Y266" s="33"/>
      <c r="Z266" s="33"/>
      <c r="AA266" s="33"/>
      <c r="AB266" s="33"/>
      <c r="AC266" s="33"/>
      <c r="AD266" s="33"/>
      <c r="AE266" s="33"/>
      <c r="AT266" s="18" t="s">
        <v>170</v>
      </c>
      <c r="AU266" s="18" t="s">
        <v>81</v>
      </c>
    </row>
    <row r="267" spans="1:65" s="2" customFormat="1" ht="16.5" customHeight="1">
      <c r="A267" s="33"/>
      <c r="B267" s="144"/>
      <c r="C267" s="145" t="s">
        <v>744</v>
      </c>
      <c r="D267" s="145" t="s">
        <v>163</v>
      </c>
      <c r="E267" s="146" t="s">
        <v>3012</v>
      </c>
      <c r="F267" s="147" t="s">
        <v>3013</v>
      </c>
      <c r="G267" s="148" t="s">
        <v>236</v>
      </c>
      <c r="H267" s="149">
        <v>400</v>
      </c>
      <c r="I267" s="150"/>
      <c r="J267" s="151">
        <f>ROUND(I267*H267,2)</f>
        <v>0</v>
      </c>
      <c r="K267" s="147" t="s">
        <v>1</v>
      </c>
      <c r="L267" s="34"/>
      <c r="M267" s="152" t="s">
        <v>1</v>
      </c>
      <c r="N267" s="153" t="s">
        <v>38</v>
      </c>
      <c r="O267" s="59"/>
      <c r="P267" s="154">
        <f>O267*H267</f>
        <v>0</v>
      </c>
      <c r="Q267" s="154">
        <v>0</v>
      </c>
      <c r="R267" s="154">
        <f>Q267*H267</f>
        <v>0</v>
      </c>
      <c r="S267" s="154">
        <v>0</v>
      </c>
      <c r="T267" s="155">
        <f>S267*H267</f>
        <v>0</v>
      </c>
      <c r="U267" s="33"/>
      <c r="V267" s="33"/>
      <c r="W267" s="33"/>
      <c r="X267" s="33"/>
      <c r="Y267" s="33"/>
      <c r="Z267" s="33"/>
      <c r="AA267" s="33"/>
      <c r="AB267" s="33"/>
      <c r="AC267" s="33"/>
      <c r="AD267" s="33"/>
      <c r="AE267" s="33"/>
      <c r="AR267" s="156" t="s">
        <v>168</v>
      </c>
      <c r="AT267" s="156" t="s">
        <v>163</v>
      </c>
      <c r="AU267" s="156" t="s">
        <v>81</v>
      </c>
      <c r="AY267" s="18" t="s">
        <v>160</v>
      </c>
      <c r="BE267" s="157">
        <f>IF(N267="základní",J267,0)</f>
        <v>0</v>
      </c>
      <c r="BF267" s="157">
        <f>IF(N267="snížená",J267,0)</f>
        <v>0</v>
      </c>
      <c r="BG267" s="157">
        <f>IF(N267="zákl. přenesená",J267,0)</f>
        <v>0</v>
      </c>
      <c r="BH267" s="157">
        <f>IF(N267="sníž. přenesená",J267,0)</f>
        <v>0</v>
      </c>
      <c r="BI267" s="157">
        <f>IF(N267="nulová",J267,0)</f>
        <v>0</v>
      </c>
      <c r="BJ267" s="18" t="s">
        <v>81</v>
      </c>
      <c r="BK267" s="157">
        <f>ROUND(I267*H267,2)</f>
        <v>0</v>
      </c>
      <c r="BL267" s="18" t="s">
        <v>168</v>
      </c>
      <c r="BM267" s="156" t="s">
        <v>3014</v>
      </c>
    </row>
    <row r="268" spans="1:47" s="2" customFormat="1" ht="11.25">
      <c r="A268" s="33"/>
      <c r="B268" s="34"/>
      <c r="C268" s="33"/>
      <c r="D268" s="158" t="s">
        <v>170</v>
      </c>
      <c r="E268" s="33"/>
      <c r="F268" s="159" t="s">
        <v>3015</v>
      </c>
      <c r="G268" s="33"/>
      <c r="H268" s="33"/>
      <c r="I268" s="160"/>
      <c r="J268" s="33"/>
      <c r="K268" s="33"/>
      <c r="L268" s="34"/>
      <c r="M268" s="161"/>
      <c r="N268" s="162"/>
      <c r="O268" s="59"/>
      <c r="P268" s="59"/>
      <c r="Q268" s="59"/>
      <c r="R268" s="59"/>
      <c r="S268" s="59"/>
      <c r="T268" s="60"/>
      <c r="U268" s="33"/>
      <c r="V268" s="33"/>
      <c r="W268" s="33"/>
      <c r="X268" s="33"/>
      <c r="Y268" s="33"/>
      <c r="Z268" s="33"/>
      <c r="AA268" s="33"/>
      <c r="AB268" s="33"/>
      <c r="AC268" s="33"/>
      <c r="AD268" s="33"/>
      <c r="AE268" s="33"/>
      <c r="AT268" s="18" t="s">
        <v>170</v>
      </c>
      <c r="AU268" s="18" t="s">
        <v>81</v>
      </c>
    </row>
    <row r="269" spans="1:65" s="2" customFormat="1" ht="16.5" customHeight="1">
      <c r="A269" s="33"/>
      <c r="B269" s="144"/>
      <c r="C269" s="145" t="s">
        <v>750</v>
      </c>
      <c r="D269" s="145" t="s">
        <v>163</v>
      </c>
      <c r="E269" s="146" t="s">
        <v>3016</v>
      </c>
      <c r="F269" s="147" t="s">
        <v>3017</v>
      </c>
      <c r="G269" s="148" t="s">
        <v>236</v>
      </c>
      <c r="H269" s="149">
        <v>50</v>
      </c>
      <c r="I269" s="150"/>
      <c r="J269" s="151">
        <f>ROUND(I269*H269,2)</f>
        <v>0</v>
      </c>
      <c r="K269" s="147" t="s">
        <v>1</v>
      </c>
      <c r="L269" s="34"/>
      <c r="M269" s="152" t="s">
        <v>1</v>
      </c>
      <c r="N269" s="153" t="s">
        <v>38</v>
      </c>
      <c r="O269" s="59"/>
      <c r="P269" s="154">
        <f>O269*H269</f>
        <v>0</v>
      </c>
      <c r="Q269" s="154">
        <v>0</v>
      </c>
      <c r="R269" s="154">
        <f>Q269*H269</f>
        <v>0</v>
      </c>
      <c r="S269" s="154">
        <v>0</v>
      </c>
      <c r="T269" s="155">
        <f>S269*H269</f>
        <v>0</v>
      </c>
      <c r="U269" s="33"/>
      <c r="V269" s="33"/>
      <c r="W269" s="33"/>
      <c r="X269" s="33"/>
      <c r="Y269" s="33"/>
      <c r="Z269" s="33"/>
      <c r="AA269" s="33"/>
      <c r="AB269" s="33"/>
      <c r="AC269" s="33"/>
      <c r="AD269" s="33"/>
      <c r="AE269" s="33"/>
      <c r="AR269" s="156" t="s">
        <v>168</v>
      </c>
      <c r="AT269" s="156" t="s">
        <v>163</v>
      </c>
      <c r="AU269" s="156" t="s">
        <v>81</v>
      </c>
      <c r="AY269" s="18" t="s">
        <v>160</v>
      </c>
      <c r="BE269" s="157">
        <f>IF(N269="základní",J269,0)</f>
        <v>0</v>
      </c>
      <c r="BF269" s="157">
        <f>IF(N269="snížená",J269,0)</f>
        <v>0</v>
      </c>
      <c r="BG269" s="157">
        <f>IF(N269="zákl. přenesená",J269,0)</f>
        <v>0</v>
      </c>
      <c r="BH269" s="157">
        <f>IF(N269="sníž. přenesená",J269,0)</f>
        <v>0</v>
      </c>
      <c r="BI269" s="157">
        <f>IF(N269="nulová",J269,0)</f>
        <v>0</v>
      </c>
      <c r="BJ269" s="18" t="s">
        <v>81</v>
      </c>
      <c r="BK269" s="157">
        <f>ROUND(I269*H269,2)</f>
        <v>0</v>
      </c>
      <c r="BL269" s="18" t="s">
        <v>168</v>
      </c>
      <c r="BM269" s="156" t="s">
        <v>3018</v>
      </c>
    </row>
    <row r="270" spans="1:47" s="2" customFormat="1" ht="11.25">
      <c r="A270" s="33"/>
      <c r="B270" s="34"/>
      <c r="C270" s="33"/>
      <c r="D270" s="158" t="s">
        <v>170</v>
      </c>
      <c r="E270" s="33"/>
      <c r="F270" s="159" t="s">
        <v>3019</v>
      </c>
      <c r="G270" s="33"/>
      <c r="H270" s="33"/>
      <c r="I270" s="160"/>
      <c r="J270" s="33"/>
      <c r="K270" s="33"/>
      <c r="L270" s="34"/>
      <c r="M270" s="161"/>
      <c r="N270" s="162"/>
      <c r="O270" s="59"/>
      <c r="P270" s="59"/>
      <c r="Q270" s="59"/>
      <c r="R270" s="59"/>
      <c r="S270" s="59"/>
      <c r="T270" s="60"/>
      <c r="U270" s="33"/>
      <c r="V270" s="33"/>
      <c r="W270" s="33"/>
      <c r="X270" s="33"/>
      <c r="Y270" s="33"/>
      <c r="Z270" s="33"/>
      <c r="AA270" s="33"/>
      <c r="AB270" s="33"/>
      <c r="AC270" s="33"/>
      <c r="AD270" s="33"/>
      <c r="AE270" s="33"/>
      <c r="AT270" s="18" t="s">
        <v>170</v>
      </c>
      <c r="AU270" s="18" t="s">
        <v>81</v>
      </c>
    </row>
    <row r="271" spans="1:65" s="2" customFormat="1" ht="16.5" customHeight="1">
      <c r="A271" s="33"/>
      <c r="B271" s="144"/>
      <c r="C271" s="145" t="s">
        <v>778</v>
      </c>
      <c r="D271" s="145" t="s">
        <v>163</v>
      </c>
      <c r="E271" s="146" t="s">
        <v>3020</v>
      </c>
      <c r="F271" s="147" t="s">
        <v>3021</v>
      </c>
      <c r="G271" s="148" t="s">
        <v>693</v>
      </c>
      <c r="H271" s="149">
        <v>30</v>
      </c>
      <c r="I271" s="150"/>
      <c r="J271" s="151">
        <f>ROUND(I271*H271,2)</f>
        <v>0</v>
      </c>
      <c r="K271" s="147" t="s">
        <v>1</v>
      </c>
      <c r="L271" s="34"/>
      <c r="M271" s="152" t="s">
        <v>1</v>
      </c>
      <c r="N271" s="153" t="s">
        <v>38</v>
      </c>
      <c r="O271" s="59"/>
      <c r="P271" s="154">
        <f>O271*H271</f>
        <v>0</v>
      </c>
      <c r="Q271" s="154">
        <v>0</v>
      </c>
      <c r="R271" s="154">
        <f>Q271*H271</f>
        <v>0</v>
      </c>
      <c r="S271" s="154">
        <v>0</v>
      </c>
      <c r="T271" s="155">
        <f>S271*H271</f>
        <v>0</v>
      </c>
      <c r="U271" s="33"/>
      <c r="V271" s="33"/>
      <c r="W271" s="33"/>
      <c r="X271" s="33"/>
      <c r="Y271" s="33"/>
      <c r="Z271" s="33"/>
      <c r="AA271" s="33"/>
      <c r="AB271" s="33"/>
      <c r="AC271" s="33"/>
      <c r="AD271" s="33"/>
      <c r="AE271" s="33"/>
      <c r="AR271" s="156" t="s">
        <v>168</v>
      </c>
      <c r="AT271" s="156" t="s">
        <v>163</v>
      </c>
      <c r="AU271" s="156" t="s">
        <v>81</v>
      </c>
      <c r="AY271" s="18" t="s">
        <v>160</v>
      </c>
      <c r="BE271" s="157">
        <f>IF(N271="základní",J271,0)</f>
        <v>0</v>
      </c>
      <c r="BF271" s="157">
        <f>IF(N271="snížená",J271,0)</f>
        <v>0</v>
      </c>
      <c r="BG271" s="157">
        <f>IF(N271="zákl. přenesená",J271,0)</f>
        <v>0</v>
      </c>
      <c r="BH271" s="157">
        <f>IF(N271="sníž. přenesená",J271,0)</f>
        <v>0</v>
      </c>
      <c r="BI271" s="157">
        <f>IF(N271="nulová",J271,0)</f>
        <v>0</v>
      </c>
      <c r="BJ271" s="18" t="s">
        <v>81</v>
      </c>
      <c r="BK271" s="157">
        <f>ROUND(I271*H271,2)</f>
        <v>0</v>
      </c>
      <c r="BL271" s="18" t="s">
        <v>168</v>
      </c>
      <c r="BM271" s="156" t="s">
        <v>3022</v>
      </c>
    </row>
    <row r="272" spans="1:47" s="2" customFormat="1" ht="11.25">
      <c r="A272" s="33"/>
      <c r="B272" s="34"/>
      <c r="C272" s="33"/>
      <c r="D272" s="158" t="s">
        <v>170</v>
      </c>
      <c r="E272" s="33"/>
      <c r="F272" s="159" t="s">
        <v>3023</v>
      </c>
      <c r="G272" s="33"/>
      <c r="H272" s="33"/>
      <c r="I272" s="160"/>
      <c r="J272" s="33"/>
      <c r="K272" s="33"/>
      <c r="L272" s="34"/>
      <c r="M272" s="161"/>
      <c r="N272" s="162"/>
      <c r="O272" s="59"/>
      <c r="P272" s="59"/>
      <c r="Q272" s="59"/>
      <c r="R272" s="59"/>
      <c r="S272" s="59"/>
      <c r="T272" s="60"/>
      <c r="U272" s="33"/>
      <c r="V272" s="33"/>
      <c r="W272" s="33"/>
      <c r="X272" s="33"/>
      <c r="Y272" s="33"/>
      <c r="Z272" s="33"/>
      <c r="AA272" s="33"/>
      <c r="AB272" s="33"/>
      <c r="AC272" s="33"/>
      <c r="AD272" s="33"/>
      <c r="AE272" s="33"/>
      <c r="AT272" s="18" t="s">
        <v>170</v>
      </c>
      <c r="AU272" s="18" t="s">
        <v>81</v>
      </c>
    </row>
    <row r="273" spans="1:65" s="2" customFormat="1" ht="16.5" customHeight="1">
      <c r="A273" s="33"/>
      <c r="B273" s="144"/>
      <c r="C273" s="145" t="s">
        <v>784</v>
      </c>
      <c r="D273" s="145" t="s">
        <v>163</v>
      </c>
      <c r="E273" s="146" t="s">
        <v>3024</v>
      </c>
      <c r="F273" s="147" t="s">
        <v>3025</v>
      </c>
      <c r="G273" s="148" t="s">
        <v>693</v>
      </c>
      <c r="H273" s="149">
        <v>20</v>
      </c>
      <c r="I273" s="150"/>
      <c r="J273" s="151">
        <f>ROUND(I273*H273,2)</f>
        <v>0</v>
      </c>
      <c r="K273" s="147" t="s">
        <v>1</v>
      </c>
      <c r="L273" s="34"/>
      <c r="M273" s="152" t="s">
        <v>1</v>
      </c>
      <c r="N273" s="153" t="s">
        <v>38</v>
      </c>
      <c r="O273" s="59"/>
      <c r="P273" s="154">
        <f>O273*H273</f>
        <v>0</v>
      </c>
      <c r="Q273" s="154">
        <v>0</v>
      </c>
      <c r="R273" s="154">
        <f>Q273*H273</f>
        <v>0</v>
      </c>
      <c r="S273" s="154">
        <v>0</v>
      </c>
      <c r="T273" s="155">
        <f>S273*H273</f>
        <v>0</v>
      </c>
      <c r="U273" s="33"/>
      <c r="V273" s="33"/>
      <c r="W273" s="33"/>
      <c r="X273" s="33"/>
      <c r="Y273" s="33"/>
      <c r="Z273" s="33"/>
      <c r="AA273" s="33"/>
      <c r="AB273" s="33"/>
      <c r="AC273" s="33"/>
      <c r="AD273" s="33"/>
      <c r="AE273" s="33"/>
      <c r="AR273" s="156" t="s">
        <v>168</v>
      </c>
      <c r="AT273" s="156" t="s">
        <v>163</v>
      </c>
      <c r="AU273" s="156" t="s">
        <v>81</v>
      </c>
      <c r="AY273" s="18" t="s">
        <v>160</v>
      </c>
      <c r="BE273" s="157">
        <f>IF(N273="základní",J273,0)</f>
        <v>0</v>
      </c>
      <c r="BF273" s="157">
        <f>IF(N273="snížená",J273,0)</f>
        <v>0</v>
      </c>
      <c r="BG273" s="157">
        <f>IF(N273="zákl. přenesená",J273,0)</f>
        <v>0</v>
      </c>
      <c r="BH273" s="157">
        <f>IF(N273="sníž. přenesená",J273,0)</f>
        <v>0</v>
      </c>
      <c r="BI273" s="157">
        <f>IF(N273="nulová",J273,0)</f>
        <v>0</v>
      </c>
      <c r="BJ273" s="18" t="s">
        <v>81</v>
      </c>
      <c r="BK273" s="157">
        <f>ROUND(I273*H273,2)</f>
        <v>0</v>
      </c>
      <c r="BL273" s="18" t="s">
        <v>168</v>
      </c>
      <c r="BM273" s="156" t="s">
        <v>3026</v>
      </c>
    </row>
    <row r="274" spans="1:47" s="2" customFormat="1" ht="11.25">
      <c r="A274" s="33"/>
      <c r="B274" s="34"/>
      <c r="C274" s="33"/>
      <c r="D274" s="158" t="s">
        <v>170</v>
      </c>
      <c r="E274" s="33"/>
      <c r="F274" s="159" t="s">
        <v>3027</v>
      </c>
      <c r="G274" s="33"/>
      <c r="H274" s="33"/>
      <c r="I274" s="160"/>
      <c r="J274" s="33"/>
      <c r="K274" s="33"/>
      <c r="L274" s="34"/>
      <c r="M274" s="161"/>
      <c r="N274" s="162"/>
      <c r="O274" s="59"/>
      <c r="P274" s="59"/>
      <c r="Q274" s="59"/>
      <c r="R274" s="59"/>
      <c r="S274" s="59"/>
      <c r="T274" s="60"/>
      <c r="U274" s="33"/>
      <c r="V274" s="33"/>
      <c r="W274" s="33"/>
      <c r="X274" s="33"/>
      <c r="Y274" s="33"/>
      <c r="Z274" s="33"/>
      <c r="AA274" s="33"/>
      <c r="AB274" s="33"/>
      <c r="AC274" s="33"/>
      <c r="AD274" s="33"/>
      <c r="AE274" s="33"/>
      <c r="AT274" s="18" t="s">
        <v>170</v>
      </c>
      <c r="AU274" s="18" t="s">
        <v>81</v>
      </c>
    </row>
    <row r="275" spans="1:65" s="2" customFormat="1" ht="16.5" customHeight="1">
      <c r="A275" s="33"/>
      <c r="B275" s="144"/>
      <c r="C275" s="145" t="s">
        <v>792</v>
      </c>
      <c r="D275" s="145" t="s">
        <v>163</v>
      </c>
      <c r="E275" s="146" t="s">
        <v>3028</v>
      </c>
      <c r="F275" s="147" t="s">
        <v>3029</v>
      </c>
      <c r="G275" s="148" t="s">
        <v>693</v>
      </c>
      <c r="H275" s="149">
        <v>20</v>
      </c>
      <c r="I275" s="150"/>
      <c r="J275" s="151">
        <f>ROUND(I275*H275,2)</f>
        <v>0</v>
      </c>
      <c r="K275" s="147" t="s">
        <v>1</v>
      </c>
      <c r="L275" s="34"/>
      <c r="M275" s="152" t="s">
        <v>1</v>
      </c>
      <c r="N275" s="153" t="s">
        <v>38</v>
      </c>
      <c r="O275" s="59"/>
      <c r="P275" s="154">
        <f>O275*H275</f>
        <v>0</v>
      </c>
      <c r="Q275" s="154">
        <v>0</v>
      </c>
      <c r="R275" s="154">
        <f>Q275*H275</f>
        <v>0</v>
      </c>
      <c r="S275" s="154">
        <v>0</v>
      </c>
      <c r="T275" s="155">
        <f>S275*H275</f>
        <v>0</v>
      </c>
      <c r="U275" s="33"/>
      <c r="V275" s="33"/>
      <c r="W275" s="33"/>
      <c r="X275" s="33"/>
      <c r="Y275" s="33"/>
      <c r="Z275" s="33"/>
      <c r="AA275" s="33"/>
      <c r="AB275" s="33"/>
      <c r="AC275" s="33"/>
      <c r="AD275" s="33"/>
      <c r="AE275" s="33"/>
      <c r="AR275" s="156" t="s">
        <v>168</v>
      </c>
      <c r="AT275" s="156" t="s">
        <v>163</v>
      </c>
      <c r="AU275" s="156" t="s">
        <v>81</v>
      </c>
      <c r="AY275" s="18" t="s">
        <v>160</v>
      </c>
      <c r="BE275" s="157">
        <f>IF(N275="základní",J275,0)</f>
        <v>0</v>
      </c>
      <c r="BF275" s="157">
        <f>IF(N275="snížená",J275,0)</f>
        <v>0</v>
      </c>
      <c r="BG275" s="157">
        <f>IF(N275="zákl. přenesená",J275,0)</f>
        <v>0</v>
      </c>
      <c r="BH275" s="157">
        <f>IF(N275="sníž. přenesená",J275,0)</f>
        <v>0</v>
      </c>
      <c r="BI275" s="157">
        <f>IF(N275="nulová",J275,0)</f>
        <v>0</v>
      </c>
      <c r="BJ275" s="18" t="s">
        <v>81</v>
      </c>
      <c r="BK275" s="157">
        <f>ROUND(I275*H275,2)</f>
        <v>0</v>
      </c>
      <c r="BL275" s="18" t="s">
        <v>168</v>
      </c>
      <c r="BM275" s="156" t="s">
        <v>3030</v>
      </c>
    </row>
    <row r="276" spans="1:47" s="2" customFormat="1" ht="11.25">
      <c r="A276" s="33"/>
      <c r="B276" s="34"/>
      <c r="C276" s="33"/>
      <c r="D276" s="158" t="s">
        <v>170</v>
      </c>
      <c r="E276" s="33"/>
      <c r="F276" s="159" t="s">
        <v>3031</v>
      </c>
      <c r="G276" s="33"/>
      <c r="H276" s="33"/>
      <c r="I276" s="160"/>
      <c r="J276" s="33"/>
      <c r="K276" s="33"/>
      <c r="L276" s="34"/>
      <c r="M276" s="161"/>
      <c r="N276" s="162"/>
      <c r="O276" s="59"/>
      <c r="P276" s="59"/>
      <c r="Q276" s="59"/>
      <c r="R276" s="59"/>
      <c r="S276" s="59"/>
      <c r="T276" s="60"/>
      <c r="U276" s="33"/>
      <c r="V276" s="33"/>
      <c r="W276" s="33"/>
      <c r="X276" s="33"/>
      <c r="Y276" s="33"/>
      <c r="Z276" s="33"/>
      <c r="AA276" s="33"/>
      <c r="AB276" s="33"/>
      <c r="AC276" s="33"/>
      <c r="AD276" s="33"/>
      <c r="AE276" s="33"/>
      <c r="AT276" s="18" t="s">
        <v>170</v>
      </c>
      <c r="AU276" s="18" t="s">
        <v>81</v>
      </c>
    </row>
    <row r="277" spans="1:65" s="2" customFormat="1" ht="16.5" customHeight="1">
      <c r="A277" s="33"/>
      <c r="B277" s="144"/>
      <c r="C277" s="145" t="s">
        <v>801</v>
      </c>
      <c r="D277" s="145" t="s">
        <v>163</v>
      </c>
      <c r="E277" s="146" t="s">
        <v>3032</v>
      </c>
      <c r="F277" s="147" t="s">
        <v>3033</v>
      </c>
      <c r="G277" s="148" t="s">
        <v>693</v>
      </c>
      <c r="H277" s="149">
        <v>10</v>
      </c>
      <c r="I277" s="150"/>
      <c r="J277" s="151">
        <f>ROUND(I277*H277,2)</f>
        <v>0</v>
      </c>
      <c r="K277" s="147" t="s">
        <v>1</v>
      </c>
      <c r="L277" s="34"/>
      <c r="M277" s="152" t="s">
        <v>1</v>
      </c>
      <c r="N277" s="153" t="s">
        <v>38</v>
      </c>
      <c r="O277" s="59"/>
      <c r="P277" s="154">
        <f>O277*H277</f>
        <v>0</v>
      </c>
      <c r="Q277" s="154">
        <v>0</v>
      </c>
      <c r="R277" s="154">
        <f>Q277*H277</f>
        <v>0</v>
      </c>
      <c r="S277" s="154">
        <v>0</v>
      </c>
      <c r="T277" s="155">
        <f>S277*H277</f>
        <v>0</v>
      </c>
      <c r="U277" s="33"/>
      <c r="V277" s="33"/>
      <c r="W277" s="33"/>
      <c r="X277" s="33"/>
      <c r="Y277" s="33"/>
      <c r="Z277" s="33"/>
      <c r="AA277" s="33"/>
      <c r="AB277" s="33"/>
      <c r="AC277" s="33"/>
      <c r="AD277" s="33"/>
      <c r="AE277" s="33"/>
      <c r="AR277" s="156" t="s">
        <v>168</v>
      </c>
      <c r="AT277" s="156" t="s">
        <v>163</v>
      </c>
      <c r="AU277" s="156" t="s">
        <v>81</v>
      </c>
      <c r="AY277" s="18" t="s">
        <v>160</v>
      </c>
      <c r="BE277" s="157">
        <f>IF(N277="základní",J277,0)</f>
        <v>0</v>
      </c>
      <c r="BF277" s="157">
        <f>IF(N277="snížená",J277,0)</f>
        <v>0</v>
      </c>
      <c r="BG277" s="157">
        <f>IF(N277="zákl. přenesená",J277,0)</f>
        <v>0</v>
      </c>
      <c r="BH277" s="157">
        <f>IF(N277="sníž. přenesená",J277,0)</f>
        <v>0</v>
      </c>
      <c r="BI277" s="157">
        <f>IF(N277="nulová",J277,0)</f>
        <v>0</v>
      </c>
      <c r="BJ277" s="18" t="s">
        <v>81</v>
      </c>
      <c r="BK277" s="157">
        <f>ROUND(I277*H277,2)</f>
        <v>0</v>
      </c>
      <c r="BL277" s="18" t="s">
        <v>168</v>
      </c>
      <c r="BM277" s="156" t="s">
        <v>3034</v>
      </c>
    </row>
    <row r="278" spans="1:47" s="2" customFormat="1" ht="11.25">
      <c r="A278" s="33"/>
      <c r="B278" s="34"/>
      <c r="C278" s="33"/>
      <c r="D278" s="158" t="s">
        <v>170</v>
      </c>
      <c r="E278" s="33"/>
      <c r="F278" s="159" t="s">
        <v>3035</v>
      </c>
      <c r="G278" s="33"/>
      <c r="H278" s="33"/>
      <c r="I278" s="160"/>
      <c r="J278" s="33"/>
      <c r="K278" s="33"/>
      <c r="L278" s="34"/>
      <c r="M278" s="161"/>
      <c r="N278" s="162"/>
      <c r="O278" s="59"/>
      <c r="P278" s="59"/>
      <c r="Q278" s="59"/>
      <c r="R278" s="59"/>
      <c r="S278" s="59"/>
      <c r="T278" s="60"/>
      <c r="U278" s="33"/>
      <c r="V278" s="33"/>
      <c r="W278" s="33"/>
      <c r="X278" s="33"/>
      <c r="Y278" s="33"/>
      <c r="Z278" s="33"/>
      <c r="AA278" s="33"/>
      <c r="AB278" s="33"/>
      <c r="AC278" s="33"/>
      <c r="AD278" s="33"/>
      <c r="AE278" s="33"/>
      <c r="AT278" s="18" t="s">
        <v>170</v>
      </c>
      <c r="AU278" s="18" t="s">
        <v>81</v>
      </c>
    </row>
    <row r="279" spans="1:65" s="2" customFormat="1" ht="16.5" customHeight="1">
      <c r="A279" s="33"/>
      <c r="B279" s="144"/>
      <c r="C279" s="145" t="s">
        <v>828</v>
      </c>
      <c r="D279" s="145" t="s">
        <v>163</v>
      </c>
      <c r="E279" s="146" t="s">
        <v>3036</v>
      </c>
      <c r="F279" s="147" t="s">
        <v>3037</v>
      </c>
      <c r="G279" s="148" t="s">
        <v>693</v>
      </c>
      <c r="H279" s="149">
        <v>20</v>
      </c>
      <c r="I279" s="150"/>
      <c r="J279" s="151">
        <f>ROUND(I279*H279,2)</f>
        <v>0</v>
      </c>
      <c r="K279" s="147" t="s">
        <v>1</v>
      </c>
      <c r="L279" s="34"/>
      <c r="M279" s="152" t="s">
        <v>1</v>
      </c>
      <c r="N279" s="153" t="s">
        <v>38</v>
      </c>
      <c r="O279" s="59"/>
      <c r="P279" s="154">
        <f>O279*H279</f>
        <v>0</v>
      </c>
      <c r="Q279" s="154">
        <v>0</v>
      </c>
      <c r="R279" s="154">
        <f>Q279*H279</f>
        <v>0</v>
      </c>
      <c r="S279" s="154">
        <v>0</v>
      </c>
      <c r="T279" s="155">
        <f>S279*H279</f>
        <v>0</v>
      </c>
      <c r="U279" s="33"/>
      <c r="V279" s="33"/>
      <c r="W279" s="33"/>
      <c r="X279" s="33"/>
      <c r="Y279" s="33"/>
      <c r="Z279" s="33"/>
      <c r="AA279" s="33"/>
      <c r="AB279" s="33"/>
      <c r="AC279" s="33"/>
      <c r="AD279" s="33"/>
      <c r="AE279" s="33"/>
      <c r="AR279" s="156" t="s">
        <v>168</v>
      </c>
      <c r="AT279" s="156" t="s">
        <v>163</v>
      </c>
      <c r="AU279" s="156" t="s">
        <v>81</v>
      </c>
      <c r="AY279" s="18" t="s">
        <v>160</v>
      </c>
      <c r="BE279" s="157">
        <f>IF(N279="základní",J279,0)</f>
        <v>0</v>
      </c>
      <c r="BF279" s="157">
        <f>IF(N279="snížená",J279,0)</f>
        <v>0</v>
      </c>
      <c r="BG279" s="157">
        <f>IF(N279="zákl. přenesená",J279,0)</f>
        <v>0</v>
      </c>
      <c r="BH279" s="157">
        <f>IF(N279="sníž. přenesená",J279,0)</f>
        <v>0</v>
      </c>
      <c r="BI279" s="157">
        <f>IF(N279="nulová",J279,0)</f>
        <v>0</v>
      </c>
      <c r="BJ279" s="18" t="s">
        <v>81</v>
      </c>
      <c r="BK279" s="157">
        <f>ROUND(I279*H279,2)</f>
        <v>0</v>
      </c>
      <c r="BL279" s="18" t="s">
        <v>168</v>
      </c>
      <c r="BM279" s="156" t="s">
        <v>3038</v>
      </c>
    </row>
    <row r="280" spans="1:47" s="2" customFormat="1" ht="11.25">
      <c r="A280" s="33"/>
      <c r="B280" s="34"/>
      <c r="C280" s="33"/>
      <c r="D280" s="158" t="s">
        <v>170</v>
      </c>
      <c r="E280" s="33"/>
      <c r="F280" s="159" t="s">
        <v>3039</v>
      </c>
      <c r="G280" s="33"/>
      <c r="H280" s="33"/>
      <c r="I280" s="160"/>
      <c r="J280" s="33"/>
      <c r="K280" s="33"/>
      <c r="L280" s="34"/>
      <c r="M280" s="161"/>
      <c r="N280" s="162"/>
      <c r="O280" s="59"/>
      <c r="P280" s="59"/>
      <c r="Q280" s="59"/>
      <c r="R280" s="59"/>
      <c r="S280" s="59"/>
      <c r="T280" s="60"/>
      <c r="U280" s="33"/>
      <c r="V280" s="33"/>
      <c r="W280" s="33"/>
      <c r="X280" s="33"/>
      <c r="Y280" s="33"/>
      <c r="Z280" s="33"/>
      <c r="AA280" s="33"/>
      <c r="AB280" s="33"/>
      <c r="AC280" s="33"/>
      <c r="AD280" s="33"/>
      <c r="AE280" s="33"/>
      <c r="AT280" s="18" t="s">
        <v>170</v>
      </c>
      <c r="AU280" s="18" t="s">
        <v>81</v>
      </c>
    </row>
    <row r="281" spans="1:65" s="2" customFormat="1" ht="16.5" customHeight="1">
      <c r="A281" s="33"/>
      <c r="B281" s="144"/>
      <c r="C281" s="145" t="s">
        <v>807</v>
      </c>
      <c r="D281" s="145" t="s">
        <v>163</v>
      </c>
      <c r="E281" s="146" t="s">
        <v>3040</v>
      </c>
      <c r="F281" s="147" t="s">
        <v>3041</v>
      </c>
      <c r="G281" s="148" t="s">
        <v>693</v>
      </c>
      <c r="H281" s="149">
        <v>200</v>
      </c>
      <c r="I281" s="150"/>
      <c r="J281" s="151">
        <f>ROUND(I281*H281,2)</f>
        <v>0</v>
      </c>
      <c r="K281" s="147" t="s">
        <v>1</v>
      </c>
      <c r="L281" s="34"/>
      <c r="M281" s="152" t="s">
        <v>1</v>
      </c>
      <c r="N281" s="153" t="s">
        <v>38</v>
      </c>
      <c r="O281" s="59"/>
      <c r="P281" s="154">
        <f>O281*H281</f>
        <v>0</v>
      </c>
      <c r="Q281" s="154">
        <v>0</v>
      </c>
      <c r="R281" s="154">
        <f>Q281*H281</f>
        <v>0</v>
      </c>
      <c r="S281" s="154">
        <v>0</v>
      </c>
      <c r="T281" s="155">
        <f>S281*H281</f>
        <v>0</v>
      </c>
      <c r="U281" s="33"/>
      <c r="V281" s="33"/>
      <c r="W281" s="33"/>
      <c r="X281" s="33"/>
      <c r="Y281" s="33"/>
      <c r="Z281" s="33"/>
      <c r="AA281" s="33"/>
      <c r="AB281" s="33"/>
      <c r="AC281" s="33"/>
      <c r="AD281" s="33"/>
      <c r="AE281" s="33"/>
      <c r="AR281" s="156" t="s">
        <v>168</v>
      </c>
      <c r="AT281" s="156" t="s">
        <v>163</v>
      </c>
      <c r="AU281" s="156" t="s">
        <v>81</v>
      </c>
      <c r="AY281" s="18" t="s">
        <v>160</v>
      </c>
      <c r="BE281" s="157">
        <f>IF(N281="základní",J281,0)</f>
        <v>0</v>
      </c>
      <c r="BF281" s="157">
        <f>IF(N281="snížená",J281,0)</f>
        <v>0</v>
      </c>
      <c r="BG281" s="157">
        <f>IF(N281="zákl. přenesená",J281,0)</f>
        <v>0</v>
      </c>
      <c r="BH281" s="157">
        <f>IF(N281="sníž. přenesená",J281,0)</f>
        <v>0</v>
      </c>
      <c r="BI281" s="157">
        <f>IF(N281="nulová",J281,0)</f>
        <v>0</v>
      </c>
      <c r="BJ281" s="18" t="s">
        <v>81</v>
      </c>
      <c r="BK281" s="157">
        <f>ROUND(I281*H281,2)</f>
        <v>0</v>
      </c>
      <c r="BL281" s="18" t="s">
        <v>168</v>
      </c>
      <c r="BM281" s="156" t="s">
        <v>3042</v>
      </c>
    </row>
    <row r="282" spans="1:47" s="2" customFormat="1" ht="11.25">
      <c r="A282" s="33"/>
      <c r="B282" s="34"/>
      <c r="C282" s="33"/>
      <c r="D282" s="158" t="s">
        <v>170</v>
      </c>
      <c r="E282" s="33"/>
      <c r="F282" s="159" t="s">
        <v>3043</v>
      </c>
      <c r="G282" s="33"/>
      <c r="H282" s="33"/>
      <c r="I282" s="160"/>
      <c r="J282" s="33"/>
      <c r="K282" s="33"/>
      <c r="L282" s="34"/>
      <c r="M282" s="161"/>
      <c r="N282" s="162"/>
      <c r="O282" s="59"/>
      <c r="P282" s="59"/>
      <c r="Q282" s="59"/>
      <c r="R282" s="59"/>
      <c r="S282" s="59"/>
      <c r="T282" s="60"/>
      <c r="U282" s="33"/>
      <c r="V282" s="33"/>
      <c r="W282" s="33"/>
      <c r="X282" s="33"/>
      <c r="Y282" s="33"/>
      <c r="Z282" s="33"/>
      <c r="AA282" s="33"/>
      <c r="AB282" s="33"/>
      <c r="AC282" s="33"/>
      <c r="AD282" s="33"/>
      <c r="AE282" s="33"/>
      <c r="AT282" s="18" t="s">
        <v>170</v>
      </c>
      <c r="AU282" s="18" t="s">
        <v>81</v>
      </c>
    </row>
    <row r="283" spans="1:65" s="2" customFormat="1" ht="16.5" customHeight="1">
      <c r="A283" s="33"/>
      <c r="B283" s="144"/>
      <c r="C283" s="145" t="s">
        <v>812</v>
      </c>
      <c r="D283" s="145" t="s">
        <v>163</v>
      </c>
      <c r="E283" s="146" t="s">
        <v>3044</v>
      </c>
      <c r="F283" s="147" t="s">
        <v>3045</v>
      </c>
      <c r="G283" s="148" t="s">
        <v>693</v>
      </c>
      <c r="H283" s="149">
        <v>50</v>
      </c>
      <c r="I283" s="150"/>
      <c r="J283" s="151">
        <f>ROUND(I283*H283,2)</f>
        <v>0</v>
      </c>
      <c r="K283" s="147" t="s">
        <v>1</v>
      </c>
      <c r="L283" s="34"/>
      <c r="M283" s="152" t="s">
        <v>1</v>
      </c>
      <c r="N283" s="153" t="s">
        <v>38</v>
      </c>
      <c r="O283" s="59"/>
      <c r="P283" s="154">
        <f>O283*H283</f>
        <v>0</v>
      </c>
      <c r="Q283" s="154">
        <v>0</v>
      </c>
      <c r="R283" s="154">
        <f>Q283*H283</f>
        <v>0</v>
      </c>
      <c r="S283" s="154">
        <v>0</v>
      </c>
      <c r="T283" s="155">
        <f>S283*H283</f>
        <v>0</v>
      </c>
      <c r="U283" s="33"/>
      <c r="V283" s="33"/>
      <c r="W283" s="33"/>
      <c r="X283" s="33"/>
      <c r="Y283" s="33"/>
      <c r="Z283" s="33"/>
      <c r="AA283" s="33"/>
      <c r="AB283" s="33"/>
      <c r="AC283" s="33"/>
      <c r="AD283" s="33"/>
      <c r="AE283" s="33"/>
      <c r="AR283" s="156" t="s">
        <v>168</v>
      </c>
      <c r="AT283" s="156" t="s">
        <v>163</v>
      </c>
      <c r="AU283" s="156" t="s">
        <v>81</v>
      </c>
      <c r="AY283" s="18" t="s">
        <v>160</v>
      </c>
      <c r="BE283" s="157">
        <f>IF(N283="základní",J283,0)</f>
        <v>0</v>
      </c>
      <c r="BF283" s="157">
        <f>IF(N283="snížená",J283,0)</f>
        <v>0</v>
      </c>
      <c r="BG283" s="157">
        <f>IF(N283="zákl. přenesená",J283,0)</f>
        <v>0</v>
      </c>
      <c r="BH283" s="157">
        <f>IF(N283="sníž. přenesená",J283,0)</f>
        <v>0</v>
      </c>
      <c r="BI283" s="157">
        <f>IF(N283="nulová",J283,0)</f>
        <v>0</v>
      </c>
      <c r="BJ283" s="18" t="s">
        <v>81</v>
      </c>
      <c r="BK283" s="157">
        <f>ROUND(I283*H283,2)</f>
        <v>0</v>
      </c>
      <c r="BL283" s="18" t="s">
        <v>168</v>
      </c>
      <c r="BM283" s="156" t="s">
        <v>3046</v>
      </c>
    </row>
    <row r="284" spans="1:47" s="2" customFormat="1" ht="11.25">
      <c r="A284" s="33"/>
      <c r="B284" s="34"/>
      <c r="C284" s="33"/>
      <c r="D284" s="158" t="s">
        <v>170</v>
      </c>
      <c r="E284" s="33"/>
      <c r="F284" s="159" t="s">
        <v>3047</v>
      </c>
      <c r="G284" s="33"/>
      <c r="H284" s="33"/>
      <c r="I284" s="160"/>
      <c r="J284" s="33"/>
      <c r="K284" s="33"/>
      <c r="L284" s="34"/>
      <c r="M284" s="161"/>
      <c r="N284" s="162"/>
      <c r="O284" s="59"/>
      <c r="P284" s="59"/>
      <c r="Q284" s="59"/>
      <c r="R284" s="59"/>
      <c r="S284" s="59"/>
      <c r="T284" s="60"/>
      <c r="U284" s="33"/>
      <c r="V284" s="33"/>
      <c r="W284" s="33"/>
      <c r="X284" s="33"/>
      <c r="Y284" s="33"/>
      <c r="Z284" s="33"/>
      <c r="AA284" s="33"/>
      <c r="AB284" s="33"/>
      <c r="AC284" s="33"/>
      <c r="AD284" s="33"/>
      <c r="AE284" s="33"/>
      <c r="AT284" s="18" t="s">
        <v>170</v>
      </c>
      <c r="AU284" s="18" t="s">
        <v>81</v>
      </c>
    </row>
    <row r="285" spans="1:65" s="2" customFormat="1" ht="16.5" customHeight="1">
      <c r="A285" s="33"/>
      <c r="B285" s="144"/>
      <c r="C285" s="145" t="s">
        <v>817</v>
      </c>
      <c r="D285" s="145" t="s">
        <v>163</v>
      </c>
      <c r="E285" s="146" t="s">
        <v>3048</v>
      </c>
      <c r="F285" s="147" t="s">
        <v>3049</v>
      </c>
      <c r="G285" s="148" t="s">
        <v>693</v>
      </c>
      <c r="H285" s="149">
        <v>80</v>
      </c>
      <c r="I285" s="150"/>
      <c r="J285" s="151">
        <f>ROUND(I285*H285,2)</f>
        <v>0</v>
      </c>
      <c r="K285" s="147" t="s">
        <v>1</v>
      </c>
      <c r="L285" s="34"/>
      <c r="M285" s="152" t="s">
        <v>1</v>
      </c>
      <c r="N285" s="153" t="s">
        <v>38</v>
      </c>
      <c r="O285" s="59"/>
      <c r="P285" s="154">
        <f>O285*H285</f>
        <v>0</v>
      </c>
      <c r="Q285" s="154">
        <v>0</v>
      </c>
      <c r="R285" s="154">
        <f>Q285*H285</f>
        <v>0</v>
      </c>
      <c r="S285" s="154">
        <v>0</v>
      </c>
      <c r="T285" s="155">
        <f>S285*H285</f>
        <v>0</v>
      </c>
      <c r="U285" s="33"/>
      <c r="V285" s="33"/>
      <c r="W285" s="33"/>
      <c r="X285" s="33"/>
      <c r="Y285" s="33"/>
      <c r="Z285" s="33"/>
      <c r="AA285" s="33"/>
      <c r="AB285" s="33"/>
      <c r="AC285" s="33"/>
      <c r="AD285" s="33"/>
      <c r="AE285" s="33"/>
      <c r="AR285" s="156" t="s">
        <v>168</v>
      </c>
      <c r="AT285" s="156" t="s">
        <v>163</v>
      </c>
      <c r="AU285" s="156" t="s">
        <v>81</v>
      </c>
      <c r="AY285" s="18" t="s">
        <v>160</v>
      </c>
      <c r="BE285" s="157">
        <f>IF(N285="základní",J285,0)</f>
        <v>0</v>
      </c>
      <c r="BF285" s="157">
        <f>IF(N285="snížená",J285,0)</f>
        <v>0</v>
      </c>
      <c r="BG285" s="157">
        <f>IF(N285="zákl. přenesená",J285,0)</f>
        <v>0</v>
      </c>
      <c r="BH285" s="157">
        <f>IF(N285="sníž. přenesená",J285,0)</f>
        <v>0</v>
      </c>
      <c r="BI285" s="157">
        <f>IF(N285="nulová",J285,0)</f>
        <v>0</v>
      </c>
      <c r="BJ285" s="18" t="s">
        <v>81</v>
      </c>
      <c r="BK285" s="157">
        <f>ROUND(I285*H285,2)</f>
        <v>0</v>
      </c>
      <c r="BL285" s="18" t="s">
        <v>168</v>
      </c>
      <c r="BM285" s="156" t="s">
        <v>3050</v>
      </c>
    </row>
    <row r="286" spans="1:47" s="2" customFormat="1" ht="11.25">
      <c r="A286" s="33"/>
      <c r="B286" s="34"/>
      <c r="C286" s="33"/>
      <c r="D286" s="158" t="s">
        <v>170</v>
      </c>
      <c r="E286" s="33"/>
      <c r="F286" s="159" t="s">
        <v>3051</v>
      </c>
      <c r="G286" s="33"/>
      <c r="H286" s="33"/>
      <c r="I286" s="160"/>
      <c r="J286" s="33"/>
      <c r="K286" s="33"/>
      <c r="L286" s="34"/>
      <c r="M286" s="161"/>
      <c r="N286" s="162"/>
      <c r="O286" s="59"/>
      <c r="P286" s="59"/>
      <c r="Q286" s="59"/>
      <c r="R286" s="59"/>
      <c r="S286" s="59"/>
      <c r="T286" s="60"/>
      <c r="U286" s="33"/>
      <c r="V286" s="33"/>
      <c r="W286" s="33"/>
      <c r="X286" s="33"/>
      <c r="Y286" s="33"/>
      <c r="Z286" s="33"/>
      <c r="AA286" s="33"/>
      <c r="AB286" s="33"/>
      <c r="AC286" s="33"/>
      <c r="AD286" s="33"/>
      <c r="AE286" s="33"/>
      <c r="AT286" s="18" t="s">
        <v>170</v>
      </c>
      <c r="AU286" s="18" t="s">
        <v>81</v>
      </c>
    </row>
    <row r="287" spans="1:65" s="2" customFormat="1" ht="16.5" customHeight="1">
      <c r="A287" s="33"/>
      <c r="B287" s="144"/>
      <c r="C287" s="145" t="s">
        <v>823</v>
      </c>
      <c r="D287" s="145" t="s">
        <v>163</v>
      </c>
      <c r="E287" s="146" t="s">
        <v>3052</v>
      </c>
      <c r="F287" s="147" t="s">
        <v>3053</v>
      </c>
      <c r="G287" s="148" t="s">
        <v>2960</v>
      </c>
      <c r="H287" s="149">
        <v>100</v>
      </c>
      <c r="I287" s="150"/>
      <c r="J287" s="151">
        <f>ROUND(I287*H287,2)</f>
        <v>0</v>
      </c>
      <c r="K287" s="147" t="s">
        <v>1</v>
      </c>
      <c r="L287" s="34"/>
      <c r="M287" s="152" t="s">
        <v>1</v>
      </c>
      <c r="N287" s="153" t="s">
        <v>38</v>
      </c>
      <c r="O287" s="59"/>
      <c r="P287" s="154">
        <f>O287*H287</f>
        <v>0</v>
      </c>
      <c r="Q287" s="154">
        <v>0</v>
      </c>
      <c r="R287" s="154">
        <f>Q287*H287</f>
        <v>0</v>
      </c>
      <c r="S287" s="154">
        <v>0</v>
      </c>
      <c r="T287" s="155">
        <f>S287*H287</f>
        <v>0</v>
      </c>
      <c r="U287" s="33"/>
      <c r="V287" s="33"/>
      <c r="W287" s="33"/>
      <c r="X287" s="33"/>
      <c r="Y287" s="33"/>
      <c r="Z287" s="33"/>
      <c r="AA287" s="33"/>
      <c r="AB287" s="33"/>
      <c r="AC287" s="33"/>
      <c r="AD287" s="33"/>
      <c r="AE287" s="33"/>
      <c r="AR287" s="156" t="s">
        <v>168</v>
      </c>
      <c r="AT287" s="156" t="s">
        <v>163</v>
      </c>
      <c r="AU287" s="156" t="s">
        <v>81</v>
      </c>
      <c r="AY287" s="18" t="s">
        <v>160</v>
      </c>
      <c r="BE287" s="157">
        <f>IF(N287="základní",J287,0)</f>
        <v>0</v>
      </c>
      <c r="BF287" s="157">
        <f>IF(N287="snížená",J287,0)</f>
        <v>0</v>
      </c>
      <c r="BG287" s="157">
        <f>IF(N287="zákl. přenesená",J287,0)</f>
        <v>0</v>
      </c>
      <c r="BH287" s="157">
        <f>IF(N287="sníž. přenesená",J287,0)</f>
        <v>0</v>
      </c>
      <c r="BI287" s="157">
        <f>IF(N287="nulová",J287,0)</f>
        <v>0</v>
      </c>
      <c r="BJ287" s="18" t="s">
        <v>81</v>
      </c>
      <c r="BK287" s="157">
        <f>ROUND(I287*H287,2)</f>
        <v>0</v>
      </c>
      <c r="BL287" s="18" t="s">
        <v>168</v>
      </c>
      <c r="BM287" s="156" t="s">
        <v>3054</v>
      </c>
    </row>
    <row r="288" spans="1:47" s="2" customFormat="1" ht="11.25">
      <c r="A288" s="33"/>
      <c r="B288" s="34"/>
      <c r="C288" s="33"/>
      <c r="D288" s="158" t="s">
        <v>170</v>
      </c>
      <c r="E288" s="33"/>
      <c r="F288" s="159" t="s">
        <v>3053</v>
      </c>
      <c r="G288" s="33"/>
      <c r="H288" s="33"/>
      <c r="I288" s="160"/>
      <c r="J288" s="33"/>
      <c r="K288" s="33"/>
      <c r="L288" s="34"/>
      <c r="M288" s="161"/>
      <c r="N288" s="162"/>
      <c r="O288" s="59"/>
      <c r="P288" s="59"/>
      <c r="Q288" s="59"/>
      <c r="R288" s="59"/>
      <c r="S288" s="59"/>
      <c r="T288" s="60"/>
      <c r="U288" s="33"/>
      <c r="V288" s="33"/>
      <c r="W288" s="33"/>
      <c r="X288" s="33"/>
      <c r="Y288" s="33"/>
      <c r="Z288" s="33"/>
      <c r="AA288" s="33"/>
      <c r="AB288" s="33"/>
      <c r="AC288" s="33"/>
      <c r="AD288" s="33"/>
      <c r="AE288" s="33"/>
      <c r="AT288" s="18" t="s">
        <v>170</v>
      </c>
      <c r="AU288" s="18" t="s">
        <v>81</v>
      </c>
    </row>
    <row r="289" spans="1:65" s="2" customFormat="1" ht="16.5" customHeight="1">
      <c r="A289" s="33"/>
      <c r="B289" s="144"/>
      <c r="C289" s="145" t="s">
        <v>833</v>
      </c>
      <c r="D289" s="145" t="s">
        <v>163</v>
      </c>
      <c r="E289" s="146" t="s">
        <v>3055</v>
      </c>
      <c r="F289" s="147" t="s">
        <v>3056</v>
      </c>
      <c r="G289" s="148" t="s">
        <v>236</v>
      </c>
      <c r="H289" s="149">
        <v>70</v>
      </c>
      <c r="I289" s="150"/>
      <c r="J289" s="151">
        <f>ROUND(I289*H289,2)</f>
        <v>0</v>
      </c>
      <c r="K289" s="147" t="s">
        <v>1</v>
      </c>
      <c r="L289" s="34"/>
      <c r="M289" s="152" t="s">
        <v>1</v>
      </c>
      <c r="N289" s="153" t="s">
        <v>38</v>
      </c>
      <c r="O289" s="59"/>
      <c r="P289" s="154">
        <f>O289*H289</f>
        <v>0</v>
      </c>
      <c r="Q289" s="154">
        <v>0</v>
      </c>
      <c r="R289" s="154">
        <f>Q289*H289</f>
        <v>0</v>
      </c>
      <c r="S289" s="154">
        <v>0</v>
      </c>
      <c r="T289" s="155">
        <f>S289*H289</f>
        <v>0</v>
      </c>
      <c r="U289" s="33"/>
      <c r="V289" s="33"/>
      <c r="W289" s="33"/>
      <c r="X289" s="33"/>
      <c r="Y289" s="33"/>
      <c r="Z289" s="33"/>
      <c r="AA289" s="33"/>
      <c r="AB289" s="33"/>
      <c r="AC289" s="33"/>
      <c r="AD289" s="33"/>
      <c r="AE289" s="33"/>
      <c r="AR289" s="156" t="s">
        <v>168</v>
      </c>
      <c r="AT289" s="156" t="s">
        <v>163</v>
      </c>
      <c r="AU289" s="156" t="s">
        <v>81</v>
      </c>
      <c r="AY289" s="18" t="s">
        <v>160</v>
      </c>
      <c r="BE289" s="157">
        <f>IF(N289="základní",J289,0)</f>
        <v>0</v>
      </c>
      <c r="BF289" s="157">
        <f>IF(N289="snížená",J289,0)</f>
        <v>0</v>
      </c>
      <c r="BG289" s="157">
        <f>IF(N289="zákl. přenesená",J289,0)</f>
        <v>0</v>
      </c>
      <c r="BH289" s="157">
        <f>IF(N289="sníž. přenesená",J289,0)</f>
        <v>0</v>
      </c>
      <c r="BI289" s="157">
        <f>IF(N289="nulová",J289,0)</f>
        <v>0</v>
      </c>
      <c r="BJ289" s="18" t="s">
        <v>81</v>
      </c>
      <c r="BK289" s="157">
        <f>ROUND(I289*H289,2)</f>
        <v>0</v>
      </c>
      <c r="BL289" s="18" t="s">
        <v>168</v>
      </c>
      <c r="BM289" s="156" t="s">
        <v>3057</v>
      </c>
    </row>
    <row r="290" spans="1:47" s="2" customFormat="1" ht="11.25">
      <c r="A290" s="33"/>
      <c r="B290" s="34"/>
      <c r="C290" s="33"/>
      <c r="D290" s="158" t="s">
        <v>170</v>
      </c>
      <c r="E290" s="33"/>
      <c r="F290" s="159" t="s">
        <v>3056</v>
      </c>
      <c r="G290" s="33"/>
      <c r="H290" s="33"/>
      <c r="I290" s="160"/>
      <c r="J290" s="33"/>
      <c r="K290" s="33"/>
      <c r="L290" s="34"/>
      <c r="M290" s="161"/>
      <c r="N290" s="162"/>
      <c r="O290" s="59"/>
      <c r="P290" s="59"/>
      <c r="Q290" s="59"/>
      <c r="R290" s="59"/>
      <c r="S290" s="59"/>
      <c r="T290" s="60"/>
      <c r="U290" s="33"/>
      <c r="V290" s="33"/>
      <c r="W290" s="33"/>
      <c r="X290" s="33"/>
      <c r="Y290" s="33"/>
      <c r="Z290" s="33"/>
      <c r="AA290" s="33"/>
      <c r="AB290" s="33"/>
      <c r="AC290" s="33"/>
      <c r="AD290" s="33"/>
      <c r="AE290" s="33"/>
      <c r="AT290" s="18" t="s">
        <v>170</v>
      </c>
      <c r="AU290" s="18" t="s">
        <v>81</v>
      </c>
    </row>
    <row r="291" spans="1:65" s="2" customFormat="1" ht="16.5" customHeight="1">
      <c r="A291" s="33"/>
      <c r="B291" s="144"/>
      <c r="C291" s="145" t="s">
        <v>839</v>
      </c>
      <c r="D291" s="145" t="s">
        <v>163</v>
      </c>
      <c r="E291" s="146" t="s">
        <v>3058</v>
      </c>
      <c r="F291" s="147" t="s">
        <v>3059</v>
      </c>
      <c r="G291" s="148" t="s">
        <v>236</v>
      </c>
      <c r="H291" s="149">
        <v>70</v>
      </c>
      <c r="I291" s="150"/>
      <c r="J291" s="151">
        <f>ROUND(I291*H291,2)</f>
        <v>0</v>
      </c>
      <c r="K291" s="147" t="s">
        <v>1</v>
      </c>
      <c r="L291" s="34"/>
      <c r="M291" s="152" t="s">
        <v>1</v>
      </c>
      <c r="N291" s="153" t="s">
        <v>38</v>
      </c>
      <c r="O291" s="59"/>
      <c r="P291" s="154">
        <f>O291*H291</f>
        <v>0</v>
      </c>
      <c r="Q291" s="154">
        <v>0</v>
      </c>
      <c r="R291" s="154">
        <f>Q291*H291</f>
        <v>0</v>
      </c>
      <c r="S291" s="154">
        <v>0</v>
      </c>
      <c r="T291" s="155">
        <f>S291*H291</f>
        <v>0</v>
      </c>
      <c r="U291" s="33"/>
      <c r="V291" s="33"/>
      <c r="W291" s="33"/>
      <c r="X291" s="33"/>
      <c r="Y291" s="33"/>
      <c r="Z291" s="33"/>
      <c r="AA291" s="33"/>
      <c r="AB291" s="33"/>
      <c r="AC291" s="33"/>
      <c r="AD291" s="33"/>
      <c r="AE291" s="33"/>
      <c r="AR291" s="156" t="s">
        <v>168</v>
      </c>
      <c r="AT291" s="156" t="s">
        <v>163</v>
      </c>
      <c r="AU291" s="156" t="s">
        <v>81</v>
      </c>
      <c r="AY291" s="18" t="s">
        <v>160</v>
      </c>
      <c r="BE291" s="157">
        <f>IF(N291="základní",J291,0)</f>
        <v>0</v>
      </c>
      <c r="BF291" s="157">
        <f>IF(N291="snížená",J291,0)</f>
        <v>0</v>
      </c>
      <c r="BG291" s="157">
        <f>IF(N291="zákl. přenesená",J291,0)</f>
        <v>0</v>
      </c>
      <c r="BH291" s="157">
        <f>IF(N291="sníž. přenesená",J291,0)</f>
        <v>0</v>
      </c>
      <c r="BI291" s="157">
        <f>IF(N291="nulová",J291,0)</f>
        <v>0</v>
      </c>
      <c r="BJ291" s="18" t="s">
        <v>81</v>
      </c>
      <c r="BK291" s="157">
        <f>ROUND(I291*H291,2)</f>
        <v>0</v>
      </c>
      <c r="BL291" s="18" t="s">
        <v>168</v>
      </c>
      <c r="BM291" s="156" t="s">
        <v>3060</v>
      </c>
    </row>
    <row r="292" spans="1:47" s="2" customFormat="1" ht="11.25">
      <c r="A292" s="33"/>
      <c r="B292" s="34"/>
      <c r="C292" s="33"/>
      <c r="D292" s="158" t="s">
        <v>170</v>
      </c>
      <c r="E292" s="33"/>
      <c r="F292" s="159" t="s">
        <v>3059</v>
      </c>
      <c r="G292" s="33"/>
      <c r="H292" s="33"/>
      <c r="I292" s="160"/>
      <c r="J292" s="33"/>
      <c r="K292" s="33"/>
      <c r="L292" s="34"/>
      <c r="M292" s="161"/>
      <c r="N292" s="162"/>
      <c r="O292" s="59"/>
      <c r="P292" s="59"/>
      <c r="Q292" s="59"/>
      <c r="R292" s="59"/>
      <c r="S292" s="59"/>
      <c r="T292" s="60"/>
      <c r="U292" s="33"/>
      <c r="V292" s="33"/>
      <c r="W292" s="33"/>
      <c r="X292" s="33"/>
      <c r="Y292" s="33"/>
      <c r="Z292" s="33"/>
      <c r="AA292" s="33"/>
      <c r="AB292" s="33"/>
      <c r="AC292" s="33"/>
      <c r="AD292" s="33"/>
      <c r="AE292" s="33"/>
      <c r="AT292" s="18" t="s">
        <v>170</v>
      </c>
      <c r="AU292" s="18" t="s">
        <v>81</v>
      </c>
    </row>
    <row r="293" spans="1:65" s="2" customFormat="1" ht="16.5" customHeight="1">
      <c r="A293" s="33"/>
      <c r="B293" s="144"/>
      <c r="C293" s="145" t="s">
        <v>846</v>
      </c>
      <c r="D293" s="145" t="s">
        <v>163</v>
      </c>
      <c r="E293" s="146" t="s">
        <v>3061</v>
      </c>
      <c r="F293" s="147" t="s">
        <v>3062</v>
      </c>
      <c r="G293" s="148" t="s">
        <v>236</v>
      </c>
      <c r="H293" s="149">
        <v>70</v>
      </c>
      <c r="I293" s="150"/>
      <c r="J293" s="151">
        <f>ROUND(I293*H293,2)</f>
        <v>0</v>
      </c>
      <c r="K293" s="147" t="s">
        <v>1</v>
      </c>
      <c r="L293" s="34"/>
      <c r="M293" s="152" t="s">
        <v>1</v>
      </c>
      <c r="N293" s="153" t="s">
        <v>38</v>
      </c>
      <c r="O293" s="59"/>
      <c r="P293" s="154">
        <f>O293*H293</f>
        <v>0</v>
      </c>
      <c r="Q293" s="154">
        <v>0</v>
      </c>
      <c r="R293" s="154">
        <f>Q293*H293</f>
        <v>0</v>
      </c>
      <c r="S293" s="154">
        <v>0</v>
      </c>
      <c r="T293" s="155">
        <f>S293*H293</f>
        <v>0</v>
      </c>
      <c r="U293" s="33"/>
      <c r="V293" s="33"/>
      <c r="W293" s="33"/>
      <c r="X293" s="33"/>
      <c r="Y293" s="33"/>
      <c r="Z293" s="33"/>
      <c r="AA293" s="33"/>
      <c r="AB293" s="33"/>
      <c r="AC293" s="33"/>
      <c r="AD293" s="33"/>
      <c r="AE293" s="33"/>
      <c r="AR293" s="156" t="s">
        <v>168</v>
      </c>
      <c r="AT293" s="156" t="s">
        <v>163</v>
      </c>
      <c r="AU293" s="156" t="s">
        <v>81</v>
      </c>
      <c r="AY293" s="18" t="s">
        <v>160</v>
      </c>
      <c r="BE293" s="157">
        <f>IF(N293="základní",J293,0)</f>
        <v>0</v>
      </c>
      <c r="BF293" s="157">
        <f>IF(N293="snížená",J293,0)</f>
        <v>0</v>
      </c>
      <c r="BG293" s="157">
        <f>IF(N293="zákl. přenesená",J293,0)</f>
        <v>0</v>
      </c>
      <c r="BH293" s="157">
        <f>IF(N293="sníž. přenesená",J293,0)</f>
        <v>0</v>
      </c>
      <c r="BI293" s="157">
        <f>IF(N293="nulová",J293,0)</f>
        <v>0</v>
      </c>
      <c r="BJ293" s="18" t="s">
        <v>81</v>
      </c>
      <c r="BK293" s="157">
        <f>ROUND(I293*H293,2)</f>
        <v>0</v>
      </c>
      <c r="BL293" s="18" t="s">
        <v>168</v>
      </c>
      <c r="BM293" s="156" t="s">
        <v>3063</v>
      </c>
    </row>
    <row r="294" spans="1:47" s="2" customFormat="1" ht="11.25">
      <c r="A294" s="33"/>
      <c r="B294" s="34"/>
      <c r="C294" s="33"/>
      <c r="D294" s="158" t="s">
        <v>170</v>
      </c>
      <c r="E294" s="33"/>
      <c r="F294" s="159" t="s">
        <v>3062</v>
      </c>
      <c r="G294" s="33"/>
      <c r="H294" s="33"/>
      <c r="I294" s="160"/>
      <c r="J294" s="33"/>
      <c r="K294" s="33"/>
      <c r="L294" s="34"/>
      <c r="M294" s="161"/>
      <c r="N294" s="162"/>
      <c r="O294" s="59"/>
      <c r="P294" s="59"/>
      <c r="Q294" s="59"/>
      <c r="R294" s="59"/>
      <c r="S294" s="59"/>
      <c r="T294" s="60"/>
      <c r="U294" s="33"/>
      <c r="V294" s="33"/>
      <c r="W294" s="33"/>
      <c r="X294" s="33"/>
      <c r="Y294" s="33"/>
      <c r="Z294" s="33"/>
      <c r="AA294" s="33"/>
      <c r="AB294" s="33"/>
      <c r="AC294" s="33"/>
      <c r="AD294" s="33"/>
      <c r="AE294" s="33"/>
      <c r="AT294" s="18" t="s">
        <v>170</v>
      </c>
      <c r="AU294" s="18" t="s">
        <v>81</v>
      </c>
    </row>
    <row r="295" spans="1:65" s="2" customFormat="1" ht="16.5" customHeight="1">
      <c r="A295" s="33"/>
      <c r="B295" s="144"/>
      <c r="C295" s="145" t="s">
        <v>851</v>
      </c>
      <c r="D295" s="145" t="s">
        <v>163</v>
      </c>
      <c r="E295" s="146" t="s">
        <v>3064</v>
      </c>
      <c r="F295" s="147" t="s">
        <v>3065</v>
      </c>
      <c r="G295" s="148" t="s">
        <v>166</v>
      </c>
      <c r="H295" s="149">
        <v>40</v>
      </c>
      <c r="I295" s="150"/>
      <c r="J295" s="151">
        <f>ROUND(I295*H295,2)</f>
        <v>0</v>
      </c>
      <c r="K295" s="147" t="s">
        <v>1</v>
      </c>
      <c r="L295" s="34"/>
      <c r="M295" s="152" t="s">
        <v>1</v>
      </c>
      <c r="N295" s="153" t="s">
        <v>38</v>
      </c>
      <c r="O295" s="59"/>
      <c r="P295" s="154">
        <f>O295*H295</f>
        <v>0</v>
      </c>
      <c r="Q295" s="154">
        <v>0</v>
      </c>
      <c r="R295" s="154">
        <f>Q295*H295</f>
        <v>0</v>
      </c>
      <c r="S295" s="154">
        <v>0</v>
      </c>
      <c r="T295" s="155">
        <f>S295*H295</f>
        <v>0</v>
      </c>
      <c r="U295" s="33"/>
      <c r="V295" s="33"/>
      <c r="W295" s="33"/>
      <c r="X295" s="33"/>
      <c r="Y295" s="33"/>
      <c r="Z295" s="33"/>
      <c r="AA295" s="33"/>
      <c r="AB295" s="33"/>
      <c r="AC295" s="33"/>
      <c r="AD295" s="33"/>
      <c r="AE295" s="33"/>
      <c r="AR295" s="156" t="s">
        <v>168</v>
      </c>
      <c r="AT295" s="156" t="s">
        <v>163</v>
      </c>
      <c r="AU295" s="156" t="s">
        <v>81</v>
      </c>
      <c r="AY295" s="18" t="s">
        <v>160</v>
      </c>
      <c r="BE295" s="157">
        <f>IF(N295="základní",J295,0)</f>
        <v>0</v>
      </c>
      <c r="BF295" s="157">
        <f>IF(N295="snížená",J295,0)</f>
        <v>0</v>
      </c>
      <c r="BG295" s="157">
        <f>IF(N295="zákl. přenesená",J295,0)</f>
        <v>0</v>
      </c>
      <c r="BH295" s="157">
        <f>IF(N295="sníž. přenesená",J295,0)</f>
        <v>0</v>
      </c>
      <c r="BI295" s="157">
        <f>IF(N295="nulová",J295,0)</f>
        <v>0</v>
      </c>
      <c r="BJ295" s="18" t="s">
        <v>81</v>
      </c>
      <c r="BK295" s="157">
        <f>ROUND(I295*H295,2)</f>
        <v>0</v>
      </c>
      <c r="BL295" s="18" t="s">
        <v>168</v>
      </c>
      <c r="BM295" s="156" t="s">
        <v>3066</v>
      </c>
    </row>
    <row r="296" spans="1:47" s="2" customFormat="1" ht="11.25">
      <c r="A296" s="33"/>
      <c r="B296" s="34"/>
      <c r="C296" s="33"/>
      <c r="D296" s="158" t="s">
        <v>170</v>
      </c>
      <c r="E296" s="33"/>
      <c r="F296" s="159" t="s">
        <v>3065</v>
      </c>
      <c r="G296" s="33"/>
      <c r="H296" s="33"/>
      <c r="I296" s="160"/>
      <c r="J296" s="33"/>
      <c r="K296" s="33"/>
      <c r="L296" s="34"/>
      <c r="M296" s="161"/>
      <c r="N296" s="162"/>
      <c r="O296" s="59"/>
      <c r="P296" s="59"/>
      <c r="Q296" s="59"/>
      <c r="R296" s="59"/>
      <c r="S296" s="59"/>
      <c r="T296" s="60"/>
      <c r="U296" s="33"/>
      <c r="V296" s="33"/>
      <c r="W296" s="33"/>
      <c r="X296" s="33"/>
      <c r="Y296" s="33"/>
      <c r="Z296" s="33"/>
      <c r="AA296" s="33"/>
      <c r="AB296" s="33"/>
      <c r="AC296" s="33"/>
      <c r="AD296" s="33"/>
      <c r="AE296" s="33"/>
      <c r="AT296" s="18" t="s">
        <v>170</v>
      </c>
      <c r="AU296" s="18" t="s">
        <v>81</v>
      </c>
    </row>
    <row r="297" spans="1:65" s="2" customFormat="1" ht="24.2" customHeight="1">
      <c r="A297" s="33"/>
      <c r="B297" s="144"/>
      <c r="C297" s="145" t="s">
        <v>855</v>
      </c>
      <c r="D297" s="145" t="s">
        <v>163</v>
      </c>
      <c r="E297" s="146" t="s">
        <v>3067</v>
      </c>
      <c r="F297" s="147" t="s">
        <v>3068</v>
      </c>
      <c r="G297" s="148" t="s">
        <v>166</v>
      </c>
      <c r="H297" s="149">
        <v>40</v>
      </c>
      <c r="I297" s="150"/>
      <c r="J297" s="151">
        <f>ROUND(I297*H297,2)</f>
        <v>0</v>
      </c>
      <c r="K297" s="147" t="s">
        <v>1</v>
      </c>
      <c r="L297" s="34"/>
      <c r="M297" s="152" t="s">
        <v>1</v>
      </c>
      <c r="N297" s="153" t="s">
        <v>38</v>
      </c>
      <c r="O297" s="59"/>
      <c r="P297" s="154">
        <f>O297*H297</f>
        <v>0</v>
      </c>
      <c r="Q297" s="154">
        <v>0</v>
      </c>
      <c r="R297" s="154">
        <f>Q297*H297</f>
        <v>0</v>
      </c>
      <c r="S297" s="154">
        <v>0</v>
      </c>
      <c r="T297" s="155">
        <f>S297*H297</f>
        <v>0</v>
      </c>
      <c r="U297" s="33"/>
      <c r="V297" s="33"/>
      <c r="W297" s="33"/>
      <c r="X297" s="33"/>
      <c r="Y297" s="33"/>
      <c r="Z297" s="33"/>
      <c r="AA297" s="33"/>
      <c r="AB297" s="33"/>
      <c r="AC297" s="33"/>
      <c r="AD297" s="33"/>
      <c r="AE297" s="33"/>
      <c r="AR297" s="156" t="s">
        <v>168</v>
      </c>
      <c r="AT297" s="156" t="s">
        <v>163</v>
      </c>
      <c r="AU297" s="156" t="s">
        <v>81</v>
      </c>
      <c r="AY297" s="18" t="s">
        <v>160</v>
      </c>
      <c r="BE297" s="157">
        <f>IF(N297="základní",J297,0)</f>
        <v>0</v>
      </c>
      <c r="BF297" s="157">
        <f>IF(N297="snížená",J297,0)</f>
        <v>0</v>
      </c>
      <c r="BG297" s="157">
        <f>IF(N297="zákl. přenesená",J297,0)</f>
        <v>0</v>
      </c>
      <c r="BH297" s="157">
        <f>IF(N297="sníž. přenesená",J297,0)</f>
        <v>0</v>
      </c>
      <c r="BI297" s="157">
        <f>IF(N297="nulová",J297,0)</f>
        <v>0</v>
      </c>
      <c r="BJ297" s="18" t="s">
        <v>81</v>
      </c>
      <c r="BK297" s="157">
        <f>ROUND(I297*H297,2)</f>
        <v>0</v>
      </c>
      <c r="BL297" s="18" t="s">
        <v>168</v>
      </c>
      <c r="BM297" s="156" t="s">
        <v>3069</v>
      </c>
    </row>
    <row r="298" spans="1:47" s="2" customFormat="1" ht="11.25">
      <c r="A298" s="33"/>
      <c r="B298" s="34"/>
      <c r="C298" s="33"/>
      <c r="D298" s="158" t="s">
        <v>170</v>
      </c>
      <c r="E298" s="33"/>
      <c r="F298" s="159" t="s">
        <v>3068</v>
      </c>
      <c r="G298" s="33"/>
      <c r="H298" s="33"/>
      <c r="I298" s="160"/>
      <c r="J298" s="33"/>
      <c r="K298" s="33"/>
      <c r="L298" s="34"/>
      <c r="M298" s="211"/>
      <c r="N298" s="212"/>
      <c r="O298" s="208"/>
      <c r="P298" s="208"/>
      <c r="Q298" s="208"/>
      <c r="R298" s="208"/>
      <c r="S298" s="208"/>
      <c r="T298" s="213"/>
      <c r="U298" s="33"/>
      <c r="V298" s="33"/>
      <c r="W298" s="33"/>
      <c r="X298" s="33"/>
      <c r="Y298" s="33"/>
      <c r="Z298" s="33"/>
      <c r="AA298" s="33"/>
      <c r="AB298" s="33"/>
      <c r="AC298" s="33"/>
      <c r="AD298" s="33"/>
      <c r="AE298" s="33"/>
      <c r="AT298" s="18" t="s">
        <v>170</v>
      </c>
      <c r="AU298" s="18" t="s">
        <v>81</v>
      </c>
    </row>
    <row r="299" spans="1:31" s="2" customFormat="1" ht="6.95" customHeight="1">
      <c r="A299" s="33"/>
      <c r="B299" s="48"/>
      <c r="C299" s="49"/>
      <c r="D299" s="49"/>
      <c r="E299" s="49"/>
      <c r="F299" s="49"/>
      <c r="G299" s="49"/>
      <c r="H299" s="49"/>
      <c r="I299" s="49"/>
      <c r="J299" s="49"/>
      <c r="K299" s="49"/>
      <c r="L299" s="34"/>
      <c r="M299" s="33"/>
      <c r="O299" s="33"/>
      <c r="P299" s="33"/>
      <c r="Q299" s="33"/>
      <c r="R299" s="33"/>
      <c r="S299" s="33"/>
      <c r="T299" s="33"/>
      <c r="U299" s="33"/>
      <c r="V299" s="33"/>
      <c r="W299" s="33"/>
      <c r="X299" s="33"/>
      <c r="Y299" s="33"/>
      <c r="Z299" s="33"/>
      <c r="AA299" s="33"/>
      <c r="AB299" s="33"/>
      <c r="AC299" s="33"/>
      <c r="AD299" s="33"/>
      <c r="AE299" s="33"/>
    </row>
  </sheetData>
  <autoFilter ref="C124:K298"/>
  <mergeCells count="9">
    <mergeCell ref="E87:H87"/>
    <mergeCell ref="E115:H115"/>
    <mergeCell ref="E117:H117"/>
    <mergeCell ref="L2:V2"/>
    <mergeCell ref="E7:H7"/>
    <mergeCell ref="E9:H9"/>
    <mergeCell ref="E18:H18"/>
    <mergeCell ref="E27:H27"/>
    <mergeCell ref="E85:H85"/>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2:BM297"/>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252" t="s">
        <v>5</v>
      </c>
      <c r="M2" s="237"/>
      <c r="N2" s="237"/>
      <c r="O2" s="237"/>
      <c r="P2" s="237"/>
      <c r="Q2" s="237"/>
      <c r="R2" s="237"/>
      <c r="S2" s="237"/>
      <c r="T2" s="237"/>
      <c r="U2" s="237"/>
      <c r="V2" s="237"/>
      <c r="AT2" s="18" t="s">
        <v>104</v>
      </c>
    </row>
    <row r="3" spans="2:46" s="1" customFormat="1" ht="6.95" customHeight="1" hidden="1">
      <c r="B3" s="19"/>
      <c r="C3" s="20"/>
      <c r="D3" s="20"/>
      <c r="E3" s="20"/>
      <c r="F3" s="20"/>
      <c r="G3" s="20"/>
      <c r="H3" s="20"/>
      <c r="I3" s="20"/>
      <c r="J3" s="20"/>
      <c r="K3" s="20"/>
      <c r="L3" s="21"/>
      <c r="AT3" s="18" t="s">
        <v>83</v>
      </c>
    </row>
    <row r="4" spans="2:46" s="1" customFormat="1" ht="24.95" customHeight="1" hidden="1">
      <c r="B4" s="21"/>
      <c r="D4" s="22" t="s">
        <v>105</v>
      </c>
      <c r="L4" s="21"/>
      <c r="M4" s="94" t="s">
        <v>10</v>
      </c>
      <c r="AT4" s="18" t="s">
        <v>3</v>
      </c>
    </row>
    <row r="5" spans="2:12" s="1" customFormat="1" ht="6.95" customHeight="1" hidden="1">
      <c r="B5" s="21"/>
      <c r="L5" s="21"/>
    </row>
    <row r="6" spans="2:12" s="1" customFormat="1" ht="12" customHeight="1" hidden="1">
      <c r="B6" s="21"/>
      <c r="D6" s="28" t="s">
        <v>16</v>
      </c>
      <c r="L6" s="21"/>
    </row>
    <row r="7" spans="2:12" s="1" customFormat="1" ht="16.5" customHeight="1" hidden="1">
      <c r="B7" s="21"/>
      <c r="E7" s="253" t="str">
        <f>'Rekapitulace stavby'!K6</f>
        <v>Nástavba provozně technického objektu - ON Trutnov 1</v>
      </c>
      <c r="F7" s="254"/>
      <c r="G7" s="254"/>
      <c r="H7" s="254"/>
      <c r="L7" s="21"/>
    </row>
    <row r="8" spans="1:31" s="2" customFormat="1" ht="12" customHeight="1" hidden="1">
      <c r="A8" s="33"/>
      <c r="B8" s="34"/>
      <c r="C8" s="33"/>
      <c r="D8" s="28" t="s">
        <v>106</v>
      </c>
      <c r="E8" s="33"/>
      <c r="F8" s="33"/>
      <c r="G8" s="33"/>
      <c r="H8" s="33"/>
      <c r="I8" s="33"/>
      <c r="J8" s="33"/>
      <c r="K8" s="33"/>
      <c r="L8" s="43"/>
      <c r="S8" s="33"/>
      <c r="T8" s="33"/>
      <c r="U8" s="33"/>
      <c r="V8" s="33"/>
      <c r="W8" s="33"/>
      <c r="X8" s="33"/>
      <c r="Y8" s="33"/>
      <c r="Z8" s="33"/>
      <c r="AA8" s="33"/>
      <c r="AB8" s="33"/>
      <c r="AC8" s="33"/>
      <c r="AD8" s="33"/>
      <c r="AE8" s="33"/>
    </row>
    <row r="9" spans="1:31" s="2" customFormat="1" ht="16.5" customHeight="1" hidden="1">
      <c r="A9" s="33"/>
      <c r="B9" s="34"/>
      <c r="C9" s="33"/>
      <c r="D9" s="33"/>
      <c r="E9" s="214" t="s">
        <v>3070</v>
      </c>
      <c r="F9" s="255"/>
      <c r="G9" s="255"/>
      <c r="H9" s="255"/>
      <c r="I9" s="33"/>
      <c r="J9" s="33"/>
      <c r="K9" s="33"/>
      <c r="L9" s="43"/>
      <c r="S9" s="33"/>
      <c r="T9" s="33"/>
      <c r="U9" s="33"/>
      <c r="V9" s="33"/>
      <c r="W9" s="33"/>
      <c r="X9" s="33"/>
      <c r="Y9" s="33"/>
      <c r="Z9" s="33"/>
      <c r="AA9" s="33"/>
      <c r="AB9" s="33"/>
      <c r="AC9" s="33"/>
      <c r="AD9" s="33"/>
      <c r="AE9" s="33"/>
    </row>
    <row r="10" spans="1:31" s="2" customFormat="1" ht="11.25" hidden="1">
      <c r="A10" s="33"/>
      <c r="B10" s="34"/>
      <c r="C10" s="33"/>
      <c r="D10" s="33"/>
      <c r="E10" s="33"/>
      <c r="F10" s="33"/>
      <c r="G10" s="33"/>
      <c r="H10" s="33"/>
      <c r="I10" s="33"/>
      <c r="J10" s="33"/>
      <c r="K10" s="33"/>
      <c r="L10" s="43"/>
      <c r="S10" s="33"/>
      <c r="T10" s="33"/>
      <c r="U10" s="33"/>
      <c r="V10" s="33"/>
      <c r="W10" s="33"/>
      <c r="X10" s="33"/>
      <c r="Y10" s="33"/>
      <c r="Z10" s="33"/>
      <c r="AA10" s="33"/>
      <c r="AB10" s="33"/>
      <c r="AC10" s="33"/>
      <c r="AD10" s="33"/>
      <c r="AE10" s="33"/>
    </row>
    <row r="11" spans="1:31" s="2" customFormat="1" ht="12" customHeight="1" hidden="1">
      <c r="A11" s="33"/>
      <c r="B11" s="34"/>
      <c r="C11" s="33"/>
      <c r="D11" s="28" t="s">
        <v>18</v>
      </c>
      <c r="E11" s="33"/>
      <c r="F11" s="26" t="s">
        <v>1</v>
      </c>
      <c r="G11" s="33"/>
      <c r="H11" s="33"/>
      <c r="I11" s="28" t="s">
        <v>19</v>
      </c>
      <c r="J11" s="26" t="s">
        <v>1</v>
      </c>
      <c r="K11" s="33"/>
      <c r="L11" s="43"/>
      <c r="S11" s="33"/>
      <c r="T11" s="33"/>
      <c r="U11" s="33"/>
      <c r="V11" s="33"/>
      <c r="W11" s="33"/>
      <c r="X11" s="33"/>
      <c r="Y11" s="33"/>
      <c r="Z11" s="33"/>
      <c r="AA11" s="33"/>
      <c r="AB11" s="33"/>
      <c r="AC11" s="33"/>
      <c r="AD11" s="33"/>
      <c r="AE11" s="33"/>
    </row>
    <row r="12" spans="1:31" s="2" customFormat="1" ht="12" customHeight="1" hidden="1">
      <c r="A12" s="33"/>
      <c r="B12" s="34"/>
      <c r="C12" s="33"/>
      <c r="D12" s="28" t="s">
        <v>20</v>
      </c>
      <c r="E12" s="33"/>
      <c r="F12" s="26" t="s">
        <v>21</v>
      </c>
      <c r="G12" s="33"/>
      <c r="H12" s="33"/>
      <c r="I12" s="28" t="s">
        <v>22</v>
      </c>
      <c r="J12" s="56" t="str">
        <f>'Rekapitulace stavby'!AN8</f>
        <v>27. 1. 2023</v>
      </c>
      <c r="K12" s="33"/>
      <c r="L12" s="43"/>
      <c r="S12" s="33"/>
      <c r="T12" s="33"/>
      <c r="U12" s="33"/>
      <c r="V12" s="33"/>
      <c r="W12" s="33"/>
      <c r="X12" s="33"/>
      <c r="Y12" s="33"/>
      <c r="Z12" s="33"/>
      <c r="AA12" s="33"/>
      <c r="AB12" s="33"/>
      <c r="AC12" s="33"/>
      <c r="AD12" s="33"/>
      <c r="AE12" s="33"/>
    </row>
    <row r="13" spans="1:31" s="2" customFormat="1" ht="10.9" customHeight="1" hidden="1">
      <c r="A13" s="33"/>
      <c r="B13" s="34"/>
      <c r="C13" s="33"/>
      <c r="D13" s="33"/>
      <c r="E13" s="33"/>
      <c r="F13" s="33"/>
      <c r="G13" s="33"/>
      <c r="H13" s="33"/>
      <c r="I13" s="33"/>
      <c r="J13" s="33"/>
      <c r="K13" s="33"/>
      <c r="L13" s="43"/>
      <c r="S13" s="33"/>
      <c r="T13" s="33"/>
      <c r="U13" s="33"/>
      <c r="V13" s="33"/>
      <c r="W13" s="33"/>
      <c r="X13" s="33"/>
      <c r="Y13" s="33"/>
      <c r="Z13" s="33"/>
      <c r="AA13" s="33"/>
      <c r="AB13" s="33"/>
      <c r="AC13" s="33"/>
      <c r="AD13" s="33"/>
      <c r="AE13" s="33"/>
    </row>
    <row r="14" spans="1:31" s="2" customFormat="1" ht="12" customHeight="1" hidden="1">
      <c r="A14" s="33"/>
      <c r="B14" s="34"/>
      <c r="C14" s="33"/>
      <c r="D14" s="28" t="s">
        <v>24</v>
      </c>
      <c r="E14" s="33"/>
      <c r="F14" s="33"/>
      <c r="G14" s="33"/>
      <c r="H14" s="33"/>
      <c r="I14" s="28" t="s">
        <v>25</v>
      </c>
      <c r="J14" s="26" t="str">
        <f>IF('Rekapitulace stavby'!AN10="","",'Rekapitulace stavby'!AN10)</f>
        <v/>
      </c>
      <c r="K14" s="33"/>
      <c r="L14" s="43"/>
      <c r="S14" s="33"/>
      <c r="T14" s="33"/>
      <c r="U14" s="33"/>
      <c r="V14" s="33"/>
      <c r="W14" s="33"/>
      <c r="X14" s="33"/>
      <c r="Y14" s="33"/>
      <c r="Z14" s="33"/>
      <c r="AA14" s="33"/>
      <c r="AB14" s="33"/>
      <c r="AC14" s="33"/>
      <c r="AD14" s="33"/>
      <c r="AE14" s="33"/>
    </row>
    <row r="15" spans="1:31" s="2" customFormat="1" ht="18" customHeight="1" hidden="1">
      <c r="A15" s="33"/>
      <c r="B15" s="34"/>
      <c r="C15" s="33"/>
      <c r="D15" s="33"/>
      <c r="E15" s="26" t="str">
        <f>IF('Rekapitulace stavby'!E11="","",'Rekapitulace stavby'!E11)</f>
        <v xml:space="preserve"> </v>
      </c>
      <c r="F15" s="33"/>
      <c r="G15" s="33"/>
      <c r="H15" s="33"/>
      <c r="I15" s="28" t="s">
        <v>26</v>
      </c>
      <c r="J15" s="26" t="str">
        <f>IF('Rekapitulace stavby'!AN11="","",'Rekapitulace stavby'!AN11)</f>
        <v/>
      </c>
      <c r="K15" s="33"/>
      <c r="L15" s="43"/>
      <c r="S15" s="33"/>
      <c r="T15" s="33"/>
      <c r="U15" s="33"/>
      <c r="V15" s="33"/>
      <c r="W15" s="33"/>
      <c r="X15" s="33"/>
      <c r="Y15" s="33"/>
      <c r="Z15" s="33"/>
      <c r="AA15" s="33"/>
      <c r="AB15" s="33"/>
      <c r="AC15" s="33"/>
      <c r="AD15" s="33"/>
      <c r="AE15" s="33"/>
    </row>
    <row r="16" spans="1:31" s="2" customFormat="1" ht="6.95" customHeight="1" hidden="1">
      <c r="A16" s="33"/>
      <c r="B16" s="34"/>
      <c r="C16" s="33"/>
      <c r="D16" s="33"/>
      <c r="E16" s="33"/>
      <c r="F16" s="33"/>
      <c r="G16" s="33"/>
      <c r="H16" s="33"/>
      <c r="I16" s="33"/>
      <c r="J16" s="33"/>
      <c r="K16" s="33"/>
      <c r="L16" s="43"/>
      <c r="S16" s="33"/>
      <c r="T16" s="33"/>
      <c r="U16" s="33"/>
      <c r="V16" s="33"/>
      <c r="W16" s="33"/>
      <c r="X16" s="33"/>
      <c r="Y16" s="33"/>
      <c r="Z16" s="33"/>
      <c r="AA16" s="33"/>
      <c r="AB16" s="33"/>
      <c r="AC16" s="33"/>
      <c r="AD16" s="33"/>
      <c r="AE16" s="33"/>
    </row>
    <row r="17" spans="1:31" s="2" customFormat="1" ht="12" customHeight="1" hidden="1">
      <c r="A17" s="33"/>
      <c r="B17" s="34"/>
      <c r="C17" s="33"/>
      <c r="D17" s="28" t="s">
        <v>27</v>
      </c>
      <c r="E17" s="33"/>
      <c r="F17" s="33"/>
      <c r="G17" s="33"/>
      <c r="H17" s="33"/>
      <c r="I17" s="28" t="s">
        <v>25</v>
      </c>
      <c r="J17" s="29" t="str">
        <f>'Rekapitulace stavby'!AN13</f>
        <v>Vyplň údaj</v>
      </c>
      <c r="K17" s="33"/>
      <c r="L17" s="43"/>
      <c r="S17" s="33"/>
      <c r="T17" s="33"/>
      <c r="U17" s="33"/>
      <c r="V17" s="33"/>
      <c r="W17" s="33"/>
      <c r="X17" s="33"/>
      <c r="Y17" s="33"/>
      <c r="Z17" s="33"/>
      <c r="AA17" s="33"/>
      <c r="AB17" s="33"/>
      <c r="AC17" s="33"/>
      <c r="AD17" s="33"/>
      <c r="AE17" s="33"/>
    </row>
    <row r="18" spans="1:31" s="2" customFormat="1" ht="18" customHeight="1" hidden="1">
      <c r="A18" s="33"/>
      <c r="B18" s="34"/>
      <c r="C18" s="33"/>
      <c r="D18" s="33"/>
      <c r="E18" s="256" t="str">
        <f>'Rekapitulace stavby'!E14</f>
        <v>Vyplň údaj</v>
      </c>
      <c r="F18" s="236"/>
      <c r="G18" s="236"/>
      <c r="H18" s="236"/>
      <c r="I18" s="28" t="s">
        <v>26</v>
      </c>
      <c r="J18" s="29" t="str">
        <f>'Rekapitulace stavby'!AN14</f>
        <v>Vyplň údaj</v>
      </c>
      <c r="K18" s="33"/>
      <c r="L18" s="43"/>
      <c r="S18" s="33"/>
      <c r="T18" s="33"/>
      <c r="U18" s="33"/>
      <c r="V18" s="33"/>
      <c r="W18" s="33"/>
      <c r="X18" s="33"/>
      <c r="Y18" s="33"/>
      <c r="Z18" s="33"/>
      <c r="AA18" s="33"/>
      <c r="AB18" s="33"/>
      <c r="AC18" s="33"/>
      <c r="AD18" s="33"/>
      <c r="AE18" s="33"/>
    </row>
    <row r="19" spans="1:31" s="2" customFormat="1" ht="6.95" customHeight="1" hidden="1">
      <c r="A19" s="33"/>
      <c r="B19" s="34"/>
      <c r="C19" s="33"/>
      <c r="D19" s="33"/>
      <c r="E19" s="33"/>
      <c r="F19" s="33"/>
      <c r="G19" s="33"/>
      <c r="H19" s="33"/>
      <c r="I19" s="33"/>
      <c r="J19" s="33"/>
      <c r="K19" s="33"/>
      <c r="L19" s="43"/>
      <c r="S19" s="33"/>
      <c r="T19" s="33"/>
      <c r="U19" s="33"/>
      <c r="V19" s="33"/>
      <c r="W19" s="33"/>
      <c r="X19" s="33"/>
      <c r="Y19" s="33"/>
      <c r="Z19" s="33"/>
      <c r="AA19" s="33"/>
      <c r="AB19" s="33"/>
      <c r="AC19" s="33"/>
      <c r="AD19" s="33"/>
      <c r="AE19" s="33"/>
    </row>
    <row r="20" spans="1:31" s="2" customFormat="1" ht="12" customHeight="1" hidden="1">
      <c r="A20" s="33"/>
      <c r="B20" s="34"/>
      <c r="C20" s="33"/>
      <c r="D20" s="28" t="s">
        <v>29</v>
      </c>
      <c r="E20" s="33"/>
      <c r="F20" s="33"/>
      <c r="G20" s="33"/>
      <c r="H20" s="33"/>
      <c r="I20" s="28" t="s">
        <v>25</v>
      </c>
      <c r="J20" s="26" t="str">
        <f>IF('Rekapitulace stavby'!AN16="","",'Rekapitulace stavby'!AN16)</f>
        <v/>
      </c>
      <c r="K20" s="33"/>
      <c r="L20" s="43"/>
      <c r="S20" s="33"/>
      <c r="T20" s="33"/>
      <c r="U20" s="33"/>
      <c r="V20" s="33"/>
      <c r="W20" s="33"/>
      <c r="X20" s="33"/>
      <c r="Y20" s="33"/>
      <c r="Z20" s="33"/>
      <c r="AA20" s="33"/>
      <c r="AB20" s="33"/>
      <c r="AC20" s="33"/>
      <c r="AD20" s="33"/>
      <c r="AE20" s="33"/>
    </row>
    <row r="21" spans="1:31" s="2" customFormat="1" ht="18" customHeight="1" hidden="1">
      <c r="A21" s="33"/>
      <c r="B21" s="34"/>
      <c r="C21" s="33"/>
      <c r="D21" s="33"/>
      <c r="E21" s="26" t="str">
        <f>IF('Rekapitulace stavby'!E17="","",'Rekapitulace stavby'!E17)</f>
        <v xml:space="preserve"> </v>
      </c>
      <c r="F21" s="33"/>
      <c r="G21" s="33"/>
      <c r="H21" s="33"/>
      <c r="I21" s="28" t="s">
        <v>26</v>
      </c>
      <c r="J21" s="26" t="str">
        <f>IF('Rekapitulace stavby'!AN17="","",'Rekapitulace stavby'!AN17)</f>
        <v/>
      </c>
      <c r="K21" s="33"/>
      <c r="L21" s="43"/>
      <c r="S21" s="33"/>
      <c r="T21" s="33"/>
      <c r="U21" s="33"/>
      <c r="V21" s="33"/>
      <c r="W21" s="33"/>
      <c r="X21" s="33"/>
      <c r="Y21" s="33"/>
      <c r="Z21" s="33"/>
      <c r="AA21" s="33"/>
      <c r="AB21" s="33"/>
      <c r="AC21" s="33"/>
      <c r="AD21" s="33"/>
      <c r="AE21" s="33"/>
    </row>
    <row r="22" spans="1:31" s="2" customFormat="1" ht="6.95" customHeight="1" hidden="1">
      <c r="A22" s="33"/>
      <c r="B22" s="34"/>
      <c r="C22" s="33"/>
      <c r="D22" s="33"/>
      <c r="E22" s="33"/>
      <c r="F22" s="33"/>
      <c r="G22" s="33"/>
      <c r="H22" s="33"/>
      <c r="I22" s="33"/>
      <c r="J22" s="33"/>
      <c r="K22" s="33"/>
      <c r="L22" s="43"/>
      <c r="S22" s="33"/>
      <c r="T22" s="33"/>
      <c r="U22" s="33"/>
      <c r="V22" s="33"/>
      <c r="W22" s="33"/>
      <c r="X22" s="33"/>
      <c r="Y22" s="33"/>
      <c r="Z22" s="33"/>
      <c r="AA22" s="33"/>
      <c r="AB22" s="33"/>
      <c r="AC22" s="33"/>
      <c r="AD22" s="33"/>
      <c r="AE22" s="33"/>
    </row>
    <row r="23" spans="1:31" s="2" customFormat="1" ht="12" customHeight="1" hidden="1">
      <c r="A23" s="33"/>
      <c r="B23" s="34"/>
      <c r="C23" s="33"/>
      <c r="D23" s="28" t="s">
        <v>31</v>
      </c>
      <c r="E23" s="33"/>
      <c r="F23" s="33"/>
      <c r="G23" s="33"/>
      <c r="H23" s="33"/>
      <c r="I23" s="28" t="s">
        <v>25</v>
      </c>
      <c r="J23" s="26" t="str">
        <f>IF('Rekapitulace stavby'!AN19="","",'Rekapitulace stavby'!AN19)</f>
        <v/>
      </c>
      <c r="K23" s="33"/>
      <c r="L23" s="43"/>
      <c r="S23" s="33"/>
      <c r="T23" s="33"/>
      <c r="U23" s="33"/>
      <c r="V23" s="33"/>
      <c r="W23" s="33"/>
      <c r="X23" s="33"/>
      <c r="Y23" s="33"/>
      <c r="Z23" s="33"/>
      <c r="AA23" s="33"/>
      <c r="AB23" s="33"/>
      <c r="AC23" s="33"/>
      <c r="AD23" s="33"/>
      <c r="AE23" s="33"/>
    </row>
    <row r="24" spans="1:31" s="2" customFormat="1" ht="18" customHeight="1" hidden="1">
      <c r="A24" s="33"/>
      <c r="B24" s="34"/>
      <c r="C24" s="33"/>
      <c r="D24" s="33"/>
      <c r="E24" s="26" t="str">
        <f>IF('Rekapitulace stavby'!E20="","",'Rekapitulace stavby'!E20)</f>
        <v xml:space="preserve"> </v>
      </c>
      <c r="F24" s="33"/>
      <c r="G24" s="33"/>
      <c r="H24" s="33"/>
      <c r="I24" s="28" t="s">
        <v>26</v>
      </c>
      <c r="J24" s="26" t="str">
        <f>IF('Rekapitulace stavby'!AN20="","",'Rekapitulace stavby'!AN20)</f>
        <v/>
      </c>
      <c r="K24" s="33"/>
      <c r="L24" s="43"/>
      <c r="S24" s="33"/>
      <c r="T24" s="33"/>
      <c r="U24" s="33"/>
      <c r="V24" s="33"/>
      <c r="W24" s="33"/>
      <c r="X24" s="33"/>
      <c r="Y24" s="33"/>
      <c r="Z24" s="33"/>
      <c r="AA24" s="33"/>
      <c r="AB24" s="33"/>
      <c r="AC24" s="33"/>
      <c r="AD24" s="33"/>
      <c r="AE24" s="33"/>
    </row>
    <row r="25" spans="1:31" s="2" customFormat="1" ht="6.95" customHeight="1" hidden="1">
      <c r="A25" s="33"/>
      <c r="B25" s="34"/>
      <c r="C25" s="33"/>
      <c r="D25" s="33"/>
      <c r="E25" s="33"/>
      <c r="F25" s="33"/>
      <c r="G25" s="33"/>
      <c r="H25" s="33"/>
      <c r="I25" s="33"/>
      <c r="J25" s="33"/>
      <c r="K25" s="33"/>
      <c r="L25" s="43"/>
      <c r="S25" s="33"/>
      <c r="T25" s="33"/>
      <c r="U25" s="33"/>
      <c r="V25" s="33"/>
      <c r="W25" s="33"/>
      <c r="X25" s="33"/>
      <c r="Y25" s="33"/>
      <c r="Z25" s="33"/>
      <c r="AA25" s="33"/>
      <c r="AB25" s="33"/>
      <c r="AC25" s="33"/>
      <c r="AD25" s="33"/>
      <c r="AE25" s="33"/>
    </row>
    <row r="26" spans="1:31" s="2" customFormat="1" ht="12" customHeight="1" hidden="1">
      <c r="A26" s="33"/>
      <c r="B26" s="34"/>
      <c r="C26" s="33"/>
      <c r="D26" s="28" t="s">
        <v>32</v>
      </c>
      <c r="E26" s="33"/>
      <c r="F26" s="33"/>
      <c r="G26" s="33"/>
      <c r="H26" s="33"/>
      <c r="I26" s="33"/>
      <c r="J26" s="33"/>
      <c r="K26" s="33"/>
      <c r="L26" s="43"/>
      <c r="S26" s="33"/>
      <c r="T26" s="33"/>
      <c r="U26" s="33"/>
      <c r="V26" s="33"/>
      <c r="W26" s="33"/>
      <c r="X26" s="33"/>
      <c r="Y26" s="33"/>
      <c r="Z26" s="33"/>
      <c r="AA26" s="33"/>
      <c r="AB26" s="33"/>
      <c r="AC26" s="33"/>
      <c r="AD26" s="33"/>
      <c r="AE26" s="33"/>
    </row>
    <row r="27" spans="1:31" s="8" customFormat="1" ht="16.5" customHeight="1" hidden="1">
      <c r="A27" s="95"/>
      <c r="B27" s="96"/>
      <c r="C27" s="95"/>
      <c r="D27" s="95"/>
      <c r="E27" s="241" t="s">
        <v>1</v>
      </c>
      <c r="F27" s="241"/>
      <c r="G27" s="241"/>
      <c r="H27" s="241"/>
      <c r="I27" s="95"/>
      <c r="J27" s="95"/>
      <c r="K27" s="95"/>
      <c r="L27" s="97"/>
      <c r="S27" s="95"/>
      <c r="T27" s="95"/>
      <c r="U27" s="95"/>
      <c r="V27" s="95"/>
      <c r="W27" s="95"/>
      <c r="X27" s="95"/>
      <c r="Y27" s="95"/>
      <c r="Z27" s="95"/>
      <c r="AA27" s="95"/>
      <c r="AB27" s="95"/>
      <c r="AC27" s="95"/>
      <c r="AD27" s="95"/>
      <c r="AE27" s="95"/>
    </row>
    <row r="28" spans="1:31" s="2" customFormat="1" ht="6.95" customHeight="1" hidden="1">
      <c r="A28" s="33"/>
      <c r="B28" s="34"/>
      <c r="C28" s="33"/>
      <c r="D28" s="33"/>
      <c r="E28" s="33"/>
      <c r="F28" s="33"/>
      <c r="G28" s="33"/>
      <c r="H28" s="33"/>
      <c r="I28" s="33"/>
      <c r="J28" s="33"/>
      <c r="K28" s="33"/>
      <c r="L28" s="43"/>
      <c r="S28" s="33"/>
      <c r="T28" s="33"/>
      <c r="U28" s="33"/>
      <c r="V28" s="33"/>
      <c r="W28" s="33"/>
      <c r="X28" s="33"/>
      <c r="Y28" s="33"/>
      <c r="Z28" s="33"/>
      <c r="AA28" s="33"/>
      <c r="AB28" s="33"/>
      <c r="AC28" s="33"/>
      <c r="AD28" s="33"/>
      <c r="AE28" s="33"/>
    </row>
    <row r="29" spans="1:31" s="2" customFormat="1" ht="6.95" customHeight="1" hidden="1">
      <c r="A29" s="33"/>
      <c r="B29" s="34"/>
      <c r="C29" s="33"/>
      <c r="D29" s="67"/>
      <c r="E29" s="67"/>
      <c r="F29" s="67"/>
      <c r="G29" s="67"/>
      <c r="H29" s="67"/>
      <c r="I29" s="67"/>
      <c r="J29" s="67"/>
      <c r="K29" s="67"/>
      <c r="L29" s="43"/>
      <c r="S29" s="33"/>
      <c r="T29" s="33"/>
      <c r="U29" s="33"/>
      <c r="V29" s="33"/>
      <c r="W29" s="33"/>
      <c r="X29" s="33"/>
      <c r="Y29" s="33"/>
      <c r="Z29" s="33"/>
      <c r="AA29" s="33"/>
      <c r="AB29" s="33"/>
      <c r="AC29" s="33"/>
      <c r="AD29" s="33"/>
      <c r="AE29" s="33"/>
    </row>
    <row r="30" spans="1:31" s="2" customFormat="1" ht="25.35" customHeight="1" hidden="1">
      <c r="A30" s="33"/>
      <c r="B30" s="34"/>
      <c r="C30" s="33"/>
      <c r="D30" s="98" t="s">
        <v>33</v>
      </c>
      <c r="E30" s="33"/>
      <c r="F30" s="33"/>
      <c r="G30" s="33"/>
      <c r="H30" s="33"/>
      <c r="I30" s="33"/>
      <c r="J30" s="72">
        <f>ROUND(J131,2)</f>
        <v>0</v>
      </c>
      <c r="K30" s="33"/>
      <c r="L30" s="43"/>
      <c r="S30" s="33"/>
      <c r="T30" s="33"/>
      <c r="U30" s="33"/>
      <c r="V30" s="33"/>
      <c r="W30" s="33"/>
      <c r="X30" s="33"/>
      <c r="Y30" s="33"/>
      <c r="Z30" s="33"/>
      <c r="AA30" s="33"/>
      <c r="AB30" s="33"/>
      <c r="AC30" s="33"/>
      <c r="AD30" s="33"/>
      <c r="AE30" s="33"/>
    </row>
    <row r="31" spans="1:31" s="2" customFormat="1" ht="6.95" customHeight="1" hidden="1">
      <c r="A31" s="33"/>
      <c r="B31" s="34"/>
      <c r="C31" s="33"/>
      <c r="D31" s="67"/>
      <c r="E31" s="67"/>
      <c r="F31" s="67"/>
      <c r="G31" s="67"/>
      <c r="H31" s="67"/>
      <c r="I31" s="67"/>
      <c r="J31" s="67"/>
      <c r="K31" s="67"/>
      <c r="L31" s="43"/>
      <c r="S31" s="33"/>
      <c r="T31" s="33"/>
      <c r="U31" s="33"/>
      <c r="V31" s="33"/>
      <c r="W31" s="33"/>
      <c r="X31" s="33"/>
      <c r="Y31" s="33"/>
      <c r="Z31" s="33"/>
      <c r="AA31" s="33"/>
      <c r="AB31" s="33"/>
      <c r="AC31" s="33"/>
      <c r="AD31" s="33"/>
      <c r="AE31" s="33"/>
    </row>
    <row r="32" spans="1:31" s="2" customFormat="1" ht="14.45" customHeight="1" hidden="1">
      <c r="A32" s="33"/>
      <c r="B32" s="34"/>
      <c r="C32" s="33"/>
      <c r="D32" s="33"/>
      <c r="E32" s="33"/>
      <c r="F32" s="37" t="s">
        <v>35</v>
      </c>
      <c r="G32" s="33"/>
      <c r="H32" s="33"/>
      <c r="I32" s="37" t="s">
        <v>34</v>
      </c>
      <c r="J32" s="37" t="s">
        <v>36</v>
      </c>
      <c r="K32" s="33"/>
      <c r="L32" s="43"/>
      <c r="S32" s="33"/>
      <c r="T32" s="33"/>
      <c r="U32" s="33"/>
      <c r="V32" s="33"/>
      <c r="W32" s="33"/>
      <c r="X32" s="33"/>
      <c r="Y32" s="33"/>
      <c r="Z32" s="33"/>
      <c r="AA32" s="33"/>
      <c r="AB32" s="33"/>
      <c r="AC32" s="33"/>
      <c r="AD32" s="33"/>
      <c r="AE32" s="33"/>
    </row>
    <row r="33" spans="1:31" s="2" customFormat="1" ht="14.45" customHeight="1" hidden="1">
      <c r="A33" s="33"/>
      <c r="B33" s="34"/>
      <c r="C33" s="33"/>
      <c r="D33" s="99" t="s">
        <v>37</v>
      </c>
      <c r="E33" s="28" t="s">
        <v>38</v>
      </c>
      <c r="F33" s="100">
        <f>ROUND((SUM(BE131:BE296)),2)</f>
        <v>0</v>
      </c>
      <c r="G33" s="33"/>
      <c r="H33" s="33"/>
      <c r="I33" s="101">
        <v>0.21</v>
      </c>
      <c r="J33" s="100">
        <f>ROUND(((SUM(BE131:BE296))*I33),2)</f>
        <v>0</v>
      </c>
      <c r="K33" s="33"/>
      <c r="L33" s="43"/>
      <c r="S33" s="33"/>
      <c r="T33" s="33"/>
      <c r="U33" s="33"/>
      <c r="V33" s="33"/>
      <c r="W33" s="33"/>
      <c r="X33" s="33"/>
      <c r="Y33" s="33"/>
      <c r="Z33" s="33"/>
      <c r="AA33" s="33"/>
      <c r="AB33" s="33"/>
      <c r="AC33" s="33"/>
      <c r="AD33" s="33"/>
      <c r="AE33" s="33"/>
    </row>
    <row r="34" spans="1:31" s="2" customFormat="1" ht="14.45" customHeight="1" hidden="1">
      <c r="A34" s="33"/>
      <c r="B34" s="34"/>
      <c r="C34" s="33"/>
      <c r="D34" s="33"/>
      <c r="E34" s="28" t="s">
        <v>39</v>
      </c>
      <c r="F34" s="100">
        <f>ROUND((SUM(BF131:BF296)),2)</f>
        <v>0</v>
      </c>
      <c r="G34" s="33"/>
      <c r="H34" s="33"/>
      <c r="I34" s="101">
        <v>0.15</v>
      </c>
      <c r="J34" s="100">
        <f>ROUND(((SUM(BF131:BF296))*I34),2)</f>
        <v>0</v>
      </c>
      <c r="K34" s="33"/>
      <c r="L34" s="43"/>
      <c r="S34" s="33"/>
      <c r="T34" s="33"/>
      <c r="U34" s="33"/>
      <c r="V34" s="33"/>
      <c r="W34" s="33"/>
      <c r="X34" s="33"/>
      <c r="Y34" s="33"/>
      <c r="Z34" s="33"/>
      <c r="AA34" s="33"/>
      <c r="AB34" s="33"/>
      <c r="AC34" s="33"/>
      <c r="AD34" s="33"/>
      <c r="AE34" s="33"/>
    </row>
    <row r="35" spans="1:31" s="2" customFormat="1" ht="14.45" customHeight="1" hidden="1">
      <c r="A35" s="33"/>
      <c r="B35" s="34"/>
      <c r="C35" s="33"/>
      <c r="D35" s="33"/>
      <c r="E35" s="28" t="s">
        <v>40</v>
      </c>
      <c r="F35" s="100">
        <f>ROUND((SUM(BG131:BG296)),2)</f>
        <v>0</v>
      </c>
      <c r="G35" s="33"/>
      <c r="H35" s="33"/>
      <c r="I35" s="101">
        <v>0.21</v>
      </c>
      <c r="J35" s="100">
        <f>0</f>
        <v>0</v>
      </c>
      <c r="K35" s="33"/>
      <c r="L35" s="43"/>
      <c r="S35" s="33"/>
      <c r="T35" s="33"/>
      <c r="U35" s="33"/>
      <c r="V35" s="33"/>
      <c r="W35" s="33"/>
      <c r="X35" s="33"/>
      <c r="Y35" s="33"/>
      <c r="Z35" s="33"/>
      <c r="AA35" s="33"/>
      <c r="AB35" s="33"/>
      <c r="AC35" s="33"/>
      <c r="AD35" s="33"/>
      <c r="AE35" s="33"/>
    </row>
    <row r="36" spans="1:31" s="2" customFormat="1" ht="14.45" customHeight="1" hidden="1">
      <c r="A36" s="33"/>
      <c r="B36" s="34"/>
      <c r="C36" s="33"/>
      <c r="D36" s="33"/>
      <c r="E36" s="28" t="s">
        <v>41</v>
      </c>
      <c r="F36" s="100">
        <f>ROUND((SUM(BH131:BH296)),2)</f>
        <v>0</v>
      </c>
      <c r="G36" s="33"/>
      <c r="H36" s="33"/>
      <c r="I36" s="101">
        <v>0.15</v>
      </c>
      <c r="J36" s="100">
        <f>0</f>
        <v>0</v>
      </c>
      <c r="K36" s="33"/>
      <c r="L36" s="43"/>
      <c r="S36" s="33"/>
      <c r="T36" s="33"/>
      <c r="U36" s="33"/>
      <c r="V36" s="33"/>
      <c r="W36" s="33"/>
      <c r="X36" s="33"/>
      <c r="Y36" s="33"/>
      <c r="Z36" s="33"/>
      <c r="AA36" s="33"/>
      <c r="AB36" s="33"/>
      <c r="AC36" s="33"/>
      <c r="AD36" s="33"/>
      <c r="AE36" s="33"/>
    </row>
    <row r="37" spans="1:31" s="2" customFormat="1" ht="14.45" customHeight="1" hidden="1">
      <c r="A37" s="33"/>
      <c r="B37" s="34"/>
      <c r="C37" s="33"/>
      <c r="D37" s="33"/>
      <c r="E37" s="28" t="s">
        <v>42</v>
      </c>
      <c r="F37" s="100">
        <f>ROUND((SUM(BI131:BI296)),2)</f>
        <v>0</v>
      </c>
      <c r="G37" s="33"/>
      <c r="H37" s="33"/>
      <c r="I37" s="101">
        <v>0</v>
      </c>
      <c r="J37" s="100">
        <f>0</f>
        <v>0</v>
      </c>
      <c r="K37" s="33"/>
      <c r="L37" s="43"/>
      <c r="S37" s="33"/>
      <c r="T37" s="33"/>
      <c r="U37" s="33"/>
      <c r="V37" s="33"/>
      <c r="W37" s="33"/>
      <c r="X37" s="33"/>
      <c r="Y37" s="33"/>
      <c r="Z37" s="33"/>
      <c r="AA37" s="33"/>
      <c r="AB37" s="33"/>
      <c r="AC37" s="33"/>
      <c r="AD37" s="33"/>
      <c r="AE37" s="33"/>
    </row>
    <row r="38" spans="1:31" s="2" customFormat="1" ht="6.95" customHeight="1" hidden="1">
      <c r="A38" s="33"/>
      <c r="B38" s="34"/>
      <c r="C38" s="33"/>
      <c r="D38" s="33"/>
      <c r="E38" s="33"/>
      <c r="F38" s="33"/>
      <c r="G38" s="33"/>
      <c r="H38" s="33"/>
      <c r="I38" s="33"/>
      <c r="J38" s="33"/>
      <c r="K38" s="33"/>
      <c r="L38" s="43"/>
      <c r="S38" s="33"/>
      <c r="T38" s="33"/>
      <c r="U38" s="33"/>
      <c r="V38" s="33"/>
      <c r="W38" s="33"/>
      <c r="X38" s="33"/>
      <c r="Y38" s="33"/>
      <c r="Z38" s="33"/>
      <c r="AA38" s="33"/>
      <c r="AB38" s="33"/>
      <c r="AC38" s="33"/>
      <c r="AD38" s="33"/>
      <c r="AE38" s="33"/>
    </row>
    <row r="39" spans="1:31" s="2" customFormat="1" ht="25.35" customHeight="1" hidden="1">
      <c r="A39" s="33"/>
      <c r="B39" s="34"/>
      <c r="C39" s="102"/>
      <c r="D39" s="103" t="s">
        <v>43</v>
      </c>
      <c r="E39" s="61"/>
      <c r="F39" s="61"/>
      <c r="G39" s="104" t="s">
        <v>44</v>
      </c>
      <c r="H39" s="105" t="s">
        <v>45</v>
      </c>
      <c r="I39" s="61"/>
      <c r="J39" s="106">
        <f>SUM(J30:J37)</f>
        <v>0</v>
      </c>
      <c r="K39" s="107"/>
      <c r="L39" s="43"/>
      <c r="S39" s="33"/>
      <c r="T39" s="33"/>
      <c r="U39" s="33"/>
      <c r="V39" s="33"/>
      <c r="W39" s="33"/>
      <c r="X39" s="33"/>
      <c r="Y39" s="33"/>
      <c r="Z39" s="33"/>
      <c r="AA39" s="33"/>
      <c r="AB39" s="33"/>
      <c r="AC39" s="33"/>
      <c r="AD39" s="33"/>
      <c r="AE39" s="33"/>
    </row>
    <row r="40" spans="1:31" s="2" customFormat="1" ht="14.45" customHeight="1" hidden="1">
      <c r="A40" s="33"/>
      <c r="B40" s="34"/>
      <c r="C40" s="33"/>
      <c r="D40" s="33"/>
      <c r="E40" s="33"/>
      <c r="F40" s="33"/>
      <c r="G40" s="33"/>
      <c r="H40" s="33"/>
      <c r="I40" s="33"/>
      <c r="J40" s="33"/>
      <c r="K40" s="33"/>
      <c r="L40" s="43"/>
      <c r="S40" s="33"/>
      <c r="T40" s="33"/>
      <c r="U40" s="33"/>
      <c r="V40" s="33"/>
      <c r="W40" s="33"/>
      <c r="X40" s="33"/>
      <c r="Y40" s="33"/>
      <c r="Z40" s="33"/>
      <c r="AA40" s="33"/>
      <c r="AB40" s="33"/>
      <c r="AC40" s="33"/>
      <c r="AD40" s="33"/>
      <c r="AE40" s="33"/>
    </row>
    <row r="41" spans="2:12" s="1" customFormat="1" ht="14.45" customHeight="1" hidden="1">
      <c r="B41" s="21"/>
      <c r="L41" s="21"/>
    </row>
    <row r="42" spans="2:12" s="1" customFormat="1" ht="14.45" customHeight="1" hidden="1">
      <c r="B42" s="21"/>
      <c r="L42" s="21"/>
    </row>
    <row r="43" spans="2:12" s="1" customFormat="1" ht="14.45" customHeight="1" hidden="1">
      <c r="B43" s="21"/>
      <c r="L43" s="21"/>
    </row>
    <row r="44" spans="2:12" s="1" customFormat="1" ht="14.45" customHeight="1" hidden="1">
      <c r="B44" s="21"/>
      <c r="L44" s="21"/>
    </row>
    <row r="45" spans="2:12" s="1" customFormat="1" ht="14.45" customHeight="1" hidden="1">
      <c r="B45" s="21"/>
      <c r="L45" s="21"/>
    </row>
    <row r="46" spans="2:12" s="1" customFormat="1" ht="14.45" customHeight="1" hidden="1">
      <c r="B46" s="21"/>
      <c r="L46" s="21"/>
    </row>
    <row r="47" spans="2:12" s="1" customFormat="1" ht="14.45" customHeight="1" hidden="1">
      <c r="B47" s="21"/>
      <c r="L47" s="21"/>
    </row>
    <row r="48" spans="2:12" s="1" customFormat="1" ht="14.45" customHeight="1" hidden="1">
      <c r="B48" s="21"/>
      <c r="L48" s="21"/>
    </row>
    <row r="49" spans="2:12" s="1" customFormat="1" ht="14.45" customHeight="1" hidden="1">
      <c r="B49" s="21"/>
      <c r="L49" s="21"/>
    </row>
    <row r="50" spans="2:12" s="2" customFormat="1" ht="14.45" customHeight="1" hidden="1">
      <c r="B50" s="43"/>
      <c r="D50" s="44" t="s">
        <v>46</v>
      </c>
      <c r="E50" s="45"/>
      <c r="F50" s="45"/>
      <c r="G50" s="44" t="s">
        <v>47</v>
      </c>
      <c r="H50" s="45"/>
      <c r="I50" s="45"/>
      <c r="J50" s="45"/>
      <c r="K50" s="45"/>
      <c r="L50" s="43"/>
    </row>
    <row r="51" spans="2:12" ht="11.25" hidden="1">
      <c r="B51" s="21"/>
      <c r="L51" s="21"/>
    </row>
    <row r="52" spans="2:12" ht="11.25" hidden="1">
      <c r="B52" s="21"/>
      <c r="L52" s="21"/>
    </row>
    <row r="53" spans="2:12" ht="11.25" hidden="1">
      <c r="B53" s="21"/>
      <c r="L53" s="21"/>
    </row>
    <row r="54" spans="2:12" ht="11.25" hidden="1">
      <c r="B54" s="21"/>
      <c r="L54" s="21"/>
    </row>
    <row r="55" spans="2:12" ht="11.25" hidden="1">
      <c r="B55" s="21"/>
      <c r="L55" s="21"/>
    </row>
    <row r="56" spans="2:12" ht="11.25" hidden="1">
      <c r="B56" s="21"/>
      <c r="L56" s="21"/>
    </row>
    <row r="57" spans="2:12" ht="11.25" hidden="1">
      <c r="B57" s="21"/>
      <c r="L57" s="21"/>
    </row>
    <row r="58" spans="2:12" ht="11.25" hidden="1">
      <c r="B58" s="21"/>
      <c r="L58" s="21"/>
    </row>
    <row r="59" spans="2:12" ht="11.25" hidden="1">
      <c r="B59" s="21"/>
      <c r="L59" s="21"/>
    </row>
    <row r="60" spans="2:12" ht="11.25" hidden="1">
      <c r="B60" s="21"/>
      <c r="L60" s="21"/>
    </row>
    <row r="61" spans="1:31" s="2" customFormat="1" ht="12.75" hidden="1">
      <c r="A61" s="33"/>
      <c r="B61" s="34"/>
      <c r="C61" s="33"/>
      <c r="D61" s="46" t="s">
        <v>48</v>
      </c>
      <c r="E61" s="36"/>
      <c r="F61" s="108" t="s">
        <v>49</v>
      </c>
      <c r="G61" s="46" t="s">
        <v>48</v>
      </c>
      <c r="H61" s="36"/>
      <c r="I61" s="36"/>
      <c r="J61" s="109" t="s">
        <v>49</v>
      </c>
      <c r="K61" s="36"/>
      <c r="L61" s="43"/>
      <c r="S61" s="33"/>
      <c r="T61" s="33"/>
      <c r="U61" s="33"/>
      <c r="V61" s="33"/>
      <c r="W61" s="33"/>
      <c r="X61" s="33"/>
      <c r="Y61" s="33"/>
      <c r="Z61" s="33"/>
      <c r="AA61" s="33"/>
      <c r="AB61" s="33"/>
      <c r="AC61" s="33"/>
      <c r="AD61" s="33"/>
      <c r="AE61" s="33"/>
    </row>
    <row r="62" spans="2:12" ht="11.25" hidden="1">
      <c r="B62" s="21"/>
      <c r="L62" s="21"/>
    </row>
    <row r="63" spans="2:12" ht="11.25" hidden="1">
      <c r="B63" s="21"/>
      <c r="L63" s="21"/>
    </row>
    <row r="64" spans="2:12" ht="11.25" hidden="1">
      <c r="B64" s="21"/>
      <c r="L64" s="21"/>
    </row>
    <row r="65" spans="1:31" s="2" customFormat="1" ht="12.75" hidden="1">
      <c r="A65" s="33"/>
      <c r="B65" s="34"/>
      <c r="C65" s="33"/>
      <c r="D65" s="44" t="s">
        <v>50</v>
      </c>
      <c r="E65" s="47"/>
      <c r="F65" s="47"/>
      <c r="G65" s="44" t="s">
        <v>51</v>
      </c>
      <c r="H65" s="47"/>
      <c r="I65" s="47"/>
      <c r="J65" s="47"/>
      <c r="K65" s="47"/>
      <c r="L65" s="43"/>
      <c r="S65" s="33"/>
      <c r="T65" s="33"/>
      <c r="U65" s="33"/>
      <c r="V65" s="33"/>
      <c r="W65" s="33"/>
      <c r="X65" s="33"/>
      <c r="Y65" s="33"/>
      <c r="Z65" s="33"/>
      <c r="AA65" s="33"/>
      <c r="AB65" s="33"/>
      <c r="AC65" s="33"/>
      <c r="AD65" s="33"/>
      <c r="AE65" s="33"/>
    </row>
    <row r="66" spans="2:12" ht="11.25" hidden="1">
      <c r="B66" s="21"/>
      <c r="L66" s="21"/>
    </row>
    <row r="67" spans="2:12" ht="11.25" hidden="1">
      <c r="B67" s="21"/>
      <c r="L67" s="21"/>
    </row>
    <row r="68" spans="2:12" ht="11.25" hidden="1">
      <c r="B68" s="21"/>
      <c r="L68" s="21"/>
    </row>
    <row r="69" spans="2:12" ht="11.25" hidden="1">
      <c r="B69" s="21"/>
      <c r="L69" s="21"/>
    </row>
    <row r="70" spans="2:12" ht="11.25" hidden="1">
      <c r="B70" s="21"/>
      <c r="L70" s="21"/>
    </row>
    <row r="71" spans="2:12" ht="11.25" hidden="1">
      <c r="B71" s="21"/>
      <c r="L71" s="21"/>
    </row>
    <row r="72" spans="2:12" ht="11.25" hidden="1">
      <c r="B72" s="21"/>
      <c r="L72" s="21"/>
    </row>
    <row r="73" spans="2:12" ht="11.25" hidden="1">
      <c r="B73" s="21"/>
      <c r="L73" s="21"/>
    </row>
    <row r="74" spans="2:12" ht="11.25" hidden="1">
      <c r="B74" s="21"/>
      <c r="L74" s="21"/>
    </row>
    <row r="75" spans="2:12" ht="11.25" hidden="1">
      <c r="B75" s="21"/>
      <c r="L75" s="21"/>
    </row>
    <row r="76" spans="1:31" s="2" customFormat="1" ht="12.75" hidden="1">
      <c r="A76" s="33"/>
      <c r="B76" s="34"/>
      <c r="C76" s="33"/>
      <c r="D76" s="46" t="s">
        <v>48</v>
      </c>
      <c r="E76" s="36"/>
      <c r="F76" s="108" t="s">
        <v>49</v>
      </c>
      <c r="G76" s="46" t="s">
        <v>48</v>
      </c>
      <c r="H76" s="36"/>
      <c r="I76" s="36"/>
      <c r="J76" s="109" t="s">
        <v>49</v>
      </c>
      <c r="K76" s="36"/>
      <c r="L76" s="43"/>
      <c r="S76" s="33"/>
      <c r="T76" s="33"/>
      <c r="U76" s="33"/>
      <c r="V76" s="33"/>
      <c r="W76" s="33"/>
      <c r="X76" s="33"/>
      <c r="Y76" s="33"/>
      <c r="Z76" s="33"/>
      <c r="AA76" s="33"/>
      <c r="AB76" s="33"/>
      <c r="AC76" s="33"/>
      <c r="AD76" s="33"/>
      <c r="AE76" s="33"/>
    </row>
    <row r="77" spans="1:31" s="2" customFormat="1" ht="14.45" customHeight="1" hidden="1">
      <c r="A77" s="33"/>
      <c r="B77" s="48"/>
      <c r="C77" s="49"/>
      <c r="D77" s="49"/>
      <c r="E77" s="49"/>
      <c r="F77" s="49"/>
      <c r="G77" s="49"/>
      <c r="H77" s="49"/>
      <c r="I77" s="49"/>
      <c r="J77" s="49"/>
      <c r="K77" s="49"/>
      <c r="L77" s="43"/>
      <c r="S77" s="33"/>
      <c r="T77" s="33"/>
      <c r="U77" s="33"/>
      <c r="V77" s="33"/>
      <c r="W77" s="33"/>
      <c r="X77" s="33"/>
      <c r="Y77" s="33"/>
      <c r="Z77" s="33"/>
      <c r="AA77" s="33"/>
      <c r="AB77" s="33"/>
      <c r="AC77" s="33"/>
      <c r="AD77" s="33"/>
      <c r="AE77" s="33"/>
    </row>
    <row r="78" ht="11.25" hidden="1"/>
    <row r="79" ht="11.25" hidden="1"/>
    <row r="80" ht="11.25" hidden="1"/>
    <row r="81" spans="1:31" s="2" customFormat="1" ht="6.95" customHeight="1">
      <c r="A81" s="33"/>
      <c r="B81" s="50"/>
      <c r="C81" s="51"/>
      <c r="D81" s="51"/>
      <c r="E81" s="51"/>
      <c r="F81" s="51"/>
      <c r="G81" s="51"/>
      <c r="H81" s="51"/>
      <c r="I81" s="51"/>
      <c r="J81" s="51"/>
      <c r="K81" s="51"/>
      <c r="L81" s="43"/>
      <c r="S81" s="33"/>
      <c r="T81" s="33"/>
      <c r="U81" s="33"/>
      <c r="V81" s="33"/>
      <c r="W81" s="33"/>
      <c r="X81" s="33"/>
      <c r="Y81" s="33"/>
      <c r="Z81" s="33"/>
      <c r="AA81" s="33"/>
      <c r="AB81" s="33"/>
      <c r="AC81" s="33"/>
      <c r="AD81" s="33"/>
      <c r="AE81" s="33"/>
    </row>
    <row r="82" spans="1:31" s="2" customFormat="1" ht="24.95" customHeight="1">
      <c r="A82" s="33"/>
      <c r="B82" s="34"/>
      <c r="C82" s="22" t="s">
        <v>108</v>
      </c>
      <c r="D82" s="33"/>
      <c r="E82" s="33"/>
      <c r="F82" s="33"/>
      <c r="G82" s="33"/>
      <c r="H82" s="33"/>
      <c r="I82" s="33"/>
      <c r="J82" s="33"/>
      <c r="K82" s="33"/>
      <c r="L82" s="43"/>
      <c r="S82" s="33"/>
      <c r="T82" s="33"/>
      <c r="U82" s="33"/>
      <c r="V82" s="33"/>
      <c r="W82" s="33"/>
      <c r="X82" s="33"/>
      <c r="Y82" s="33"/>
      <c r="Z82" s="33"/>
      <c r="AA82" s="33"/>
      <c r="AB82" s="33"/>
      <c r="AC82" s="33"/>
      <c r="AD82" s="33"/>
      <c r="AE82" s="33"/>
    </row>
    <row r="83" spans="1:31" s="2" customFormat="1" ht="6.95" customHeight="1">
      <c r="A83" s="33"/>
      <c r="B83" s="34"/>
      <c r="C83" s="33"/>
      <c r="D83" s="33"/>
      <c r="E83" s="33"/>
      <c r="F83" s="33"/>
      <c r="G83" s="33"/>
      <c r="H83" s="33"/>
      <c r="I83" s="33"/>
      <c r="J83" s="33"/>
      <c r="K83" s="33"/>
      <c r="L83" s="43"/>
      <c r="S83" s="33"/>
      <c r="T83" s="33"/>
      <c r="U83" s="33"/>
      <c r="V83" s="33"/>
      <c r="W83" s="33"/>
      <c r="X83" s="33"/>
      <c r="Y83" s="33"/>
      <c r="Z83" s="33"/>
      <c r="AA83" s="33"/>
      <c r="AB83" s="33"/>
      <c r="AC83" s="33"/>
      <c r="AD83" s="33"/>
      <c r="AE83" s="33"/>
    </row>
    <row r="84" spans="1:31" s="2" customFormat="1" ht="12" customHeight="1">
      <c r="A84" s="33"/>
      <c r="B84" s="34"/>
      <c r="C84" s="28" t="s">
        <v>16</v>
      </c>
      <c r="D84" s="33"/>
      <c r="E84" s="33"/>
      <c r="F84" s="33"/>
      <c r="G84" s="33"/>
      <c r="H84" s="33"/>
      <c r="I84" s="33"/>
      <c r="J84" s="33"/>
      <c r="K84" s="33"/>
      <c r="L84" s="43"/>
      <c r="S84" s="33"/>
      <c r="T84" s="33"/>
      <c r="U84" s="33"/>
      <c r="V84" s="33"/>
      <c r="W84" s="33"/>
      <c r="X84" s="33"/>
      <c r="Y84" s="33"/>
      <c r="Z84" s="33"/>
      <c r="AA84" s="33"/>
      <c r="AB84" s="33"/>
      <c r="AC84" s="33"/>
      <c r="AD84" s="33"/>
      <c r="AE84" s="33"/>
    </row>
    <row r="85" spans="1:31" s="2" customFormat="1" ht="16.5" customHeight="1">
      <c r="A85" s="33"/>
      <c r="B85" s="34"/>
      <c r="C85" s="33"/>
      <c r="D85" s="33"/>
      <c r="E85" s="253" t="str">
        <f>E7</f>
        <v>Nástavba provozně technického objektu - ON Trutnov 1</v>
      </c>
      <c r="F85" s="254"/>
      <c r="G85" s="254"/>
      <c r="H85" s="254"/>
      <c r="I85" s="33"/>
      <c r="J85" s="33"/>
      <c r="K85" s="33"/>
      <c r="L85" s="43"/>
      <c r="S85" s="33"/>
      <c r="T85" s="33"/>
      <c r="U85" s="33"/>
      <c r="V85" s="33"/>
      <c r="W85" s="33"/>
      <c r="X85" s="33"/>
      <c r="Y85" s="33"/>
      <c r="Z85" s="33"/>
      <c r="AA85" s="33"/>
      <c r="AB85" s="33"/>
      <c r="AC85" s="33"/>
      <c r="AD85" s="33"/>
      <c r="AE85" s="33"/>
    </row>
    <row r="86" spans="1:31" s="2" customFormat="1" ht="12" customHeight="1">
      <c r="A86" s="33"/>
      <c r="B86" s="34"/>
      <c r="C86" s="28" t="s">
        <v>106</v>
      </c>
      <c r="D86" s="33"/>
      <c r="E86" s="33"/>
      <c r="F86" s="33"/>
      <c r="G86" s="33"/>
      <c r="H86" s="33"/>
      <c r="I86" s="33"/>
      <c r="J86" s="33"/>
      <c r="K86" s="33"/>
      <c r="L86" s="43"/>
      <c r="S86" s="33"/>
      <c r="T86" s="33"/>
      <c r="U86" s="33"/>
      <c r="V86" s="33"/>
      <c r="W86" s="33"/>
      <c r="X86" s="33"/>
      <c r="Y86" s="33"/>
      <c r="Z86" s="33"/>
      <c r="AA86" s="33"/>
      <c r="AB86" s="33"/>
      <c r="AC86" s="33"/>
      <c r="AD86" s="33"/>
      <c r="AE86" s="33"/>
    </row>
    <row r="87" spans="1:31" s="2" customFormat="1" ht="16.5" customHeight="1">
      <c r="A87" s="33"/>
      <c r="B87" s="34"/>
      <c r="C87" s="33"/>
      <c r="D87" s="33"/>
      <c r="E87" s="214" t="str">
        <f>E9</f>
        <v>D.1.4.H - Elektronické komunikace</v>
      </c>
      <c r="F87" s="255"/>
      <c r="G87" s="255"/>
      <c r="H87" s="255"/>
      <c r="I87" s="33"/>
      <c r="J87" s="33"/>
      <c r="K87" s="33"/>
      <c r="L87" s="43"/>
      <c r="S87" s="33"/>
      <c r="T87" s="33"/>
      <c r="U87" s="33"/>
      <c r="V87" s="33"/>
      <c r="W87" s="33"/>
      <c r="X87" s="33"/>
      <c r="Y87" s="33"/>
      <c r="Z87" s="33"/>
      <c r="AA87" s="33"/>
      <c r="AB87" s="33"/>
      <c r="AC87" s="33"/>
      <c r="AD87" s="33"/>
      <c r="AE87" s="33"/>
    </row>
    <row r="88" spans="1:31" s="2" customFormat="1" ht="6.95" customHeight="1">
      <c r="A88" s="33"/>
      <c r="B88" s="34"/>
      <c r="C88" s="33"/>
      <c r="D88" s="33"/>
      <c r="E88" s="33"/>
      <c r="F88" s="33"/>
      <c r="G88" s="33"/>
      <c r="H88" s="33"/>
      <c r="I88" s="33"/>
      <c r="J88" s="33"/>
      <c r="K88" s="33"/>
      <c r="L88" s="43"/>
      <c r="S88" s="33"/>
      <c r="T88" s="33"/>
      <c r="U88" s="33"/>
      <c r="V88" s="33"/>
      <c r="W88" s="33"/>
      <c r="X88" s="33"/>
      <c r="Y88" s="33"/>
      <c r="Z88" s="33"/>
      <c r="AA88" s="33"/>
      <c r="AB88" s="33"/>
      <c r="AC88" s="33"/>
      <c r="AD88" s="33"/>
      <c r="AE88" s="33"/>
    </row>
    <row r="89" spans="1:31" s="2" customFormat="1" ht="12" customHeight="1">
      <c r="A89" s="33"/>
      <c r="B89" s="34"/>
      <c r="C89" s="28" t="s">
        <v>20</v>
      </c>
      <c r="D89" s="33"/>
      <c r="E89" s="33"/>
      <c r="F89" s="26" t="str">
        <f>F12</f>
        <v xml:space="preserve"> </v>
      </c>
      <c r="G89" s="33"/>
      <c r="H89" s="33"/>
      <c r="I89" s="28" t="s">
        <v>22</v>
      </c>
      <c r="J89" s="56" t="str">
        <f>IF(J12="","",J12)</f>
        <v>27. 1. 2023</v>
      </c>
      <c r="K89" s="33"/>
      <c r="L89" s="43"/>
      <c r="S89" s="33"/>
      <c r="T89" s="33"/>
      <c r="U89" s="33"/>
      <c r="V89" s="33"/>
      <c r="W89" s="33"/>
      <c r="X89" s="33"/>
      <c r="Y89" s="33"/>
      <c r="Z89" s="33"/>
      <c r="AA89" s="33"/>
      <c r="AB89" s="33"/>
      <c r="AC89" s="33"/>
      <c r="AD89" s="33"/>
      <c r="AE89" s="33"/>
    </row>
    <row r="90" spans="1:31" s="2" customFormat="1" ht="6.95" customHeight="1">
      <c r="A90" s="33"/>
      <c r="B90" s="34"/>
      <c r="C90" s="33"/>
      <c r="D90" s="33"/>
      <c r="E90" s="33"/>
      <c r="F90" s="33"/>
      <c r="G90" s="33"/>
      <c r="H90" s="33"/>
      <c r="I90" s="33"/>
      <c r="J90" s="33"/>
      <c r="K90" s="33"/>
      <c r="L90" s="43"/>
      <c r="S90" s="33"/>
      <c r="T90" s="33"/>
      <c r="U90" s="33"/>
      <c r="V90" s="33"/>
      <c r="W90" s="33"/>
      <c r="X90" s="33"/>
      <c r="Y90" s="33"/>
      <c r="Z90" s="33"/>
      <c r="AA90" s="33"/>
      <c r="AB90" s="33"/>
      <c r="AC90" s="33"/>
      <c r="AD90" s="33"/>
      <c r="AE90" s="33"/>
    </row>
    <row r="91" spans="1:31" s="2" customFormat="1" ht="15.2" customHeight="1">
      <c r="A91" s="33"/>
      <c r="B91" s="34"/>
      <c r="C91" s="28" t="s">
        <v>24</v>
      </c>
      <c r="D91" s="33"/>
      <c r="E91" s="33"/>
      <c r="F91" s="26" t="str">
        <f>E15</f>
        <v xml:space="preserve"> </v>
      </c>
      <c r="G91" s="33"/>
      <c r="H91" s="33"/>
      <c r="I91" s="28" t="s">
        <v>29</v>
      </c>
      <c r="J91" s="31" t="str">
        <f>E21</f>
        <v xml:space="preserve"> </v>
      </c>
      <c r="K91" s="33"/>
      <c r="L91" s="43"/>
      <c r="S91" s="33"/>
      <c r="T91" s="33"/>
      <c r="U91" s="33"/>
      <c r="V91" s="33"/>
      <c r="W91" s="33"/>
      <c r="X91" s="33"/>
      <c r="Y91" s="33"/>
      <c r="Z91" s="33"/>
      <c r="AA91" s="33"/>
      <c r="AB91" s="33"/>
      <c r="AC91" s="33"/>
      <c r="AD91" s="33"/>
      <c r="AE91" s="33"/>
    </row>
    <row r="92" spans="1:31" s="2" customFormat="1" ht="15.2" customHeight="1">
      <c r="A92" s="33"/>
      <c r="B92" s="34"/>
      <c r="C92" s="28" t="s">
        <v>27</v>
      </c>
      <c r="D92" s="33"/>
      <c r="E92" s="33"/>
      <c r="F92" s="26" t="str">
        <f>IF(E18="","",E18)</f>
        <v>Vyplň údaj</v>
      </c>
      <c r="G92" s="33"/>
      <c r="H92" s="33"/>
      <c r="I92" s="28" t="s">
        <v>31</v>
      </c>
      <c r="J92" s="31" t="str">
        <f>E24</f>
        <v xml:space="preserve"> </v>
      </c>
      <c r="K92" s="33"/>
      <c r="L92" s="43"/>
      <c r="S92" s="33"/>
      <c r="T92" s="33"/>
      <c r="U92" s="33"/>
      <c r="V92" s="33"/>
      <c r="W92" s="33"/>
      <c r="X92" s="33"/>
      <c r="Y92" s="33"/>
      <c r="Z92" s="33"/>
      <c r="AA92" s="33"/>
      <c r="AB92" s="33"/>
      <c r="AC92" s="33"/>
      <c r="AD92" s="33"/>
      <c r="AE92" s="33"/>
    </row>
    <row r="93" spans="1:31" s="2" customFormat="1" ht="10.35" customHeight="1">
      <c r="A93" s="33"/>
      <c r="B93" s="34"/>
      <c r="C93" s="33"/>
      <c r="D93" s="33"/>
      <c r="E93" s="33"/>
      <c r="F93" s="33"/>
      <c r="G93" s="33"/>
      <c r="H93" s="33"/>
      <c r="I93" s="33"/>
      <c r="J93" s="33"/>
      <c r="K93" s="33"/>
      <c r="L93" s="43"/>
      <c r="S93" s="33"/>
      <c r="T93" s="33"/>
      <c r="U93" s="33"/>
      <c r="V93" s="33"/>
      <c r="W93" s="33"/>
      <c r="X93" s="33"/>
      <c r="Y93" s="33"/>
      <c r="Z93" s="33"/>
      <c r="AA93" s="33"/>
      <c r="AB93" s="33"/>
      <c r="AC93" s="33"/>
      <c r="AD93" s="33"/>
      <c r="AE93" s="33"/>
    </row>
    <row r="94" spans="1:31" s="2" customFormat="1" ht="29.25" customHeight="1">
      <c r="A94" s="33"/>
      <c r="B94" s="34"/>
      <c r="C94" s="110" t="s">
        <v>109</v>
      </c>
      <c r="D94" s="102"/>
      <c r="E94" s="102"/>
      <c r="F94" s="102"/>
      <c r="G94" s="102"/>
      <c r="H94" s="102"/>
      <c r="I94" s="102"/>
      <c r="J94" s="111" t="s">
        <v>110</v>
      </c>
      <c r="K94" s="102"/>
      <c r="L94" s="43"/>
      <c r="S94" s="33"/>
      <c r="T94" s="33"/>
      <c r="U94" s="33"/>
      <c r="V94" s="33"/>
      <c r="W94" s="33"/>
      <c r="X94" s="33"/>
      <c r="Y94" s="33"/>
      <c r="Z94" s="33"/>
      <c r="AA94" s="33"/>
      <c r="AB94" s="33"/>
      <c r="AC94" s="33"/>
      <c r="AD94" s="33"/>
      <c r="AE94" s="33"/>
    </row>
    <row r="95" spans="1:31" s="2" customFormat="1" ht="10.35" customHeight="1">
      <c r="A95" s="33"/>
      <c r="B95" s="34"/>
      <c r="C95" s="33"/>
      <c r="D95" s="33"/>
      <c r="E95" s="33"/>
      <c r="F95" s="33"/>
      <c r="G95" s="33"/>
      <c r="H95" s="33"/>
      <c r="I95" s="33"/>
      <c r="J95" s="33"/>
      <c r="K95" s="33"/>
      <c r="L95" s="43"/>
      <c r="S95" s="33"/>
      <c r="T95" s="33"/>
      <c r="U95" s="33"/>
      <c r="V95" s="33"/>
      <c r="W95" s="33"/>
      <c r="X95" s="33"/>
      <c r="Y95" s="33"/>
      <c r="Z95" s="33"/>
      <c r="AA95" s="33"/>
      <c r="AB95" s="33"/>
      <c r="AC95" s="33"/>
      <c r="AD95" s="33"/>
      <c r="AE95" s="33"/>
    </row>
    <row r="96" spans="1:47" s="2" customFormat="1" ht="22.9" customHeight="1">
      <c r="A96" s="33"/>
      <c r="B96" s="34"/>
      <c r="C96" s="112" t="s">
        <v>111</v>
      </c>
      <c r="D96" s="33"/>
      <c r="E96" s="33"/>
      <c r="F96" s="33"/>
      <c r="G96" s="33"/>
      <c r="H96" s="33"/>
      <c r="I96" s="33"/>
      <c r="J96" s="72">
        <f>J131</f>
        <v>0</v>
      </c>
      <c r="K96" s="33"/>
      <c r="L96" s="43"/>
      <c r="S96" s="33"/>
      <c r="T96" s="33"/>
      <c r="U96" s="33"/>
      <c r="V96" s="33"/>
      <c r="W96" s="33"/>
      <c r="X96" s="33"/>
      <c r="Y96" s="33"/>
      <c r="Z96" s="33"/>
      <c r="AA96" s="33"/>
      <c r="AB96" s="33"/>
      <c r="AC96" s="33"/>
      <c r="AD96" s="33"/>
      <c r="AE96" s="33"/>
      <c r="AU96" s="18" t="s">
        <v>112</v>
      </c>
    </row>
    <row r="97" spans="2:12" s="9" customFormat="1" ht="24.95" customHeight="1">
      <c r="B97" s="113"/>
      <c r="D97" s="114" t="s">
        <v>3071</v>
      </c>
      <c r="E97" s="115"/>
      <c r="F97" s="115"/>
      <c r="G97" s="115"/>
      <c r="H97" s="115"/>
      <c r="I97" s="115"/>
      <c r="J97" s="116">
        <f>J132</f>
        <v>0</v>
      </c>
      <c r="L97" s="113"/>
    </row>
    <row r="98" spans="2:12" s="10" customFormat="1" ht="19.9" customHeight="1">
      <c r="B98" s="117"/>
      <c r="D98" s="118" t="s">
        <v>3072</v>
      </c>
      <c r="E98" s="119"/>
      <c r="F98" s="119"/>
      <c r="G98" s="119"/>
      <c r="H98" s="119"/>
      <c r="I98" s="119"/>
      <c r="J98" s="120">
        <f>J133</f>
        <v>0</v>
      </c>
      <c r="L98" s="117"/>
    </row>
    <row r="99" spans="2:12" s="10" customFormat="1" ht="14.85" customHeight="1">
      <c r="B99" s="117"/>
      <c r="D99" s="118" t="s">
        <v>3073</v>
      </c>
      <c r="E99" s="119"/>
      <c r="F99" s="119"/>
      <c r="G99" s="119"/>
      <c r="H99" s="119"/>
      <c r="I99" s="119"/>
      <c r="J99" s="120">
        <f>J138</f>
        <v>0</v>
      </c>
      <c r="L99" s="117"/>
    </row>
    <row r="100" spans="2:12" s="10" customFormat="1" ht="14.85" customHeight="1">
      <c r="B100" s="117"/>
      <c r="D100" s="118" t="s">
        <v>3074</v>
      </c>
      <c r="E100" s="119"/>
      <c r="F100" s="119"/>
      <c r="G100" s="119"/>
      <c r="H100" s="119"/>
      <c r="I100" s="119"/>
      <c r="J100" s="120">
        <f>J141</f>
        <v>0</v>
      </c>
      <c r="L100" s="117"/>
    </row>
    <row r="101" spans="2:12" s="10" customFormat="1" ht="14.85" customHeight="1">
      <c r="B101" s="117"/>
      <c r="D101" s="118" t="s">
        <v>3075</v>
      </c>
      <c r="E101" s="119"/>
      <c r="F101" s="119"/>
      <c r="G101" s="119"/>
      <c r="H101" s="119"/>
      <c r="I101" s="119"/>
      <c r="J101" s="120">
        <f>J156</f>
        <v>0</v>
      </c>
      <c r="L101" s="117"/>
    </row>
    <row r="102" spans="2:12" s="10" customFormat="1" ht="14.85" customHeight="1">
      <c r="B102" s="117"/>
      <c r="D102" s="118" t="s">
        <v>3076</v>
      </c>
      <c r="E102" s="119"/>
      <c r="F102" s="119"/>
      <c r="G102" s="119"/>
      <c r="H102" s="119"/>
      <c r="I102" s="119"/>
      <c r="J102" s="120">
        <f>J161</f>
        <v>0</v>
      </c>
      <c r="L102" s="117"/>
    </row>
    <row r="103" spans="2:12" s="10" customFormat="1" ht="14.85" customHeight="1">
      <c r="B103" s="117"/>
      <c r="D103" s="118" t="s">
        <v>3077</v>
      </c>
      <c r="E103" s="119"/>
      <c r="F103" s="119"/>
      <c r="G103" s="119"/>
      <c r="H103" s="119"/>
      <c r="I103" s="119"/>
      <c r="J103" s="120">
        <f>J164</f>
        <v>0</v>
      </c>
      <c r="L103" s="117"/>
    </row>
    <row r="104" spans="2:12" s="10" customFormat="1" ht="14.85" customHeight="1">
      <c r="B104" s="117"/>
      <c r="D104" s="118" t="s">
        <v>3078</v>
      </c>
      <c r="E104" s="119"/>
      <c r="F104" s="119"/>
      <c r="G104" s="119"/>
      <c r="H104" s="119"/>
      <c r="I104" s="119"/>
      <c r="J104" s="120">
        <f>J167</f>
        <v>0</v>
      </c>
      <c r="L104" s="117"/>
    </row>
    <row r="105" spans="2:12" s="10" customFormat="1" ht="14.85" customHeight="1">
      <c r="B105" s="117"/>
      <c r="D105" s="118" t="s">
        <v>3079</v>
      </c>
      <c r="E105" s="119"/>
      <c r="F105" s="119"/>
      <c r="G105" s="119"/>
      <c r="H105" s="119"/>
      <c r="I105" s="119"/>
      <c r="J105" s="120">
        <f>J170</f>
        <v>0</v>
      </c>
      <c r="L105" s="117"/>
    </row>
    <row r="106" spans="2:12" s="10" customFormat="1" ht="14.85" customHeight="1">
      <c r="B106" s="117"/>
      <c r="D106" s="118" t="s">
        <v>3080</v>
      </c>
      <c r="E106" s="119"/>
      <c r="F106" s="119"/>
      <c r="G106" s="119"/>
      <c r="H106" s="119"/>
      <c r="I106" s="119"/>
      <c r="J106" s="120">
        <f>J193</f>
        <v>0</v>
      </c>
      <c r="L106" s="117"/>
    </row>
    <row r="107" spans="2:12" s="10" customFormat="1" ht="19.9" customHeight="1">
      <c r="B107" s="117"/>
      <c r="D107" s="118" t="s">
        <v>3081</v>
      </c>
      <c r="E107" s="119"/>
      <c r="F107" s="119"/>
      <c r="G107" s="119"/>
      <c r="H107" s="119"/>
      <c r="I107" s="119"/>
      <c r="J107" s="120">
        <f>J244</f>
        <v>0</v>
      </c>
      <c r="L107" s="117"/>
    </row>
    <row r="108" spans="2:12" s="10" customFormat="1" ht="14.85" customHeight="1">
      <c r="B108" s="117"/>
      <c r="D108" s="118" t="s">
        <v>3082</v>
      </c>
      <c r="E108" s="119"/>
      <c r="F108" s="119"/>
      <c r="G108" s="119"/>
      <c r="H108" s="119"/>
      <c r="I108" s="119"/>
      <c r="J108" s="120">
        <f>J257</f>
        <v>0</v>
      </c>
      <c r="L108" s="117"/>
    </row>
    <row r="109" spans="2:12" s="10" customFormat="1" ht="19.9" customHeight="1">
      <c r="B109" s="117"/>
      <c r="D109" s="118" t="s">
        <v>3083</v>
      </c>
      <c r="E109" s="119"/>
      <c r="F109" s="119"/>
      <c r="G109" s="119"/>
      <c r="H109" s="119"/>
      <c r="I109" s="119"/>
      <c r="J109" s="120">
        <f>J272</f>
        <v>0</v>
      </c>
      <c r="L109" s="117"/>
    </row>
    <row r="110" spans="2:12" s="10" customFormat="1" ht="19.9" customHeight="1">
      <c r="B110" s="117"/>
      <c r="D110" s="118" t="s">
        <v>3084</v>
      </c>
      <c r="E110" s="119"/>
      <c r="F110" s="119"/>
      <c r="G110" s="119"/>
      <c r="H110" s="119"/>
      <c r="I110" s="119"/>
      <c r="J110" s="120">
        <f>J287</f>
        <v>0</v>
      </c>
      <c r="L110" s="117"/>
    </row>
    <row r="111" spans="2:12" s="10" customFormat="1" ht="19.9" customHeight="1">
      <c r="B111" s="117"/>
      <c r="D111" s="118" t="s">
        <v>3085</v>
      </c>
      <c r="E111" s="119"/>
      <c r="F111" s="119"/>
      <c r="G111" s="119"/>
      <c r="H111" s="119"/>
      <c r="I111" s="119"/>
      <c r="J111" s="120">
        <f>J294</f>
        <v>0</v>
      </c>
      <c r="L111" s="117"/>
    </row>
    <row r="112" spans="1:31" s="2" customFormat="1" ht="21.75" customHeight="1">
      <c r="A112" s="33"/>
      <c r="B112" s="34"/>
      <c r="C112" s="33"/>
      <c r="D112" s="33"/>
      <c r="E112" s="33"/>
      <c r="F112" s="33"/>
      <c r="G112" s="33"/>
      <c r="H112" s="33"/>
      <c r="I112" s="33"/>
      <c r="J112" s="33"/>
      <c r="K112" s="33"/>
      <c r="L112" s="43"/>
      <c r="S112" s="33"/>
      <c r="T112" s="33"/>
      <c r="U112" s="33"/>
      <c r="V112" s="33"/>
      <c r="W112" s="33"/>
      <c r="X112" s="33"/>
      <c r="Y112" s="33"/>
      <c r="Z112" s="33"/>
      <c r="AA112" s="33"/>
      <c r="AB112" s="33"/>
      <c r="AC112" s="33"/>
      <c r="AD112" s="33"/>
      <c r="AE112" s="33"/>
    </row>
    <row r="113" spans="1:31" s="2" customFormat="1" ht="6.95" customHeight="1">
      <c r="A113" s="33"/>
      <c r="B113" s="48"/>
      <c r="C113" s="49"/>
      <c r="D113" s="49"/>
      <c r="E113" s="49"/>
      <c r="F113" s="49"/>
      <c r="G113" s="49"/>
      <c r="H113" s="49"/>
      <c r="I113" s="49"/>
      <c r="J113" s="49"/>
      <c r="K113" s="49"/>
      <c r="L113" s="43"/>
      <c r="S113" s="33"/>
      <c r="T113" s="33"/>
      <c r="U113" s="33"/>
      <c r="V113" s="33"/>
      <c r="W113" s="33"/>
      <c r="X113" s="33"/>
      <c r="Y113" s="33"/>
      <c r="Z113" s="33"/>
      <c r="AA113" s="33"/>
      <c r="AB113" s="33"/>
      <c r="AC113" s="33"/>
      <c r="AD113" s="33"/>
      <c r="AE113" s="33"/>
    </row>
    <row r="117" spans="1:31" s="2" customFormat="1" ht="6.95" customHeight="1">
      <c r="A117" s="33"/>
      <c r="B117" s="50"/>
      <c r="C117" s="51"/>
      <c r="D117" s="51"/>
      <c r="E117" s="51"/>
      <c r="F117" s="51"/>
      <c r="G117" s="51"/>
      <c r="H117" s="51"/>
      <c r="I117" s="51"/>
      <c r="J117" s="51"/>
      <c r="K117" s="51"/>
      <c r="L117" s="43"/>
      <c r="S117" s="33"/>
      <c r="T117" s="33"/>
      <c r="U117" s="33"/>
      <c r="V117" s="33"/>
      <c r="W117" s="33"/>
      <c r="X117" s="33"/>
      <c r="Y117" s="33"/>
      <c r="Z117" s="33"/>
      <c r="AA117" s="33"/>
      <c r="AB117" s="33"/>
      <c r="AC117" s="33"/>
      <c r="AD117" s="33"/>
      <c r="AE117" s="33"/>
    </row>
    <row r="118" spans="1:31" s="2" customFormat="1" ht="24.95" customHeight="1">
      <c r="A118" s="33"/>
      <c r="B118" s="34"/>
      <c r="C118" s="22" t="s">
        <v>145</v>
      </c>
      <c r="D118" s="33"/>
      <c r="E118" s="33"/>
      <c r="F118" s="33"/>
      <c r="G118" s="33"/>
      <c r="H118" s="33"/>
      <c r="I118" s="33"/>
      <c r="J118" s="33"/>
      <c r="K118" s="33"/>
      <c r="L118" s="43"/>
      <c r="S118" s="33"/>
      <c r="T118" s="33"/>
      <c r="U118" s="33"/>
      <c r="V118" s="33"/>
      <c r="W118" s="33"/>
      <c r="X118" s="33"/>
      <c r="Y118" s="33"/>
      <c r="Z118" s="33"/>
      <c r="AA118" s="33"/>
      <c r="AB118" s="33"/>
      <c r="AC118" s="33"/>
      <c r="AD118" s="33"/>
      <c r="AE118" s="33"/>
    </row>
    <row r="119" spans="1:31" s="2" customFormat="1" ht="6.95" customHeight="1">
      <c r="A119" s="33"/>
      <c r="B119" s="34"/>
      <c r="C119" s="33"/>
      <c r="D119" s="33"/>
      <c r="E119" s="33"/>
      <c r="F119" s="33"/>
      <c r="G119" s="33"/>
      <c r="H119" s="33"/>
      <c r="I119" s="33"/>
      <c r="J119" s="33"/>
      <c r="K119" s="33"/>
      <c r="L119" s="43"/>
      <c r="S119" s="33"/>
      <c r="T119" s="33"/>
      <c r="U119" s="33"/>
      <c r="V119" s="33"/>
      <c r="W119" s="33"/>
      <c r="X119" s="33"/>
      <c r="Y119" s="33"/>
      <c r="Z119" s="33"/>
      <c r="AA119" s="33"/>
      <c r="AB119" s="33"/>
      <c r="AC119" s="33"/>
      <c r="AD119" s="33"/>
      <c r="AE119" s="33"/>
    </row>
    <row r="120" spans="1:31" s="2" customFormat="1" ht="12" customHeight="1">
      <c r="A120" s="33"/>
      <c r="B120" s="34"/>
      <c r="C120" s="28" t="s">
        <v>16</v>
      </c>
      <c r="D120" s="33"/>
      <c r="E120" s="33"/>
      <c r="F120" s="33"/>
      <c r="G120" s="33"/>
      <c r="H120" s="33"/>
      <c r="I120" s="33"/>
      <c r="J120" s="33"/>
      <c r="K120" s="33"/>
      <c r="L120" s="43"/>
      <c r="S120" s="33"/>
      <c r="T120" s="33"/>
      <c r="U120" s="33"/>
      <c r="V120" s="33"/>
      <c r="W120" s="33"/>
      <c r="X120" s="33"/>
      <c r="Y120" s="33"/>
      <c r="Z120" s="33"/>
      <c r="AA120" s="33"/>
      <c r="AB120" s="33"/>
      <c r="AC120" s="33"/>
      <c r="AD120" s="33"/>
      <c r="AE120" s="33"/>
    </row>
    <row r="121" spans="1:31" s="2" customFormat="1" ht="16.5" customHeight="1">
      <c r="A121" s="33"/>
      <c r="B121" s="34"/>
      <c r="C121" s="33"/>
      <c r="D121" s="33"/>
      <c r="E121" s="253" t="str">
        <f>E7</f>
        <v>Nástavba provozně technického objektu - ON Trutnov 1</v>
      </c>
      <c r="F121" s="254"/>
      <c r="G121" s="254"/>
      <c r="H121" s="254"/>
      <c r="I121" s="33"/>
      <c r="J121" s="33"/>
      <c r="K121" s="33"/>
      <c r="L121" s="43"/>
      <c r="S121" s="33"/>
      <c r="T121" s="33"/>
      <c r="U121" s="33"/>
      <c r="V121" s="33"/>
      <c r="W121" s="33"/>
      <c r="X121" s="33"/>
      <c r="Y121" s="33"/>
      <c r="Z121" s="33"/>
      <c r="AA121" s="33"/>
      <c r="AB121" s="33"/>
      <c r="AC121" s="33"/>
      <c r="AD121" s="33"/>
      <c r="AE121" s="33"/>
    </row>
    <row r="122" spans="1:31" s="2" customFormat="1" ht="12" customHeight="1">
      <c r="A122" s="33"/>
      <c r="B122" s="34"/>
      <c r="C122" s="28" t="s">
        <v>106</v>
      </c>
      <c r="D122" s="33"/>
      <c r="E122" s="33"/>
      <c r="F122" s="33"/>
      <c r="G122" s="33"/>
      <c r="H122" s="33"/>
      <c r="I122" s="33"/>
      <c r="J122" s="33"/>
      <c r="K122" s="33"/>
      <c r="L122" s="43"/>
      <c r="S122" s="33"/>
      <c r="T122" s="33"/>
      <c r="U122" s="33"/>
      <c r="V122" s="33"/>
      <c r="W122" s="33"/>
      <c r="X122" s="33"/>
      <c r="Y122" s="33"/>
      <c r="Z122" s="33"/>
      <c r="AA122" s="33"/>
      <c r="AB122" s="33"/>
      <c r="AC122" s="33"/>
      <c r="AD122" s="33"/>
      <c r="AE122" s="33"/>
    </row>
    <row r="123" spans="1:31" s="2" customFormat="1" ht="16.5" customHeight="1">
      <c r="A123" s="33"/>
      <c r="B123" s="34"/>
      <c r="C123" s="33"/>
      <c r="D123" s="33"/>
      <c r="E123" s="214" t="str">
        <f>E9</f>
        <v>D.1.4.H - Elektronické komunikace</v>
      </c>
      <c r="F123" s="255"/>
      <c r="G123" s="255"/>
      <c r="H123" s="255"/>
      <c r="I123" s="33"/>
      <c r="J123" s="33"/>
      <c r="K123" s="33"/>
      <c r="L123" s="43"/>
      <c r="S123" s="33"/>
      <c r="T123" s="33"/>
      <c r="U123" s="33"/>
      <c r="V123" s="33"/>
      <c r="W123" s="33"/>
      <c r="X123" s="33"/>
      <c r="Y123" s="33"/>
      <c r="Z123" s="33"/>
      <c r="AA123" s="33"/>
      <c r="AB123" s="33"/>
      <c r="AC123" s="33"/>
      <c r="AD123" s="33"/>
      <c r="AE123" s="33"/>
    </row>
    <row r="124" spans="1:31" s="2" customFormat="1" ht="6.95" customHeight="1">
      <c r="A124" s="33"/>
      <c r="B124" s="34"/>
      <c r="C124" s="33"/>
      <c r="D124" s="33"/>
      <c r="E124" s="33"/>
      <c r="F124" s="33"/>
      <c r="G124" s="33"/>
      <c r="H124" s="33"/>
      <c r="I124" s="33"/>
      <c r="J124" s="33"/>
      <c r="K124" s="33"/>
      <c r="L124" s="43"/>
      <c r="S124" s="33"/>
      <c r="T124" s="33"/>
      <c r="U124" s="33"/>
      <c r="V124" s="33"/>
      <c r="W124" s="33"/>
      <c r="X124" s="33"/>
      <c r="Y124" s="33"/>
      <c r="Z124" s="33"/>
      <c r="AA124" s="33"/>
      <c r="AB124" s="33"/>
      <c r="AC124" s="33"/>
      <c r="AD124" s="33"/>
      <c r="AE124" s="33"/>
    </row>
    <row r="125" spans="1:31" s="2" customFormat="1" ht="12" customHeight="1">
      <c r="A125" s="33"/>
      <c r="B125" s="34"/>
      <c r="C125" s="28" t="s">
        <v>20</v>
      </c>
      <c r="D125" s="33"/>
      <c r="E125" s="33"/>
      <c r="F125" s="26" t="str">
        <f>F12</f>
        <v xml:space="preserve"> </v>
      </c>
      <c r="G125" s="33"/>
      <c r="H125" s="33"/>
      <c r="I125" s="28" t="s">
        <v>22</v>
      </c>
      <c r="J125" s="56" t="str">
        <f>IF(J12="","",J12)</f>
        <v>27. 1. 2023</v>
      </c>
      <c r="K125" s="33"/>
      <c r="L125" s="43"/>
      <c r="S125" s="33"/>
      <c r="T125" s="33"/>
      <c r="U125" s="33"/>
      <c r="V125" s="33"/>
      <c r="W125" s="33"/>
      <c r="X125" s="33"/>
      <c r="Y125" s="33"/>
      <c r="Z125" s="33"/>
      <c r="AA125" s="33"/>
      <c r="AB125" s="33"/>
      <c r="AC125" s="33"/>
      <c r="AD125" s="33"/>
      <c r="AE125" s="33"/>
    </row>
    <row r="126" spans="1:31" s="2" customFormat="1" ht="6.95" customHeight="1">
      <c r="A126" s="33"/>
      <c r="B126" s="34"/>
      <c r="C126" s="33"/>
      <c r="D126" s="33"/>
      <c r="E126" s="33"/>
      <c r="F126" s="33"/>
      <c r="G126" s="33"/>
      <c r="H126" s="33"/>
      <c r="I126" s="33"/>
      <c r="J126" s="33"/>
      <c r="K126" s="33"/>
      <c r="L126" s="43"/>
      <c r="S126" s="33"/>
      <c r="T126" s="33"/>
      <c r="U126" s="33"/>
      <c r="V126" s="33"/>
      <c r="W126" s="33"/>
      <c r="X126" s="33"/>
      <c r="Y126" s="33"/>
      <c r="Z126" s="33"/>
      <c r="AA126" s="33"/>
      <c r="AB126" s="33"/>
      <c r="AC126" s="33"/>
      <c r="AD126" s="33"/>
      <c r="AE126" s="33"/>
    </row>
    <row r="127" spans="1:31" s="2" customFormat="1" ht="15.2" customHeight="1">
      <c r="A127" s="33"/>
      <c r="B127" s="34"/>
      <c r="C127" s="28" t="s">
        <v>24</v>
      </c>
      <c r="D127" s="33"/>
      <c r="E127" s="33"/>
      <c r="F127" s="26" t="str">
        <f>E15</f>
        <v xml:space="preserve"> </v>
      </c>
      <c r="G127" s="33"/>
      <c r="H127" s="33"/>
      <c r="I127" s="28" t="s">
        <v>29</v>
      </c>
      <c r="J127" s="31" t="str">
        <f>E21</f>
        <v xml:space="preserve"> </v>
      </c>
      <c r="K127" s="33"/>
      <c r="L127" s="43"/>
      <c r="S127" s="33"/>
      <c r="T127" s="33"/>
      <c r="U127" s="33"/>
      <c r="V127" s="33"/>
      <c r="W127" s="33"/>
      <c r="X127" s="33"/>
      <c r="Y127" s="33"/>
      <c r="Z127" s="33"/>
      <c r="AA127" s="33"/>
      <c r="AB127" s="33"/>
      <c r="AC127" s="33"/>
      <c r="AD127" s="33"/>
      <c r="AE127" s="33"/>
    </row>
    <row r="128" spans="1:31" s="2" customFormat="1" ht="15.2" customHeight="1">
      <c r="A128" s="33"/>
      <c r="B128" s="34"/>
      <c r="C128" s="28" t="s">
        <v>27</v>
      </c>
      <c r="D128" s="33"/>
      <c r="E128" s="33"/>
      <c r="F128" s="26" t="str">
        <f>IF(E18="","",E18)</f>
        <v>Vyplň údaj</v>
      </c>
      <c r="G128" s="33"/>
      <c r="H128" s="33"/>
      <c r="I128" s="28" t="s">
        <v>31</v>
      </c>
      <c r="J128" s="31" t="str">
        <f>E24</f>
        <v xml:space="preserve"> </v>
      </c>
      <c r="K128" s="33"/>
      <c r="L128" s="43"/>
      <c r="S128" s="33"/>
      <c r="T128" s="33"/>
      <c r="U128" s="33"/>
      <c r="V128" s="33"/>
      <c r="W128" s="33"/>
      <c r="X128" s="33"/>
      <c r="Y128" s="33"/>
      <c r="Z128" s="33"/>
      <c r="AA128" s="33"/>
      <c r="AB128" s="33"/>
      <c r="AC128" s="33"/>
      <c r="AD128" s="33"/>
      <c r="AE128" s="33"/>
    </row>
    <row r="129" spans="1:31" s="2" customFormat="1" ht="10.35" customHeight="1">
      <c r="A129" s="33"/>
      <c r="B129" s="34"/>
      <c r="C129" s="33"/>
      <c r="D129" s="33"/>
      <c r="E129" s="33"/>
      <c r="F129" s="33"/>
      <c r="G129" s="33"/>
      <c r="H129" s="33"/>
      <c r="I129" s="33"/>
      <c r="J129" s="33"/>
      <c r="K129" s="33"/>
      <c r="L129" s="43"/>
      <c r="S129" s="33"/>
      <c r="T129" s="33"/>
      <c r="U129" s="33"/>
      <c r="V129" s="33"/>
      <c r="W129" s="33"/>
      <c r="X129" s="33"/>
      <c r="Y129" s="33"/>
      <c r="Z129" s="33"/>
      <c r="AA129" s="33"/>
      <c r="AB129" s="33"/>
      <c r="AC129" s="33"/>
      <c r="AD129" s="33"/>
      <c r="AE129" s="33"/>
    </row>
    <row r="130" spans="1:31" s="11" customFormat="1" ht="29.25" customHeight="1">
      <c r="A130" s="121"/>
      <c r="B130" s="122"/>
      <c r="C130" s="123" t="s">
        <v>146</v>
      </c>
      <c r="D130" s="124" t="s">
        <v>58</v>
      </c>
      <c r="E130" s="124" t="s">
        <v>54</v>
      </c>
      <c r="F130" s="124" t="s">
        <v>55</v>
      </c>
      <c r="G130" s="124" t="s">
        <v>147</v>
      </c>
      <c r="H130" s="124" t="s">
        <v>148</v>
      </c>
      <c r="I130" s="124" t="s">
        <v>149</v>
      </c>
      <c r="J130" s="124" t="s">
        <v>110</v>
      </c>
      <c r="K130" s="125" t="s">
        <v>150</v>
      </c>
      <c r="L130" s="126"/>
      <c r="M130" s="63" t="s">
        <v>1</v>
      </c>
      <c r="N130" s="64" t="s">
        <v>37</v>
      </c>
      <c r="O130" s="64" t="s">
        <v>151</v>
      </c>
      <c r="P130" s="64" t="s">
        <v>152</v>
      </c>
      <c r="Q130" s="64" t="s">
        <v>153</v>
      </c>
      <c r="R130" s="64" t="s">
        <v>154</v>
      </c>
      <c r="S130" s="64" t="s">
        <v>155</v>
      </c>
      <c r="T130" s="65" t="s">
        <v>156</v>
      </c>
      <c r="U130" s="121"/>
      <c r="V130" s="121"/>
      <c r="W130" s="121"/>
      <c r="X130" s="121"/>
      <c r="Y130" s="121"/>
      <c r="Z130" s="121"/>
      <c r="AA130" s="121"/>
      <c r="AB130" s="121"/>
      <c r="AC130" s="121"/>
      <c r="AD130" s="121"/>
      <c r="AE130" s="121"/>
    </row>
    <row r="131" spans="1:63" s="2" customFormat="1" ht="22.9" customHeight="1">
      <c r="A131" s="33"/>
      <c r="B131" s="34"/>
      <c r="C131" s="70" t="s">
        <v>157</v>
      </c>
      <c r="D131" s="33"/>
      <c r="E131" s="33"/>
      <c r="F131" s="33"/>
      <c r="G131" s="33"/>
      <c r="H131" s="33"/>
      <c r="I131" s="33"/>
      <c r="J131" s="127">
        <f>BK131</f>
        <v>0</v>
      </c>
      <c r="K131" s="33"/>
      <c r="L131" s="34"/>
      <c r="M131" s="66"/>
      <c r="N131" s="57"/>
      <c r="O131" s="67"/>
      <c r="P131" s="128">
        <f>P132</f>
        <v>0</v>
      </c>
      <c r="Q131" s="67"/>
      <c r="R131" s="128">
        <f>R132</f>
        <v>0</v>
      </c>
      <c r="S131" s="67"/>
      <c r="T131" s="129">
        <f>T132</f>
        <v>0</v>
      </c>
      <c r="U131" s="33"/>
      <c r="V131" s="33"/>
      <c r="W131" s="33"/>
      <c r="X131" s="33"/>
      <c r="Y131" s="33"/>
      <c r="Z131" s="33"/>
      <c r="AA131" s="33"/>
      <c r="AB131" s="33"/>
      <c r="AC131" s="33"/>
      <c r="AD131" s="33"/>
      <c r="AE131" s="33"/>
      <c r="AT131" s="18" t="s">
        <v>72</v>
      </c>
      <c r="AU131" s="18" t="s">
        <v>112</v>
      </c>
      <c r="BK131" s="130">
        <f>BK132</f>
        <v>0</v>
      </c>
    </row>
    <row r="132" spans="2:63" s="12" customFormat="1" ht="25.9" customHeight="1">
      <c r="B132" s="131"/>
      <c r="D132" s="132" t="s">
        <v>72</v>
      </c>
      <c r="E132" s="133" t="s">
        <v>2988</v>
      </c>
      <c r="F132" s="133" t="s">
        <v>3086</v>
      </c>
      <c r="I132" s="134"/>
      <c r="J132" s="135">
        <f>BK132</f>
        <v>0</v>
      </c>
      <c r="L132" s="131"/>
      <c r="M132" s="136"/>
      <c r="N132" s="137"/>
      <c r="O132" s="137"/>
      <c r="P132" s="138">
        <f>P133+P244+P272+P287+P294</f>
        <v>0</v>
      </c>
      <c r="Q132" s="137"/>
      <c r="R132" s="138">
        <f>R133+R244+R272+R287+R294</f>
        <v>0</v>
      </c>
      <c r="S132" s="137"/>
      <c r="T132" s="139">
        <f>T133+T244+T272+T287+T294</f>
        <v>0</v>
      </c>
      <c r="AR132" s="132" t="s">
        <v>81</v>
      </c>
      <c r="AT132" s="140" t="s">
        <v>72</v>
      </c>
      <c r="AU132" s="140" t="s">
        <v>73</v>
      </c>
      <c r="AY132" s="132" t="s">
        <v>160</v>
      </c>
      <c r="BK132" s="141">
        <f>BK133+BK244+BK272+BK287+BK294</f>
        <v>0</v>
      </c>
    </row>
    <row r="133" spans="2:63" s="12" customFormat="1" ht="22.9" customHeight="1">
      <c r="B133" s="131"/>
      <c r="D133" s="132" t="s">
        <v>72</v>
      </c>
      <c r="E133" s="142" t="s">
        <v>3087</v>
      </c>
      <c r="F133" s="142" t="s">
        <v>3088</v>
      </c>
      <c r="I133" s="134"/>
      <c r="J133" s="143">
        <f>BK133</f>
        <v>0</v>
      </c>
      <c r="L133" s="131"/>
      <c r="M133" s="136"/>
      <c r="N133" s="137"/>
      <c r="O133" s="137"/>
      <c r="P133" s="138">
        <f>P134+SUM(P135:P138)+P141+P156+P161+P164+P167+P170+P193</f>
        <v>0</v>
      </c>
      <c r="Q133" s="137"/>
      <c r="R133" s="138">
        <f>R134+SUM(R135:R138)+R141+R156+R161+R164+R167+R170+R193</f>
        <v>0</v>
      </c>
      <c r="S133" s="137"/>
      <c r="T133" s="139">
        <f>T134+SUM(T135:T138)+T141+T156+T161+T164+T167+T170+T193</f>
        <v>0</v>
      </c>
      <c r="AR133" s="132" t="s">
        <v>81</v>
      </c>
      <c r="AT133" s="140" t="s">
        <v>72</v>
      </c>
      <c r="AU133" s="140" t="s">
        <v>81</v>
      </c>
      <c r="AY133" s="132" t="s">
        <v>160</v>
      </c>
      <c r="BK133" s="141">
        <f>BK134+SUM(BK135:BK138)+BK141+BK156+BK161+BK164+BK167+BK170+BK193</f>
        <v>0</v>
      </c>
    </row>
    <row r="134" spans="1:65" s="2" customFormat="1" ht="21.75" customHeight="1">
      <c r="A134" s="33"/>
      <c r="B134" s="144"/>
      <c r="C134" s="145" t="s">
        <v>81</v>
      </c>
      <c r="D134" s="145" t="s">
        <v>163</v>
      </c>
      <c r="E134" s="146" t="s">
        <v>3089</v>
      </c>
      <c r="F134" s="147" t="s">
        <v>3090</v>
      </c>
      <c r="G134" s="148" t="s">
        <v>693</v>
      </c>
      <c r="H134" s="149">
        <v>78</v>
      </c>
      <c r="I134" s="150"/>
      <c r="J134" s="151">
        <f>ROUND(I134*H134,2)</f>
        <v>0</v>
      </c>
      <c r="K134" s="147" t="s">
        <v>1</v>
      </c>
      <c r="L134" s="34"/>
      <c r="M134" s="152" t="s">
        <v>1</v>
      </c>
      <c r="N134" s="153" t="s">
        <v>38</v>
      </c>
      <c r="O134" s="59"/>
      <c r="P134" s="154">
        <f>O134*H134</f>
        <v>0</v>
      </c>
      <c r="Q134" s="154">
        <v>0</v>
      </c>
      <c r="R134" s="154">
        <f>Q134*H134</f>
        <v>0</v>
      </c>
      <c r="S134" s="154">
        <v>0</v>
      </c>
      <c r="T134" s="155">
        <f>S134*H134</f>
        <v>0</v>
      </c>
      <c r="U134" s="33"/>
      <c r="V134" s="33"/>
      <c r="W134" s="33"/>
      <c r="X134" s="33"/>
      <c r="Y134" s="33"/>
      <c r="Z134" s="33"/>
      <c r="AA134" s="33"/>
      <c r="AB134" s="33"/>
      <c r="AC134" s="33"/>
      <c r="AD134" s="33"/>
      <c r="AE134" s="33"/>
      <c r="AR134" s="156" t="s">
        <v>168</v>
      </c>
      <c r="AT134" s="156" t="s">
        <v>163</v>
      </c>
      <c r="AU134" s="156" t="s">
        <v>83</v>
      </c>
      <c r="AY134" s="18" t="s">
        <v>160</v>
      </c>
      <c r="BE134" s="157">
        <f>IF(N134="základní",J134,0)</f>
        <v>0</v>
      </c>
      <c r="BF134" s="157">
        <f>IF(N134="snížená",J134,0)</f>
        <v>0</v>
      </c>
      <c r="BG134" s="157">
        <f>IF(N134="zákl. přenesená",J134,0)</f>
        <v>0</v>
      </c>
      <c r="BH134" s="157">
        <f>IF(N134="sníž. přenesená",J134,0)</f>
        <v>0</v>
      </c>
      <c r="BI134" s="157">
        <f>IF(N134="nulová",J134,0)</f>
        <v>0</v>
      </c>
      <c r="BJ134" s="18" t="s">
        <v>81</v>
      </c>
      <c r="BK134" s="157">
        <f>ROUND(I134*H134,2)</f>
        <v>0</v>
      </c>
      <c r="BL134" s="18" t="s">
        <v>168</v>
      </c>
      <c r="BM134" s="156" t="s">
        <v>83</v>
      </c>
    </row>
    <row r="135" spans="1:47" s="2" customFormat="1" ht="11.25">
      <c r="A135" s="33"/>
      <c r="B135" s="34"/>
      <c r="C135" s="33"/>
      <c r="D135" s="158" t="s">
        <v>170</v>
      </c>
      <c r="E135" s="33"/>
      <c r="F135" s="159" t="s">
        <v>3090</v>
      </c>
      <c r="G135" s="33"/>
      <c r="H135" s="33"/>
      <c r="I135" s="160"/>
      <c r="J135" s="33"/>
      <c r="K135" s="33"/>
      <c r="L135" s="34"/>
      <c r="M135" s="161"/>
      <c r="N135" s="162"/>
      <c r="O135" s="59"/>
      <c r="P135" s="59"/>
      <c r="Q135" s="59"/>
      <c r="R135" s="59"/>
      <c r="S135" s="59"/>
      <c r="T135" s="60"/>
      <c r="U135" s="33"/>
      <c r="V135" s="33"/>
      <c r="W135" s="33"/>
      <c r="X135" s="33"/>
      <c r="Y135" s="33"/>
      <c r="Z135" s="33"/>
      <c r="AA135" s="33"/>
      <c r="AB135" s="33"/>
      <c r="AC135" s="33"/>
      <c r="AD135" s="33"/>
      <c r="AE135" s="33"/>
      <c r="AT135" s="18" t="s">
        <v>170</v>
      </c>
      <c r="AU135" s="18" t="s">
        <v>83</v>
      </c>
    </row>
    <row r="136" spans="1:65" s="2" customFormat="1" ht="16.5" customHeight="1">
      <c r="A136" s="33"/>
      <c r="B136" s="144"/>
      <c r="C136" s="145" t="s">
        <v>83</v>
      </c>
      <c r="D136" s="145" t="s">
        <v>163</v>
      </c>
      <c r="E136" s="146" t="s">
        <v>3091</v>
      </c>
      <c r="F136" s="147" t="s">
        <v>3092</v>
      </c>
      <c r="G136" s="148" t="s">
        <v>693</v>
      </c>
      <c r="H136" s="149">
        <v>1</v>
      </c>
      <c r="I136" s="150"/>
      <c r="J136" s="151">
        <f>ROUND(I136*H136,2)</f>
        <v>0</v>
      </c>
      <c r="K136" s="147" t="s">
        <v>1</v>
      </c>
      <c r="L136" s="34"/>
      <c r="M136" s="152" t="s">
        <v>1</v>
      </c>
      <c r="N136" s="153" t="s">
        <v>38</v>
      </c>
      <c r="O136" s="59"/>
      <c r="P136" s="154">
        <f>O136*H136</f>
        <v>0</v>
      </c>
      <c r="Q136" s="154">
        <v>0</v>
      </c>
      <c r="R136" s="154">
        <f>Q136*H136</f>
        <v>0</v>
      </c>
      <c r="S136" s="154">
        <v>0</v>
      </c>
      <c r="T136" s="155">
        <f>S136*H136</f>
        <v>0</v>
      </c>
      <c r="U136" s="33"/>
      <c r="V136" s="33"/>
      <c r="W136" s="33"/>
      <c r="X136" s="33"/>
      <c r="Y136" s="33"/>
      <c r="Z136" s="33"/>
      <c r="AA136" s="33"/>
      <c r="AB136" s="33"/>
      <c r="AC136" s="33"/>
      <c r="AD136" s="33"/>
      <c r="AE136" s="33"/>
      <c r="AR136" s="156" t="s">
        <v>168</v>
      </c>
      <c r="AT136" s="156" t="s">
        <v>163</v>
      </c>
      <c r="AU136" s="156" t="s">
        <v>83</v>
      </c>
      <c r="AY136" s="18" t="s">
        <v>160</v>
      </c>
      <c r="BE136" s="157">
        <f>IF(N136="základní",J136,0)</f>
        <v>0</v>
      </c>
      <c r="BF136" s="157">
        <f>IF(N136="snížená",J136,0)</f>
        <v>0</v>
      </c>
      <c r="BG136" s="157">
        <f>IF(N136="zákl. přenesená",J136,0)</f>
        <v>0</v>
      </c>
      <c r="BH136" s="157">
        <f>IF(N136="sníž. přenesená",J136,0)</f>
        <v>0</v>
      </c>
      <c r="BI136" s="157">
        <f>IF(N136="nulová",J136,0)</f>
        <v>0</v>
      </c>
      <c r="BJ136" s="18" t="s">
        <v>81</v>
      </c>
      <c r="BK136" s="157">
        <f>ROUND(I136*H136,2)</f>
        <v>0</v>
      </c>
      <c r="BL136" s="18" t="s">
        <v>168</v>
      </c>
      <c r="BM136" s="156" t="s">
        <v>168</v>
      </c>
    </row>
    <row r="137" spans="1:47" s="2" customFormat="1" ht="11.25">
      <c r="A137" s="33"/>
      <c r="B137" s="34"/>
      <c r="C137" s="33"/>
      <c r="D137" s="158" t="s">
        <v>170</v>
      </c>
      <c r="E137" s="33"/>
      <c r="F137" s="159" t="s">
        <v>3092</v>
      </c>
      <c r="G137" s="33"/>
      <c r="H137" s="33"/>
      <c r="I137" s="160"/>
      <c r="J137" s="33"/>
      <c r="K137" s="33"/>
      <c r="L137" s="34"/>
      <c r="M137" s="161"/>
      <c r="N137" s="162"/>
      <c r="O137" s="59"/>
      <c r="P137" s="59"/>
      <c r="Q137" s="59"/>
      <c r="R137" s="59"/>
      <c r="S137" s="59"/>
      <c r="T137" s="60"/>
      <c r="U137" s="33"/>
      <c r="V137" s="33"/>
      <c r="W137" s="33"/>
      <c r="X137" s="33"/>
      <c r="Y137" s="33"/>
      <c r="Z137" s="33"/>
      <c r="AA137" s="33"/>
      <c r="AB137" s="33"/>
      <c r="AC137" s="33"/>
      <c r="AD137" s="33"/>
      <c r="AE137" s="33"/>
      <c r="AT137" s="18" t="s">
        <v>170</v>
      </c>
      <c r="AU137" s="18" t="s">
        <v>83</v>
      </c>
    </row>
    <row r="138" spans="2:63" s="12" customFormat="1" ht="20.85" customHeight="1">
      <c r="B138" s="131"/>
      <c r="D138" s="132" t="s">
        <v>72</v>
      </c>
      <c r="E138" s="142" t="s">
        <v>3093</v>
      </c>
      <c r="F138" s="142" t="s">
        <v>3094</v>
      </c>
      <c r="I138" s="134"/>
      <c r="J138" s="143">
        <f>BK138</f>
        <v>0</v>
      </c>
      <c r="L138" s="131"/>
      <c r="M138" s="136"/>
      <c r="N138" s="137"/>
      <c r="O138" s="137"/>
      <c r="P138" s="138">
        <f>SUM(P139:P140)</f>
        <v>0</v>
      </c>
      <c r="Q138" s="137"/>
      <c r="R138" s="138">
        <f>SUM(R139:R140)</f>
        <v>0</v>
      </c>
      <c r="S138" s="137"/>
      <c r="T138" s="139">
        <f>SUM(T139:T140)</f>
        <v>0</v>
      </c>
      <c r="AR138" s="132" t="s">
        <v>81</v>
      </c>
      <c r="AT138" s="140" t="s">
        <v>72</v>
      </c>
      <c r="AU138" s="140" t="s">
        <v>83</v>
      </c>
      <c r="AY138" s="132" t="s">
        <v>160</v>
      </c>
      <c r="BK138" s="141">
        <f>SUM(BK139:BK140)</f>
        <v>0</v>
      </c>
    </row>
    <row r="139" spans="1:65" s="2" customFormat="1" ht="33" customHeight="1">
      <c r="A139" s="33"/>
      <c r="B139" s="144"/>
      <c r="C139" s="145" t="s">
        <v>161</v>
      </c>
      <c r="D139" s="145" t="s">
        <v>163</v>
      </c>
      <c r="E139" s="146" t="s">
        <v>3095</v>
      </c>
      <c r="F139" s="147" t="s">
        <v>3096</v>
      </c>
      <c r="G139" s="148" t="s">
        <v>2960</v>
      </c>
      <c r="H139" s="149">
        <v>12</v>
      </c>
      <c r="I139" s="150"/>
      <c r="J139" s="151">
        <f>ROUND(I139*H139,2)</f>
        <v>0</v>
      </c>
      <c r="K139" s="147" t="s">
        <v>1</v>
      </c>
      <c r="L139" s="34"/>
      <c r="M139" s="152" t="s">
        <v>1</v>
      </c>
      <c r="N139" s="153" t="s">
        <v>38</v>
      </c>
      <c r="O139" s="59"/>
      <c r="P139" s="154">
        <f>O139*H139</f>
        <v>0</v>
      </c>
      <c r="Q139" s="154">
        <v>0</v>
      </c>
      <c r="R139" s="154">
        <f>Q139*H139</f>
        <v>0</v>
      </c>
      <c r="S139" s="154">
        <v>0</v>
      </c>
      <c r="T139" s="155">
        <f>S139*H139</f>
        <v>0</v>
      </c>
      <c r="U139" s="33"/>
      <c r="V139" s="33"/>
      <c r="W139" s="33"/>
      <c r="X139" s="33"/>
      <c r="Y139" s="33"/>
      <c r="Z139" s="33"/>
      <c r="AA139" s="33"/>
      <c r="AB139" s="33"/>
      <c r="AC139" s="33"/>
      <c r="AD139" s="33"/>
      <c r="AE139" s="33"/>
      <c r="AR139" s="156" t="s">
        <v>168</v>
      </c>
      <c r="AT139" s="156" t="s">
        <v>163</v>
      </c>
      <c r="AU139" s="156" t="s">
        <v>161</v>
      </c>
      <c r="AY139" s="18" t="s">
        <v>160</v>
      </c>
      <c r="BE139" s="157">
        <f>IF(N139="základní",J139,0)</f>
        <v>0</v>
      </c>
      <c r="BF139" s="157">
        <f>IF(N139="snížená",J139,0)</f>
        <v>0</v>
      </c>
      <c r="BG139" s="157">
        <f>IF(N139="zákl. přenesená",J139,0)</f>
        <v>0</v>
      </c>
      <c r="BH139" s="157">
        <f>IF(N139="sníž. přenesená",J139,0)</f>
        <v>0</v>
      </c>
      <c r="BI139" s="157">
        <f>IF(N139="nulová",J139,0)</f>
        <v>0</v>
      </c>
      <c r="BJ139" s="18" t="s">
        <v>81</v>
      </c>
      <c r="BK139" s="157">
        <f>ROUND(I139*H139,2)</f>
        <v>0</v>
      </c>
      <c r="BL139" s="18" t="s">
        <v>168</v>
      </c>
      <c r="BM139" s="156" t="s">
        <v>189</v>
      </c>
    </row>
    <row r="140" spans="1:47" s="2" customFormat="1" ht="19.5">
      <c r="A140" s="33"/>
      <c r="B140" s="34"/>
      <c r="C140" s="33"/>
      <c r="D140" s="158" t="s">
        <v>170</v>
      </c>
      <c r="E140" s="33"/>
      <c r="F140" s="159" t="s">
        <v>3096</v>
      </c>
      <c r="G140" s="33"/>
      <c r="H140" s="33"/>
      <c r="I140" s="160"/>
      <c r="J140" s="33"/>
      <c r="K140" s="33"/>
      <c r="L140" s="34"/>
      <c r="M140" s="161"/>
      <c r="N140" s="162"/>
      <c r="O140" s="59"/>
      <c r="P140" s="59"/>
      <c r="Q140" s="59"/>
      <c r="R140" s="59"/>
      <c r="S140" s="59"/>
      <c r="T140" s="60"/>
      <c r="U140" s="33"/>
      <c r="V140" s="33"/>
      <c r="W140" s="33"/>
      <c r="X140" s="33"/>
      <c r="Y140" s="33"/>
      <c r="Z140" s="33"/>
      <c r="AA140" s="33"/>
      <c r="AB140" s="33"/>
      <c r="AC140" s="33"/>
      <c r="AD140" s="33"/>
      <c r="AE140" s="33"/>
      <c r="AT140" s="18" t="s">
        <v>170</v>
      </c>
      <c r="AU140" s="18" t="s">
        <v>161</v>
      </c>
    </row>
    <row r="141" spans="2:63" s="12" customFormat="1" ht="20.85" customHeight="1">
      <c r="B141" s="131"/>
      <c r="D141" s="132" t="s">
        <v>72</v>
      </c>
      <c r="E141" s="142" t="s">
        <v>3097</v>
      </c>
      <c r="F141" s="142" t="s">
        <v>3098</v>
      </c>
      <c r="I141" s="134"/>
      <c r="J141" s="143">
        <f>BK141</f>
        <v>0</v>
      </c>
      <c r="L141" s="131"/>
      <c r="M141" s="136"/>
      <c r="N141" s="137"/>
      <c r="O141" s="137"/>
      <c r="P141" s="138">
        <f>SUM(P142:P155)</f>
        <v>0</v>
      </c>
      <c r="Q141" s="137"/>
      <c r="R141" s="138">
        <f>SUM(R142:R155)</f>
        <v>0</v>
      </c>
      <c r="S141" s="137"/>
      <c r="T141" s="139">
        <f>SUM(T142:T155)</f>
        <v>0</v>
      </c>
      <c r="AR141" s="132" t="s">
        <v>81</v>
      </c>
      <c r="AT141" s="140" t="s">
        <v>72</v>
      </c>
      <c r="AU141" s="140" t="s">
        <v>83</v>
      </c>
      <c r="AY141" s="132" t="s">
        <v>160</v>
      </c>
      <c r="BK141" s="141">
        <f>SUM(BK142:BK155)</f>
        <v>0</v>
      </c>
    </row>
    <row r="142" spans="1:65" s="2" customFormat="1" ht="21.75" customHeight="1">
      <c r="A142" s="33"/>
      <c r="B142" s="144"/>
      <c r="C142" s="145" t="s">
        <v>168</v>
      </c>
      <c r="D142" s="145" t="s">
        <v>163</v>
      </c>
      <c r="E142" s="146" t="s">
        <v>3099</v>
      </c>
      <c r="F142" s="147" t="s">
        <v>3100</v>
      </c>
      <c r="G142" s="148" t="s">
        <v>693</v>
      </c>
      <c r="H142" s="149">
        <v>1</v>
      </c>
      <c r="I142" s="150"/>
      <c r="J142" s="151">
        <f>ROUND(I142*H142,2)</f>
        <v>0</v>
      </c>
      <c r="K142" s="147" t="s">
        <v>1</v>
      </c>
      <c r="L142" s="34"/>
      <c r="M142" s="152" t="s">
        <v>1</v>
      </c>
      <c r="N142" s="153" t="s">
        <v>38</v>
      </c>
      <c r="O142" s="59"/>
      <c r="P142" s="154">
        <f>O142*H142</f>
        <v>0</v>
      </c>
      <c r="Q142" s="154">
        <v>0</v>
      </c>
      <c r="R142" s="154">
        <f>Q142*H142</f>
        <v>0</v>
      </c>
      <c r="S142" s="154">
        <v>0</v>
      </c>
      <c r="T142" s="155">
        <f>S142*H142</f>
        <v>0</v>
      </c>
      <c r="U142" s="33"/>
      <c r="V142" s="33"/>
      <c r="W142" s="33"/>
      <c r="X142" s="33"/>
      <c r="Y142" s="33"/>
      <c r="Z142" s="33"/>
      <c r="AA142" s="33"/>
      <c r="AB142" s="33"/>
      <c r="AC142" s="33"/>
      <c r="AD142" s="33"/>
      <c r="AE142" s="33"/>
      <c r="AR142" s="156" t="s">
        <v>168</v>
      </c>
      <c r="AT142" s="156" t="s">
        <v>163</v>
      </c>
      <c r="AU142" s="156" t="s">
        <v>161</v>
      </c>
      <c r="AY142" s="18" t="s">
        <v>160</v>
      </c>
      <c r="BE142" s="157">
        <f>IF(N142="základní",J142,0)</f>
        <v>0</v>
      </c>
      <c r="BF142" s="157">
        <f>IF(N142="snížená",J142,0)</f>
        <v>0</v>
      </c>
      <c r="BG142" s="157">
        <f>IF(N142="zákl. přenesená",J142,0)</f>
        <v>0</v>
      </c>
      <c r="BH142" s="157">
        <f>IF(N142="sníž. přenesená",J142,0)</f>
        <v>0</v>
      </c>
      <c r="BI142" s="157">
        <f>IF(N142="nulová",J142,0)</f>
        <v>0</v>
      </c>
      <c r="BJ142" s="18" t="s">
        <v>81</v>
      </c>
      <c r="BK142" s="157">
        <f>ROUND(I142*H142,2)</f>
        <v>0</v>
      </c>
      <c r="BL142" s="18" t="s">
        <v>168</v>
      </c>
      <c r="BM142" s="156" t="s">
        <v>215</v>
      </c>
    </row>
    <row r="143" spans="1:47" s="2" customFormat="1" ht="11.25">
      <c r="A143" s="33"/>
      <c r="B143" s="34"/>
      <c r="C143" s="33"/>
      <c r="D143" s="158" t="s">
        <v>170</v>
      </c>
      <c r="E143" s="33"/>
      <c r="F143" s="159" t="s">
        <v>3100</v>
      </c>
      <c r="G143" s="33"/>
      <c r="H143" s="33"/>
      <c r="I143" s="160"/>
      <c r="J143" s="33"/>
      <c r="K143" s="33"/>
      <c r="L143" s="34"/>
      <c r="M143" s="161"/>
      <c r="N143" s="162"/>
      <c r="O143" s="59"/>
      <c r="P143" s="59"/>
      <c r="Q143" s="59"/>
      <c r="R143" s="59"/>
      <c r="S143" s="59"/>
      <c r="T143" s="60"/>
      <c r="U143" s="33"/>
      <c r="V143" s="33"/>
      <c r="W143" s="33"/>
      <c r="X143" s="33"/>
      <c r="Y143" s="33"/>
      <c r="Z143" s="33"/>
      <c r="AA143" s="33"/>
      <c r="AB143" s="33"/>
      <c r="AC143" s="33"/>
      <c r="AD143" s="33"/>
      <c r="AE143" s="33"/>
      <c r="AT143" s="18" t="s">
        <v>170</v>
      </c>
      <c r="AU143" s="18" t="s">
        <v>161</v>
      </c>
    </row>
    <row r="144" spans="1:65" s="2" customFormat="1" ht="21.75" customHeight="1">
      <c r="A144" s="33"/>
      <c r="B144" s="144"/>
      <c r="C144" s="145" t="s">
        <v>201</v>
      </c>
      <c r="D144" s="145" t="s">
        <v>163</v>
      </c>
      <c r="E144" s="146" t="s">
        <v>3101</v>
      </c>
      <c r="F144" s="147" t="s">
        <v>3102</v>
      </c>
      <c r="G144" s="148" t="s">
        <v>693</v>
      </c>
      <c r="H144" s="149">
        <v>1</v>
      </c>
      <c r="I144" s="150"/>
      <c r="J144" s="151">
        <f>ROUND(I144*H144,2)</f>
        <v>0</v>
      </c>
      <c r="K144" s="147" t="s">
        <v>1</v>
      </c>
      <c r="L144" s="34"/>
      <c r="M144" s="152" t="s">
        <v>1</v>
      </c>
      <c r="N144" s="153" t="s">
        <v>38</v>
      </c>
      <c r="O144" s="59"/>
      <c r="P144" s="154">
        <f>O144*H144</f>
        <v>0</v>
      </c>
      <c r="Q144" s="154">
        <v>0</v>
      </c>
      <c r="R144" s="154">
        <f>Q144*H144</f>
        <v>0</v>
      </c>
      <c r="S144" s="154">
        <v>0</v>
      </c>
      <c r="T144" s="155">
        <f>S144*H144</f>
        <v>0</v>
      </c>
      <c r="U144" s="33"/>
      <c r="V144" s="33"/>
      <c r="W144" s="33"/>
      <c r="X144" s="33"/>
      <c r="Y144" s="33"/>
      <c r="Z144" s="33"/>
      <c r="AA144" s="33"/>
      <c r="AB144" s="33"/>
      <c r="AC144" s="33"/>
      <c r="AD144" s="33"/>
      <c r="AE144" s="33"/>
      <c r="AR144" s="156" t="s">
        <v>168</v>
      </c>
      <c r="AT144" s="156" t="s">
        <v>163</v>
      </c>
      <c r="AU144" s="156" t="s">
        <v>161</v>
      </c>
      <c r="AY144" s="18" t="s">
        <v>160</v>
      </c>
      <c r="BE144" s="157">
        <f>IF(N144="základní",J144,0)</f>
        <v>0</v>
      </c>
      <c r="BF144" s="157">
        <f>IF(N144="snížená",J144,0)</f>
        <v>0</v>
      </c>
      <c r="BG144" s="157">
        <f>IF(N144="zákl. přenesená",J144,0)</f>
        <v>0</v>
      </c>
      <c r="BH144" s="157">
        <f>IF(N144="sníž. přenesená",J144,0)</f>
        <v>0</v>
      </c>
      <c r="BI144" s="157">
        <f>IF(N144="nulová",J144,0)</f>
        <v>0</v>
      </c>
      <c r="BJ144" s="18" t="s">
        <v>81</v>
      </c>
      <c r="BK144" s="157">
        <f>ROUND(I144*H144,2)</f>
        <v>0</v>
      </c>
      <c r="BL144" s="18" t="s">
        <v>168</v>
      </c>
      <c r="BM144" s="156" t="s">
        <v>224</v>
      </c>
    </row>
    <row r="145" spans="1:47" s="2" customFormat="1" ht="11.25">
      <c r="A145" s="33"/>
      <c r="B145" s="34"/>
      <c r="C145" s="33"/>
      <c r="D145" s="158" t="s">
        <v>170</v>
      </c>
      <c r="E145" s="33"/>
      <c r="F145" s="159" t="s">
        <v>3102</v>
      </c>
      <c r="G145" s="33"/>
      <c r="H145" s="33"/>
      <c r="I145" s="160"/>
      <c r="J145" s="33"/>
      <c r="K145" s="33"/>
      <c r="L145" s="34"/>
      <c r="M145" s="161"/>
      <c r="N145" s="162"/>
      <c r="O145" s="59"/>
      <c r="P145" s="59"/>
      <c r="Q145" s="59"/>
      <c r="R145" s="59"/>
      <c r="S145" s="59"/>
      <c r="T145" s="60"/>
      <c r="U145" s="33"/>
      <c r="V145" s="33"/>
      <c r="W145" s="33"/>
      <c r="X145" s="33"/>
      <c r="Y145" s="33"/>
      <c r="Z145" s="33"/>
      <c r="AA145" s="33"/>
      <c r="AB145" s="33"/>
      <c r="AC145" s="33"/>
      <c r="AD145" s="33"/>
      <c r="AE145" s="33"/>
      <c r="AT145" s="18" t="s">
        <v>170</v>
      </c>
      <c r="AU145" s="18" t="s">
        <v>161</v>
      </c>
    </row>
    <row r="146" spans="1:65" s="2" customFormat="1" ht="16.5" customHeight="1">
      <c r="A146" s="33"/>
      <c r="B146" s="144"/>
      <c r="C146" s="145" t="s">
        <v>189</v>
      </c>
      <c r="D146" s="145" t="s">
        <v>163</v>
      </c>
      <c r="E146" s="146" t="s">
        <v>3103</v>
      </c>
      <c r="F146" s="147" t="s">
        <v>3104</v>
      </c>
      <c r="G146" s="148" t="s">
        <v>693</v>
      </c>
      <c r="H146" s="149">
        <v>2</v>
      </c>
      <c r="I146" s="150"/>
      <c r="J146" s="151">
        <f>ROUND(I146*H146,2)</f>
        <v>0</v>
      </c>
      <c r="K146" s="147" t="s">
        <v>1</v>
      </c>
      <c r="L146" s="34"/>
      <c r="M146" s="152" t="s">
        <v>1</v>
      </c>
      <c r="N146" s="153" t="s">
        <v>38</v>
      </c>
      <c r="O146" s="59"/>
      <c r="P146" s="154">
        <f>O146*H146</f>
        <v>0</v>
      </c>
      <c r="Q146" s="154">
        <v>0</v>
      </c>
      <c r="R146" s="154">
        <f>Q146*H146</f>
        <v>0</v>
      </c>
      <c r="S146" s="154">
        <v>0</v>
      </c>
      <c r="T146" s="155">
        <f>S146*H146</f>
        <v>0</v>
      </c>
      <c r="U146" s="33"/>
      <c r="V146" s="33"/>
      <c r="W146" s="33"/>
      <c r="X146" s="33"/>
      <c r="Y146" s="33"/>
      <c r="Z146" s="33"/>
      <c r="AA146" s="33"/>
      <c r="AB146" s="33"/>
      <c r="AC146" s="33"/>
      <c r="AD146" s="33"/>
      <c r="AE146" s="33"/>
      <c r="AR146" s="156" t="s">
        <v>168</v>
      </c>
      <c r="AT146" s="156" t="s">
        <v>163</v>
      </c>
      <c r="AU146" s="156" t="s">
        <v>161</v>
      </c>
      <c r="AY146" s="18" t="s">
        <v>160</v>
      </c>
      <c r="BE146" s="157">
        <f>IF(N146="základní",J146,0)</f>
        <v>0</v>
      </c>
      <c r="BF146" s="157">
        <f>IF(N146="snížená",J146,0)</f>
        <v>0</v>
      </c>
      <c r="BG146" s="157">
        <f>IF(N146="zákl. přenesená",J146,0)</f>
        <v>0</v>
      </c>
      <c r="BH146" s="157">
        <f>IF(N146="sníž. přenesená",J146,0)</f>
        <v>0</v>
      </c>
      <c r="BI146" s="157">
        <f>IF(N146="nulová",J146,0)</f>
        <v>0</v>
      </c>
      <c r="BJ146" s="18" t="s">
        <v>81</v>
      </c>
      <c r="BK146" s="157">
        <f>ROUND(I146*H146,2)</f>
        <v>0</v>
      </c>
      <c r="BL146" s="18" t="s">
        <v>168</v>
      </c>
      <c r="BM146" s="156" t="s">
        <v>242</v>
      </c>
    </row>
    <row r="147" spans="1:47" s="2" customFormat="1" ht="11.25">
      <c r="A147" s="33"/>
      <c r="B147" s="34"/>
      <c r="C147" s="33"/>
      <c r="D147" s="158" t="s">
        <v>170</v>
      </c>
      <c r="E147" s="33"/>
      <c r="F147" s="159" t="s">
        <v>3104</v>
      </c>
      <c r="G147" s="33"/>
      <c r="H147" s="33"/>
      <c r="I147" s="160"/>
      <c r="J147" s="33"/>
      <c r="K147" s="33"/>
      <c r="L147" s="34"/>
      <c r="M147" s="161"/>
      <c r="N147" s="162"/>
      <c r="O147" s="59"/>
      <c r="P147" s="59"/>
      <c r="Q147" s="59"/>
      <c r="R147" s="59"/>
      <c r="S147" s="59"/>
      <c r="T147" s="60"/>
      <c r="U147" s="33"/>
      <c r="V147" s="33"/>
      <c r="W147" s="33"/>
      <c r="X147" s="33"/>
      <c r="Y147" s="33"/>
      <c r="Z147" s="33"/>
      <c r="AA147" s="33"/>
      <c r="AB147" s="33"/>
      <c r="AC147" s="33"/>
      <c r="AD147" s="33"/>
      <c r="AE147" s="33"/>
      <c r="AT147" s="18" t="s">
        <v>170</v>
      </c>
      <c r="AU147" s="18" t="s">
        <v>161</v>
      </c>
    </row>
    <row r="148" spans="1:65" s="2" customFormat="1" ht="16.5" customHeight="1">
      <c r="A148" s="33"/>
      <c r="B148" s="144"/>
      <c r="C148" s="145" t="s">
        <v>212</v>
      </c>
      <c r="D148" s="145" t="s">
        <v>163</v>
      </c>
      <c r="E148" s="146" t="s">
        <v>3105</v>
      </c>
      <c r="F148" s="147" t="s">
        <v>3106</v>
      </c>
      <c r="G148" s="148" t="s">
        <v>693</v>
      </c>
      <c r="H148" s="149">
        <v>2</v>
      </c>
      <c r="I148" s="150"/>
      <c r="J148" s="151">
        <f>ROUND(I148*H148,2)</f>
        <v>0</v>
      </c>
      <c r="K148" s="147" t="s">
        <v>1</v>
      </c>
      <c r="L148" s="34"/>
      <c r="M148" s="152" t="s">
        <v>1</v>
      </c>
      <c r="N148" s="153" t="s">
        <v>38</v>
      </c>
      <c r="O148" s="59"/>
      <c r="P148" s="154">
        <f>O148*H148</f>
        <v>0</v>
      </c>
      <c r="Q148" s="154">
        <v>0</v>
      </c>
      <c r="R148" s="154">
        <f>Q148*H148</f>
        <v>0</v>
      </c>
      <c r="S148" s="154">
        <v>0</v>
      </c>
      <c r="T148" s="155">
        <f>S148*H148</f>
        <v>0</v>
      </c>
      <c r="U148" s="33"/>
      <c r="V148" s="33"/>
      <c r="W148" s="33"/>
      <c r="X148" s="33"/>
      <c r="Y148" s="33"/>
      <c r="Z148" s="33"/>
      <c r="AA148" s="33"/>
      <c r="AB148" s="33"/>
      <c r="AC148" s="33"/>
      <c r="AD148" s="33"/>
      <c r="AE148" s="33"/>
      <c r="AR148" s="156" t="s">
        <v>168</v>
      </c>
      <c r="AT148" s="156" t="s">
        <v>163</v>
      </c>
      <c r="AU148" s="156" t="s">
        <v>161</v>
      </c>
      <c r="AY148" s="18" t="s">
        <v>160</v>
      </c>
      <c r="BE148" s="157">
        <f>IF(N148="základní",J148,0)</f>
        <v>0</v>
      </c>
      <c r="BF148" s="157">
        <f>IF(N148="snížená",J148,0)</f>
        <v>0</v>
      </c>
      <c r="BG148" s="157">
        <f>IF(N148="zákl. přenesená",J148,0)</f>
        <v>0</v>
      </c>
      <c r="BH148" s="157">
        <f>IF(N148="sníž. přenesená",J148,0)</f>
        <v>0</v>
      </c>
      <c r="BI148" s="157">
        <f>IF(N148="nulová",J148,0)</f>
        <v>0</v>
      </c>
      <c r="BJ148" s="18" t="s">
        <v>81</v>
      </c>
      <c r="BK148" s="157">
        <f>ROUND(I148*H148,2)</f>
        <v>0</v>
      </c>
      <c r="BL148" s="18" t="s">
        <v>168</v>
      </c>
      <c r="BM148" s="156" t="s">
        <v>259</v>
      </c>
    </row>
    <row r="149" spans="1:47" s="2" customFormat="1" ht="11.25">
      <c r="A149" s="33"/>
      <c r="B149" s="34"/>
      <c r="C149" s="33"/>
      <c r="D149" s="158" t="s">
        <v>170</v>
      </c>
      <c r="E149" s="33"/>
      <c r="F149" s="159" t="s">
        <v>3106</v>
      </c>
      <c r="G149" s="33"/>
      <c r="H149" s="33"/>
      <c r="I149" s="160"/>
      <c r="J149" s="33"/>
      <c r="K149" s="33"/>
      <c r="L149" s="34"/>
      <c r="M149" s="161"/>
      <c r="N149" s="162"/>
      <c r="O149" s="59"/>
      <c r="P149" s="59"/>
      <c r="Q149" s="59"/>
      <c r="R149" s="59"/>
      <c r="S149" s="59"/>
      <c r="T149" s="60"/>
      <c r="U149" s="33"/>
      <c r="V149" s="33"/>
      <c r="W149" s="33"/>
      <c r="X149" s="33"/>
      <c r="Y149" s="33"/>
      <c r="Z149" s="33"/>
      <c r="AA149" s="33"/>
      <c r="AB149" s="33"/>
      <c r="AC149" s="33"/>
      <c r="AD149" s="33"/>
      <c r="AE149" s="33"/>
      <c r="AT149" s="18" t="s">
        <v>170</v>
      </c>
      <c r="AU149" s="18" t="s">
        <v>161</v>
      </c>
    </row>
    <row r="150" spans="1:65" s="2" customFormat="1" ht="16.5" customHeight="1">
      <c r="A150" s="33"/>
      <c r="B150" s="144"/>
      <c r="C150" s="145" t="s">
        <v>215</v>
      </c>
      <c r="D150" s="145" t="s">
        <v>163</v>
      </c>
      <c r="E150" s="146" t="s">
        <v>3107</v>
      </c>
      <c r="F150" s="147" t="s">
        <v>3108</v>
      </c>
      <c r="G150" s="148" t="s">
        <v>693</v>
      </c>
      <c r="H150" s="149">
        <v>2</v>
      </c>
      <c r="I150" s="150"/>
      <c r="J150" s="151">
        <f>ROUND(I150*H150,2)</f>
        <v>0</v>
      </c>
      <c r="K150" s="147" t="s">
        <v>1</v>
      </c>
      <c r="L150" s="34"/>
      <c r="M150" s="152" t="s">
        <v>1</v>
      </c>
      <c r="N150" s="153" t="s">
        <v>38</v>
      </c>
      <c r="O150" s="59"/>
      <c r="P150" s="154">
        <f>O150*H150</f>
        <v>0</v>
      </c>
      <c r="Q150" s="154">
        <v>0</v>
      </c>
      <c r="R150" s="154">
        <f>Q150*H150</f>
        <v>0</v>
      </c>
      <c r="S150" s="154">
        <v>0</v>
      </c>
      <c r="T150" s="155">
        <f>S150*H150</f>
        <v>0</v>
      </c>
      <c r="U150" s="33"/>
      <c r="V150" s="33"/>
      <c r="W150" s="33"/>
      <c r="X150" s="33"/>
      <c r="Y150" s="33"/>
      <c r="Z150" s="33"/>
      <c r="AA150" s="33"/>
      <c r="AB150" s="33"/>
      <c r="AC150" s="33"/>
      <c r="AD150" s="33"/>
      <c r="AE150" s="33"/>
      <c r="AR150" s="156" t="s">
        <v>168</v>
      </c>
      <c r="AT150" s="156" t="s">
        <v>163</v>
      </c>
      <c r="AU150" s="156" t="s">
        <v>161</v>
      </c>
      <c r="AY150" s="18" t="s">
        <v>160</v>
      </c>
      <c r="BE150" s="157">
        <f>IF(N150="základní",J150,0)</f>
        <v>0</v>
      </c>
      <c r="BF150" s="157">
        <f>IF(N150="snížená",J150,0)</f>
        <v>0</v>
      </c>
      <c r="BG150" s="157">
        <f>IF(N150="zákl. přenesená",J150,0)</f>
        <v>0</v>
      </c>
      <c r="BH150" s="157">
        <f>IF(N150="sníž. přenesená",J150,0)</f>
        <v>0</v>
      </c>
      <c r="BI150" s="157">
        <f>IF(N150="nulová",J150,0)</f>
        <v>0</v>
      </c>
      <c r="BJ150" s="18" t="s">
        <v>81</v>
      </c>
      <c r="BK150" s="157">
        <f>ROUND(I150*H150,2)</f>
        <v>0</v>
      </c>
      <c r="BL150" s="18" t="s">
        <v>168</v>
      </c>
      <c r="BM150" s="156" t="s">
        <v>251</v>
      </c>
    </row>
    <row r="151" spans="1:47" s="2" customFormat="1" ht="11.25">
      <c r="A151" s="33"/>
      <c r="B151" s="34"/>
      <c r="C151" s="33"/>
      <c r="D151" s="158" t="s">
        <v>170</v>
      </c>
      <c r="E151" s="33"/>
      <c r="F151" s="159" t="s">
        <v>3108</v>
      </c>
      <c r="G151" s="33"/>
      <c r="H151" s="33"/>
      <c r="I151" s="160"/>
      <c r="J151" s="33"/>
      <c r="K151" s="33"/>
      <c r="L151" s="34"/>
      <c r="M151" s="161"/>
      <c r="N151" s="162"/>
      <c r="O151" s="59"/>
      <c r="P151" s="59"/>
      <c r="Q151" s="59"/>
      <c r="R151" s="59"/>
      <c r="S151" s="59"/>
      <c r="T151" s="60"/>
      <c r="U151" s="33"/>
      <c r="V151" s="33"/>
      <c r="W151" s="33"/>
      <c r="X151" s="33"/>
      <c r="Y151" s="33"/>
      <c r="Z151" s="33"/>
      <c r="AA151" s="33"/>
      <c r="AB151" s="33"/>
      <c r="AC151" s="33"/>
      <c r="AD151" s="33"/>
      <c r="AE151" s="33"/>
      <c r="AT151" s="18" t="s">
        <v>170</v>
      </c>
      <c r="AU151" s="18" t="s">
        <v>161</v>
      </c>
    </row>
    <row r="152" spans="1:65" s="2" customFormat="1" ht="16.5" customHeight="1">
      <c r="A152" s="33"/>
      <c r="B152" s="144"/>
      <c r="C152" s="145" t="s">
        <v>218</v>
      </c>
      <c r="D152" s="145" t="s">
        <v>163</v>
      </c>
      <c r="E152" s="146" t="s">
        <v>3109</v>
      </c>
      <c r="F152" s="147" t="s">
        <v>3110</v>
      </c>
      <c r="G152" s="148" t="s">
        <v>693</v>
      </c>
      <c r="H152" s="149">
        <v>40</v>
      </c>
      <c r="I152" s="150"/>
      <c r="J152" s="151">
        <f>ROUND(I152*H152,2)</f>
        <v>0</v>
      </c>
      <c r="K152" s="147" t="s">
        <v>1</v>
      </c>
      <c r="L152" s="34"/>
      <c r="M152" s="152" t="s">
        <v>1</v>
      </c>
      <c r="N152" s="153" t="s">
        <v>38</v>
      </c>
      <c r="O152" s="59"/>
      <c r="P152" s="154">
        <f>O152*H152</f>
        <v>0</v>
      </c>
      <c r="Q152" s="154">
        <v>0</v>
      </c>
      <c r="R152" s="154">
        <f>Q152*H152</f>
        <v>0</v>
      </c>
      <c r="S152" s="154">
        <v>0</v>
      </c>
      <c r="T152" s="155">
        <f>S152*H152</f>
        <v>0</v>
      </c>
      <c r="U152" s="33"/>
      <c r="V152" s="33"/>
      <c r="W152" s="33"/>
      <c r="X152" s="33"/>
      <c r="Y152" s="33"/>
      <c r="Z152" s="33"/>
      <c r="AA152" s="33"/>
      <c r="AB152" s="33"/>
      <c r="AC152" s="33"/>
      <c r="AD152" s="33"/>
      <c r="AE152" s="33"/>
      <c r="AR152" s="156" t="s">
        <v>168</v>
      </c>
      <c r="AT152" s="156" t="s">
        <v>163</v>
      </c>
      <c r="AU152" s="156" t="s">
        <v>161</v>
      </c>
      <c r="AY152" s="18" t="s">
        <v>160</v>
      </c>
      <c r="BE152" s="157">
        <f>IF(N152="základní",J152,0)</f>
        <v>0</v>
      </c>
      <c r="BF152" s="157">
        <f>IF(N152="snížená",J152,0)</f>
        <v>0</v>
      </c>
      <c r="BG152" s="157">
        <f>IF(N152="zákl. přenesená",J152,0)</f>
        <v>0</v>
      </c>
      <c r="BH152" s="157">
        <f>IF(N152="sníž. přenesená",J152,0)</f>
        <v>0</v>
      </c>
      <c r="BI152" s="157">
        <f>IF(N152="nulová",J152,0)</f>
        <v>0</v>
      </c>
      <c r="BJ152" s="18" t="s">
        <v>81</v>
      </c>
      <c r="BK152" s="157">
        <f>ROUND(I152*H152,2)</f>
        <v>0</v>
      </c>
      <c r="BL152" s="18" t="s">
        <v>168</v>
      </c>
      <c r="BM152" s="156" t="s">
        <v>309</v>
      </c>
    </row>
    <row r="153" spans="1:47" s="2" customFormat="1" ht="11.25">
      <c r="A153" s="33"/>
      <c r="B153" s="34"/>
      <c r="C153" s="33"/>
      <c r="D153" s="158" t="s">
        <v>170</v>
      </c>
      <c r="E153" s="33"/>
      <c r="F153" s="159" t="s">
        <v>3110</v>
      </c>
      <c r="G153" s="33"/>
      <c r="H153" s="33"/>
      <c r="I153" s="160"/>
      <c r="J153" s="33"/>
      <c r="K153" s="33"/>
      <c r="L153" s="34"/>
      <c r="M153" s="161"/>
      <c r="N153" s="162"/>
      <c r="O153" s="59"/>
      <c r="P153" s="59"/>
      <c r="Q153" s="59"/>
      <c r="R153" s="59"/>
      <c r="S153" s="59"/>
      <c r="T153" s="60"/>
      <c r="U153" s="33"/>
      <c r="V153" s="33"/>
      <c r="W153" s="33"/>
      <c r="X153" s="33"/>
      <c r="Y153" s="33"/>
      <c r="Z153" s="33"/>
      <c r="AA153" s="33"/>
      <c r="AB153" s="33"/>
      <c r="AC153" s="33"/>
      <c r="AD153" s="33"/>
      <c r="AE153" s="33"/>
      <c r="AT153" s="18" t="s">
        <v>170</v>
      </c>
      <c r="AU153" s="18" t="s">
        <v>161</v>
      </c>
    </row>
    <row r="154" spans="1:65" s="2" customFormat="1" ht="16.5" customHeight="1">
      <c r="A154" s="33"/>
      <c r="B154" s="144"/>
      <c r="C154" s="145" t="s">
        <v>224</v>
      </c>
      <c r="D154" s="145" t="s">
        <v>163</v>
      </c>
      <c r="E154" s="146" t="s">
        <v>3111</v>
      </c>
      <c r="F154" s="147" t="s">
        <v>3112</v>
      </c>
      <c r="G154" s="148" t="s">
        <v>693</v>
      </c>
      <c r="H154" s="149">
        <v>30</v>
      </c>
      <c r="I154" s="150"/>
      <c r="J154" s="151">
        <f>ROUND(I154*H154,2)</f>
        <v>0</v>
      </c>
      <c r="K154" s="147" t="s">
        <v>1</v>
      </c>
      <c r="L154" s="34"/>
      <c r="M154" s="152" t="s">
        <v>1</v>
      </c>
      <c r="N154" s="153" t="s">
        <v>38</v>
      </c>
      <c r="O154" s="59"/>
      <c r="P154" s="154">
        <f>O154*H154</f>
        <v>0</v>
      </c>
      <c r="Q154" s="154">
        <v>0</v>
      </c>
      <c r="R154" s="154">
        <f>Q154*H154</f>
        <v>0</v>
      </c>
      <c r="S154" s="154">
        <v>0</v>
      </c>
      <c r="T154" s="155">
        <f>S154*H154</f>
        <v>0</v>
      </c>
      <c r="U154" s="33"/>
      <c r="V154" s="33"/>
      <c r="W154" s="33"/>
      <c r="X154" s="33"/>
      <c r="Y154" s="33"/>
      <c r="Z154" s="33"/>
      <c r="AA154" s="33"/>
      <c r="AB154" s="33"/>
      <c r="AC154" s="33"/>
      <c r="AD154" s="33"/>
      <c r="AE154" s="33"/>
      <c r="AR154" s="156" t="s">
        <v>168</v>
      </c>
      <c r="AT154" s="156" t="s">
        <v>163</v>
      </c>
      <c r="AU154" s="156" t="s">
        <v>161</v>
      </c>
      <c r="AY154" s="18" t="s">
        <v>160</v>
      </c>
      <c r="BE154" s="157">
        <f>IF(N154="základní",J154,0)</f>
        <v>0</v>
      </c>
      <c r="BF154" s="157">
        <f>IF(N154="snížená",J154,0)</f>
        <v>0</v>
      </c>
      <c r="BG154" s="157">
        <f>IF(N154="zákl. přenesená",J154,0)</f>
        <v>0</v>
      </c>
      <c r="BH154" s="157">
        <f>IF(N154="sníž. přenesená",J154,0)</f>
        <v>0</v>
      </c>
      <c r="BI154" s="157">
        <f>IF(N154="nulová",J154,0)</f>
        <v>0</v>
      </c>
      <c r="BJ154" s="18" t="s">
        <v>81</v>
      </c>
      <c r="BK154" s="157">
        <f>ROUND(I154*H154,2)</f>
        <v>0</v>
      </c>
      <c r="BL154" s="18" t="s">
        <v>168</v>
      </c>
      <c r="BM154" s="156" t="s">
        <v>325</v>
      </c>
    </row>
    <row r="155" spans="1:47" s="2" customFormat="1" ht="11.25">
      <c r="A155" s="33"/>
      <c r="B155" s="34"/>
      <c r="C155" s="33"/>
      <c r="D155" s="158" t="s">
        <v>170</v>
      </c>
      <c r="E155" s="33"/>
      <c r="F155" s="159" t="s">
        <v>3112</v>
      </c>
      <c r="G155" s="33"/>
      <c r="H155" s="33"/>
      <c r="I155" s="160"/>
      <c r="J155" s="33"/>
      <c r="K155" s="33"/>
      <c r="L155" s="34"/>
      <c r="M155" s="161"/>
      <c r="N155" s="162"/>
      <c r="O155" s="59"/>
      <c r="P155" s="59"/>
      <c r="Q155" s="59"/>
      <c r="R155" s="59"/>
      <c r="S155" s="59"/>
      <c r="T155" s="60"/>
      <c r="U155" s="33"/>
      <c r="V155" s="33"/>
      <c r="W155" s="33"/>
      <c r="X155" s="33"/>
      <c r="Y155" s="33"/>
      <c r="Z155" s="33"/>
      <c r="AA155" s="33"/>
      <c r="AB155" s="33"/>
      <c r="AC155" s="33"/>
      <c r="AD155" s="33"/>
      <c r="AE155" s="33"/>
      <c r="AT155" s="18" t="s">
        <v>170</v>
      </c>
      <c r="AU155" s="18" t="s">
        <v>161</v>
      </c>
    </row>
    <row r="156" spans="2:63" s="12" customFormat="1" ht="20.85" customHeight="1">
      <c r="B156" s="131"/>
      <c r="D156" s="132" t="s">
        <v>72</v>
      </c>
      <c r="E156" s="142" t="s">
        <v>3113</v>
      </c>
      <c r="F156" s="142" t="s">
        <v>3114</v>
      </c>
      <c r="I156" s="134"/>
      <c r="J156" s="143">
        <f>BK156</f>
        <v>0</v>
      </c>
      <c r="L156" s="131"/>
      <c r="M156" s="136"/>
      <c r="N156" s="137"/>
      <c r="O156" s="137"/>
      <c r="P156" s="138">
        <f>SUM(P157:P160)</f>
        <v>0</v>
      </c>
      <c r="Q156" s="137"/>
      <c r="R156" s="138">
        <f>SUM(R157:R160)</f>
        <v>0</v>
      </c>
      <c r="S156" s="137"/>
      <c r="T156" s="139">
        <f>SUM(T157:T160)</f>
        <v>0</v>
      </c>
      <c r="AR156" s="132" t="s">
        <v>81</v>
      </c>
      <c r="AT156" s="140" t="s">
        <v>72</v>
      </c>
      <c r="AU156" s="140" t="s">
        <v>83</v>
      </c>
      <c r="AY156" s="132" t="s">
        <v>160</v>
      </c>
      <c r="BK156" s="141">
        <f>SUM(BK157:BK160)</f>
        <v>0</v>
      </c>
    </row>
    <row r="157" spans="1:65" s="2" customFormat="1" ht="78" customHeight="1">
      <c r="A157" s="33"/>
      <c r="B157" s="144"/>
      <c r="C157" s="145" t="s">
        <v>233</v>
      </c>
      <c r="D157" s="145" t="s">
        <v>163</v>
      </c>
      <c r="E157" s="146" t="s">
        <v>3115</v>
      </c>
      <c r="F157" s="147" t="s">
        <v>3116</v>
      </c>
      <c r="G157" s="148" t="s">
        <v>693</v>
      </c>
      <c r="H157" s="149">
        <v>1</v>
      </c>
      <c r="I157" s="150"/>
      <c r="J157" s="151">
        <f>ROUND(I157*H157,2)</f>
        <v>0</v>
      </c>
      <c r="K157" s="147" t="s">
        <v>1</v>
      </c>
      <c r="L157" s="34"/>
      <c r="M157" s="152" t="s">
        <v>1</v>
      </c>
      <c r="N157" s="153" t="s">
        <v>38</v>
      </c>
      <c r="O157" s="59"/>
      <c r="P157" s="154">
        <f>O157*H157</f>
        <v>0</v>
      </c>
      <c r="Q157" s="154">
        <v>0</v>
      </c>
      <c r="R157" s="154">
        <f>Q157*H157</f>
        <v>0</v>
      </c>
      <c r="S157" s="154">
        <v>0</v>
      </c>
      <c r="T157" s="155">
        <f>S157*H157</f>
        <v>0</v>
      </c>
      <c r="U157" s="33"/>
      <c r="V157" s="33"/>
      <c r="W157" s="33"/>
      <c r="X157" s="33"/>
      <c r="Y157" s="33"/>
      <c r="Z157" s="33"/>
      <c r="AA157" s="33"/>
      <c r="AB157" s="33"/>
      <c r="AC157" s="33"/>
      <c r="AD157" s="33"/>
      <c r="AE157" s="33"/>
      <c r="AR157" s="156" t="s">
        <v>168</v>
      </c>
      <c r="AT157" s="156" t="s">
        <v>163</v>
      </c>
      <c r="AU157" s="156" t="s">
        <v>161</v>
      </c>
      <c r="AY157" s="18" t="s">
        <v>160</v>
      </c>
      <c r="BE157" s="157">
        <f>IF(N157="základní",J157,0)</f>
        <v>0</v>
      </c>
      <c r="BF157" s="157">
        <f>IF(N157="snížená",J157,0)</f>
        <v>0</v>
      </c>
      <c r="BG157" s="157">
        <f>IF(N157="zákl. přenesená",J157,0)</f>
        <v>0</v>
      </c>
      <c r="BH157" s="157">
        <f>IF(N157="sníž. přenesená",J157,0)</f>
        <v>0</v>
      </c>
      <c r="BI157" s="157">
        <f>IF(N157="nulová",J157,0)</f>
        <v>0</v>
      </c>
      <c r="BJ157" s="18" t="s">
        <v>81</v>
      </c>
      <c r="BK157" s="157">
        <f>ROUND(I157*H157,2)</f>
        <v>0</v>
      </c>
      <c r="BL157" s="18" t="s">
        <v>168</v>
      </c>
      <c r="BM157" s="156" t="s">
        <v>339</v>
      </c>
    </row>
    <row r="158" spans="1:47" s="2" customFormat="1" ht="78">
      <c r="A158" s="33"/>
      <c r="B158" s="34"/>
      <c r="C158" s="33"/>
      <c r="D158" s="158" t="s">
        <v>170</v>
      </c>
      <c r="E158" s="33"/>
      <c r="F158" s="159" t="s">
        <v>3117</v>
      </c>
      <c r="G158" s="33"/>
      <c r="H158" s="33"/>
      <c r="I158" s="160"/>
      <c r="J158" s="33"/>
      <c r="K158" s="33"/>
      <c r="L158" s="34"/>
      <c r="M158" s="161"/>
      <c r="N158" s="162"/>
      <c r="O158" s="59"/>
      <c r="P158" s="59"/>
      <c r="Q158" s="59"/>
      <c r="R158" s="59"/>
      <c r="S158" s="59"/>
      <c r="T158" s="60"/>
      <c r="U158" s="33"/>
      <c r="V158" s="33"/>
      <c r="W158" s="33"/>
      <c r="X158" s="33"/>
      <c r="Y158" s="33"/>
      <c r="Z158" s="33"/>
      <c r="AA158" s="33"/>
      <c r="AB158" s="33"/>
      <c r="AC158" s="33"/>
      <c r="AD158" s="33"/>
      <c r="AE158" s="33"/>
      <c r="AT158" s="18" t="s">
        <v>170</v>
      </c>
      <c r="AU158" s="18" t="s">
        <v>161</v>
      </c>
    </row>
    <row r="159" spans="1:65" s="2" customFormat="1" ht="66.75" customHeight="1">
      <c r="A159" s="33"/>
      <c r="B159" s="144"/>
      <c r="C159" s="145" t="s">
        <v>242</v>
      </c>
      <c r="D159" s="145" t="s">
        <v>163</v>
      </c>
      <c r="E159" s="146" t="s">
        <v>3118</v>
      </c>
      <c r="F159" s="147" t="s">
        <v>3119</v>
      </c>
      <c r="G159" s="148" t="s">
        <v>693</v>
      </c>
      <c r="H159" s="149">
        <v>1</v>
      </c>
      <c r="I159" s="150"/>
      <c r="J159" s="151">
        <f>ROUND(I159*H159,2)</f>
        <v>0</v>
      </c>
      <c r="K159" s="147" t="s">
        <v>1</v>
      </c>
      <c r="L159" s="34"/>
      <c r="M159" s="152" t="s">
        <v>1</v>
      </c>
      <c r="N159" s="153" t="s">
        <v>38</v>
      </c>
      <c r="O159" s="59"/>
      <c r="P159" s="154">
        <f>O159*H159</f>
        <v>0</v>
      </c>
      <c r="Q159" s="154">
        <v>0</v>
      </c>
      <c r="R159" s="154">
        <f>Q159*H159</f>
        <v>0</v>
      </c>
      <c r="S159" s="154">
        <v>0</v>
      </c>
      <c r="T159" s="155">
        <f>S159*H159</f>
        <v>0</v>
      </c>
      <c r="U159" s="33"/>
      <c r="V159" s="33"/>
      <c r="W159" s="33"/>
      <c r="X159" s="33"/>
      <c r="Y159" s="33"/>
      <c r="Z159" s="33"/>
      <c r="AA159" s="33"/>
      <c r="AB159" s="33"/>
      <c r="AC159" s="33"/>
      <c r="AD159" s="33"/>
      <c r="AE159" s="33"/>
      <c r="AR159" s="156" t="s">
        <v>168</v>
      </c>
      <c r="AT159" s="156" t="s">
        <v>163</v>
      </c>
      <c r="AU159" s="156" t="s">
        <v>161</v>
      </c>
      <c r="AY159" s="18" t="s">
        <v>160</v>
      </c>
      <c r="BE159" s="157">
        <f>IF(N159="základní",J159,0)</f>
        <v>0</v>
      </c>
      <c r="BF159" s="157">
        <f>IF(N159="snížená",J159,0)</f>
        <v>0</v>
      </c>
      <c r="BG159" s="157">
        <f>IF(N159="zákl. přenesená",J159,0)</f>
        <v>0</v>
      </c>
      <c r="BH159" s="157">
        <f>IF(N159="sníž. přenesená",J159,0)</f>
        <v>0</v>
      </c>
      <c r="BI159" s="157">
        <f>IF(N159="nulová",J159,0)</f>
        <v>0</v>
      </c>
      <c r="BJ159" s="18" t="s">
        <v>81</v>
      </c>
      <c r="BK159" s="157">
        <f>ROUND(I159*H159,2)</f>
        <v>0</v>
      </c>
      <c r="BL159" s="18" t="s">
        <v>168</v>
      </c>
      <c r="BM159" s="156" t="s">
        <v>350</v>
      </c>
    </row>
    <row r="160" spans="1:47" s="2" customFormat="1" ht="87.75">
      <c r="A160" s="33"/>
      <c r="B160" s="34"/>
      <c r="C160" s="33"/>
      <c r="D160" s="158" t="s">
        <v>170</v>
      </c>
      <c r="E160" s="33"/>
      <c r="F160" s="159" t="s">
        <v>3120</v>
      </c>
      <c r="G160" s="33"/>
      <c r="H160" s="33"/>
      <c r="I160" s="160"/>
      <c r="J160" s="33"/>
      <c r="K160" s="33"/>
      <c r="L160" s="34"/>
      <c r="M160" s="161"/>
      <c r="N160" s="162"/>
      <c r="O160" s="59"/>
      <c r="P160" s="59"/>
      <c r="Q160" s="59"/>
      <c r="R160" s="59"/>
      <c r="S160" s="59"/>
      <c r="T160" s="60"/>
      <c r="U160" s="33"/>
      <c r="V160" s="33"/>
      <c r="W160" s="33"/>
      <c r="X160" s="33"/>
      <c r="Y160" s="33"/>
      <c r="Z160" s="33"/>
      <c r="AA160" s="33"/>
      <c r="AB160" s="33"/>
      <c r="AC160" s="33"/>
      <c r="AD160" s="33"/>
      <c r="AE160" s="33"/>
      <c r="AT160" s="18" t="s">
        <v>170</v>
      </c>
      <c r="AU160" s="18" t="s">
        <v>161</v>
      </c>
    </row>
    <row r="161" spans="2:63" s="12" customFormat="1" ht="20.85" customHeight="1">
      <c r="B161" s="131"/>
      <c r="D161" s="132" t="s">
        <v>72</v>
      </c>
      <c r="E161" s="142" t="s">
        <v>3121</v>
      </c>
      <c r="F161" s="142" t="s">
        <v>3122</v>
      </c>
      <c r="I161" s="134"/>
      <c r="J161" s="143">
        <f>BK161</f>
        <v>0</v>
      </c>
      <c r="L161" s="131"/>
      <c r="M161" s="136"/>
      <c r="N161" s="137"/>
      <c r="O161" s="137"/>
      <c r="P161" s="138">
        <f>SUM(P162:P163)</f>
        <v>0</v>
      </c>
      <c r="Q161" s="137"/>
      <c r="R161" s="138">
        <f>SUM(R162:R163)</f>
        <v>0</v>
      </c>
      <c r="S161" s="137"/>
      <c r="T161" s="139">
        <f>SUM(T162:T163)</f>
        <v>0</v>
      </c>
      <c r="AR161" s="132" t="s">
        <v>81</v>
      </c>
      <c r="AT161" s="140" t="s">
        <v>72</v>
      </c>
      <c r="AU161" s="140" t="s">
        <v>83</v>
      </c>
      <c r="AY161" s="132" t="s">
        <v>160</v>
      </c>
      <c r="BK161" s="141">
        <f>SUM(BK162:BK163)</f>
        <v>0</v>
      </c>
    </row>
    <row r="162" spans="1:65" s="2" customFormat="1" ht="24.2" customHeight="1">
      <c r="A162" s="33"/>
      <c r="B162" s="144"/>
      <c r="C162" s="145" t="s">
        <v>247</v>
      </c>
      <c r="D162" s="145" t="s">
        <v>163</v>
      </c>
      <c r="E162" s="146" t="s">
        <v>3123</v>
      </c>
      <c r="F162" s="147" t="s">
        <v>3124</v>
      </c>
      <c r="G162" s="148" t="s">
        <v>693</v>
      </c>
      <c r="H162" s="149">
        <v>4</v>
      </c>
      <c r="I162" s="150"/>
      <c r="J162" s="151">
        <f>ROUND(I162*H162,2)</f>
        <v>0</v>
      </c>
      <c r="K162" s="147" t="s">
        <v>1</v>
      </c>
      <c r="L162" s="34"/>
      <c r="M162" s="152" t="s">
        <v>1</v>
      </c>
      <c r="N162" s="153" t="s">
        <v>38</v>
      </c>
      <c r="O162" s="59"/>
      <c r="P162" s="154">
        <f>O162*H162</f>
        <v>0</v>
      </c>
      <c r="Q162" s="154">
        <v>0</v>
      </c>
      <c r="R162" s="154">
        <f>Q162*H162</f>
        <v>0</v>
      </c>
      <c r="S162" s="154">
        <v>0</v>
      </c>
      <c r="T162" s="155">
        <f>S162*H162</f>
        <v>0</v>
      </c>
      <c r="U162" s="33"/>
      <c r="V162" s="33"/>
      <c r="W162" s="33"/>
      <c r="X162" s="33"/>
      <c r="Y162" s="33"/>
      <c r="Z162" s="33"/>
      <c r="AA162" s="33"/>
      <c r="AB162" s="33"/>
      <c r="AC162" s="33"/>
      <c r="AD162" s="33"/>
      <c r="AE162" s="33"/>
      <c r="AR162" s="156" t="s">
        <v>168</v>
      </c>
      <c r="AT162" s="156" t="s">
        <v>163</v>
      </c>
      <c r="AU162" s="156" t="s">
        <v>161</v>
      </c>
      <c r="AY162" s="18" t="s">
        <v>160</v>
      </c>
      <c r="BE162" s="157">
        <f>IF(N162="základní",J162,0)</f>
        <v>0</v>
      </c>
      <c r="BF162" s="157">
        <f>IF(N162="snížená",J162,0)</f>
        <v>0</v>
      </c>
      <c r="BG162" s="157">
        <f>IF(N162="zákl. přenesená",J162,0)</f>
        <v>0</v>
      </c>
      <c r="BH162" s="157">
        <f>IF(N162="sníž. přenesená",J162,0)</f>
        <v>0</v>
      </c>
      <c r="BI162" s="157">
        <f>IF(N162="nulová",J162,0)</f>
        <v>0</v>
      </c>
      <c r="BJ162" s="18" t="s">
        <v>81</v>
      </c>
      <c r="BK162" s="157">
        <f>ROUND(I162*H162,2)</f>
        <v>0</v>
      </c>
      <c r="BL162" s="18" t="s">
        <v>168</v>
      </c>
      <c r="BM162" s="156" t="s">
        <v>360</v>
      </c>
    </row>
    <row r="163" spans="1:47" s="2" customFormat="1" ht="19.5">
      <c r="A163" s="33"/>
      <c r="B163" s="34"/>
      <c r="C163" s="33"/>
      <c r="D163" s="158" t="s">
        <v>170</v>
      </c>
      <c r="E163" s="33"/>
      <c r="F163" s="159" t="s">
        <v>3124</v>
      </c>
      <c r="G163" s="33"/>
      <c r="H163" s="33"/>
      <c r="I163" s="160"/>
      <c r="J163" s="33"/>
      <c r="K163" s="33"/>
      <c r="L163" s="34"/>
      <c r="M163" s="161"/>
      <c r="N163" s="162"/>
      <c r="O163" s="59"/>
      <c r="P163" s="59"/>
      <c r="Q163" s="59"/>
      <c r="R163" s="59"/>
      <c r="S163" s="59"/>
      <c r="T163" s="60"/>
      <c r="U163" s="33"/>
      <c r="V163" s="33"/>
      <c r="W163" s="33"/>
      <c r="X163" s="33"/>
      <c r="Y163" s="33"/>
      <c r="Z163" s="33"/>
      <c r="AA163" s="33"/>
      <c r="AB163" s="33"/>
      <c r="AC163" s="33"/>
      <c r="AD163" s="33"/>
      <c r="AE163" s="33"/>
      <c r="AT163" s="18" t="s">
        <v>170</v>
      </c>
      <c r="AU163" s="18" t="s">
        <v>161</v>
      </c>
    </row>
    <row r="164" spans="2:63" s="12" customFormat="1" ht="20.85" customHeight="1">
      <c r="B164" s="131"/>
      <c r="D164" s="132" t="s">
        <v>72</v>
      </c>
      <c r="E164" s="142" t="s">
        <v>3125</v>
      </c>
      <c r="F164" s="142" t="s">
        <v>3126</v>
      </c>
      <c r="I164" s="134"/>
      <c r="J164" s="143">
        <f>BK164</f>
        <v>0</v>
      </c>
      <c r="L164" s="131"/>
      <c r="M164" s="136"/>
      <c r="N164" s="137"/>
      <c r="O164" s="137"/>
      <c r="P164" s="138">
        <f>SUM(P165:P166)</f>
        <v>0</v>
      </c>
      <c r="Q164" s="137"/>
      <c r="R164" s="138">
        <f>SUM(R165:R166)</f>
        <v>0</v>
      </c>
      <c r="S164" s="137"/>
      <c r="T164" s="139">
        <f>SUM(T165:T166)</f>
        <v>0</v>
      </c>
      <c r="AR164" s="132" t="s">
        <v>81</v>
      </c>
      <c r="AT164" s="140" t="s">
        <v>72</v>
      </c>
      <c r="AU164" s="140" t="s">
        <v>83</v>
      </c>
      <c r="AY164" s="132" t="s">
        <v>160</v>
      </c>
      <c r="BK164" s="141">
        <f>SUM(BK165:BK166)</f>
        <v>0</v>
      </c>
    </row>
    <row r="165" spans="1:65" s="2" customFormat="1" ht="24.2" customHeight="1">
      <c r="A165" s="33"/>
      <c r="B165" s="144"/>
      <c r="C165" s="145" t="s">
        <v>259</v>
      </c>
      <c r="D165" s="145" t="s">
        <v>163</v>
      </c>
      <c r="E165" s="146" t="s">
        <v>3127</v>
      </c>
      <c r="F165" s="147" t="s">
        <v>3128</v>
      </c>
      <c r="G165" s="148" t="s">
        <v>693</v>
      </c>
      <c r="H165" s="149">
        <v>6</v>
      </c>
      <c r="I165" s="150"/>
      <c r="J165" s="151">
        <f>ROUND(I165*H165,2)</f>
        <v>0</v>
      </c>
      <c r="K165" s="147" t="s">
        <v>1</v>
      </c>
      <c r="L165" s="34"/>
      <c r="M165" s="152" t="s">
        <v>1</v>
      </c>
      <c r="N165" s="153" t="s">
        <v>38</v>
      </c>
      <c r="O165" s="59"/>
      <c r="P165" s="154">
        <f>O165*H165</f>
        <v>0</v>
      </c>
      <c r="Q165" s="154">
        <v>0</v>
      </c>
      <c r="R165" s="154">
        <f>Q165*H165</f>
        <v>0</v>
      </c>
      <c r="S165" s="154">
        <v>0</v>
      </c>
      <c r="T165" s="155">
        <f>S165*H165</f>
        <v>0</v>
      </c>
      <c r="U165" s="33"/>
      <c r="V165" s="33"/>
      <c r="W165" s="33"/>
      <c r="X165" s="33"/>
      <c r="Y165" s="33"/>
      <c r="Z165" s="33"/>
      <c r="AA165" s="33"/>
      <c r="AB165" s="33"/>
      <c r="AC165" s="33"/>
      <c r="AD165" s="33"/>
      <c r="AE165" s="33"/>
      <c r="AR165" s="156" t="s">
        <v>168</v>
      </c>
      <c r="AT165" s="156" t="s">
        <v>163</v>
      </c>
      <c r="AU165" s="156" t="s">
        <v>161</v>
      </c>
      <c r="AY165" s="18" t="s">
        <v>160</v>
      </c>
      <c r="BE165" s="157">
        <f>IF(N165="základní",J165,0)</f>
        <v>0</v>
      </c>
      <c r="BF165" s="157">
        <f>IF(N165="snížená",J165,0)</f>
        <v>0</v>
      </c>
      <c r="BG165" s="157">
        <f>IF(N165="zákl. přenesená",J165,0)</f>
        <v>0</v>
      </c>
      <c r="BH165" s="157">
        <f>IF(N165="sníž. přenesená",J165,0)</f>
        <v>0</v>
      </c>
      <c r="BI165" s="157">
        <f>IF(N165="nulová",J165,0)</f>
        <v>0</v>
      </c>
      <c r="BJ165" s="18" t="s">
        <v>81</v>
      </c>
      <c r="BK165" s="157">
        <f>ROUND(I165*H165,2)</f>
        <v>0</v>
      </c>
      <c r="BL165" s="18" t="s">
        <v>168</v>
      </c>
      <c r="BM165" s="156" t="s">
        <v>365</v>
      </c>
    </row>
    <row r="166" spans="1:47" s="2" customFormat="1" ht="19.5">
      <c r="A166" s="33"/>
      <c r="B166" s="34"/>
      <c r="C166" s="33"/>
      <c r="D166" s="158" t="s">
        <v>170</v>
      </c>
      <c r="E166" s="33"/>
      <c r="F166" s="159" t="s">
        <v>3128</v>
      </c>
      <c r="G166" s="33"/>
      <c r="H166" s="33"/>
      <c r="I166" s="160"/>
      <c r="J166" s="33"/>
      <c r="K166" s="33"/>
      <c r="L166" s="34"/>
      <c r="M166" s="161"/>
      <c r="N166" s="162"/>
      <c r="O166" s="59"/>
      <c r="P166" s="59"/>
      <c r="Q166" s="59"/>
      <c r="R166" s="59"/>
      <c r="S166" s="59"/>
      <c r="T166" s="60"/>
      <c r="U166" s="33"/>
      <c r="V166" s="33"/>
      <c r="W166" s="33"/>
      <c r="X166" s="33"/>
      <c r="Y166" s="33"/>
      <c r="Z166" s="33"/>
      <c r="AA166" s="33"/>
      <c r="AB166" s="33"/>
      <c r="AC166" s="33"/>
      <c r="AD166" s="33"/>
      <c r="AE166" s="33"/>
      <c r="AT166" s="18" t="s">
        <v>170</v>
      </c>
      <c r="AU166" s="18" t="s">
        <v>161</v>
      </c>
    </row>
    <row r="167" spans="2:63" s="12" customFormat="1" ht="20.85" customHeight="1">
      <c r="B167" s="131"/>
      <c r="D167" s="132" t="s">
        <v>72</v>
      </c>
      <c r="E167" s="142" t="s">
        <v>3129</v>
      </c>
      <c r="F167" s="142" t="s">
        <v>3130</v>
      </c>
      <c r="I167" s="134"/>
      <c r="J167" s="143">
        <f>BK167</f>
        <v>0</v>
      </c>
      <c r="L167" s="131"/>
      <c r="M167" s="136"/>
      <c r="N167" s="137"/>
      <c r="O167" s="137"/>
      <c r="P167" s="138">
        <f>SUM(P168:P169)</f>
        <v>0</v>
      </c>
      <c r="Q167" s="137"/>
      <c r="R167" s="138">
        <f>SUM(R168:R169)</f>
        <v>0</v>
      </c>
      <c r="S167" s="137"/>
      <c r="T167" s="139">
        <f>SUM(T168:T169)</f>
        <v>0</v>
      </c>
      <c r="AR167" s="132" t="s">
        <v>81</v>
      </c>
      <c r="AT167" s="140" t="s">
        <v>72</v>
      </c>
      <c r="AU167" s="140" t="s">
        <v>83</v>
      </c>
      <c r="AY167" s="132" t="s">
        <v>160</v>
      </c>
      <c r="BK167" s="141">
        <f>SUM(BK168:BK169)</f>
        <v>0</v>
      </c>
    </row>
    <row r="168" spans="1:65" s="2" customFormat="1" ht="66.75" customHeight="1">
      <c r="A168" s="33"/>
      <c r="B168" s="144"/>
      <c r="C168" s="145" t="s">
        <v>8</v>
      </c>
      <c r="D168" s="145" t="s">
        <v>163</v>
      </c>
      <c r="E168" s="146" t="s">
        <v>3131</v>
      </c>
      <c r="F168" s="147" t="s">
        <v>3132</v>
      </c>
      <c r="G168" s="148" t="s">
        <v>693</v>
      </c>
      <c r="H168" s="149">
        <v>1</v>
      </c>
      <c r="I168" s="150"/>
      <c r="J168" s="151">
        <f>ROUND(I168*H168,2)</f>
        <v>0</v>
      </c>
      <c r="K168" s="147" t="s">
        <v>1</v>
      </c>
      <c r="L168" s="34"/>
      <c r="M168" s="152" t="s">
        <v>1</v>
      </c>
      <c r="N168" s="153" t="s">
        <v>38</v>
      </c>
      <c r="O168" s="59"/>
      <c r="P168" s="154">
        <f>O168*H168</f>
        <v>0</v>
      </c>
      <c r="Q168" s="154">
        <v>0</v>
      </c>
      <c r="R168" s="154">
        <f>Q168*H168</f>
        <v>0</v>
      </c>
      <c r="S168" s="154">
        <v>0</v>
      </c>
      <c r="T168" s="155">
        <f>S168*H168</f>
        <v>0</v>
      </c>
      <c r="U168" s="33"/>
      <c r="V168" s="33"/>
      <c r="W168" s="33"/>
      <c r="X168" s="33"/>
      <c r="Y168" s="33"/>
      <c r="Z168" s="33"/>
      <c r="AA168" s="33"/>
      <c r="AB168" s="33"/>
      <c r="AC168" s="33"/>
      <c r="AD168" s="33"/>
      <c r="AE168" s="33"/>
      <c r="AR168" s="156" t="s">
        <v>168</v>
      </c>
      <c r="AT168" s="156" t="s">
        <v>163</v>
      </c>
      <c r="AU168" s="156" t="s">
        <v>161</v>
      </c>
      <c r="AY168" s="18" t="s">
        <v>160</v>
      </c>
      <c r="BE168" s="157">
        <f>IF(N168="základní",J168,0)</f>
        <v>0</v>
      </c>
      <c r="BF168" s="157">
        <f>IF(N168="snížená",J168,0)</f>
        <v>0</v>
      </c>
      <c r="BG168" s="157">
        <f>IF(N168="zákl. přenesená",J168,0)</f>
        <v>0</v>
      </c>
      <c r="BH168" s="157">
        <f>IF(N168="sníž. přenesená",J168,0)</f>
        <v>0</v>
      </c>
      <c r="BI168" s="157">
        <f>IF(N168="nulová",J168,0)</f>
        <v>0</v>
      </c>
      <c r="BJ168" s="18" t="s">
        <v>81</v>
      </c>
      <c r="BK168" s="157">
        <f>ROUND(I168*H168,2)</f>
        <v>0</v>
      </c>
      <c r="BL168" s="18" t="s">
        <v>168</v>
      </c>
      <c r="BM168" s="156" t="s">
        <v>386</v>
      </c>
    </row>
    <row r="169" spans="1:47" s="2" customFormat="1" ht="39">
      <c r="A169" s="33"/>
      <c r="B169" s="34"/>
      <c r="C169" s="33"/>
      <c r="D169" s="158" t="s">
        <v>170</v>
      </c>
      <c r="E169" s="33"/>
      <c r="F169" s="159" t="s">
        <v>3132</v>
      </c>
      <c r="G169" s="33"/>
      <c r="H169" s="33"/>
      <c r="I169" s="160"/>
      <c r="J169" s="33"/>
      <c r="K169" s="33"/>
      <c r="L169" s="34"/>
      <c r="M169" s="161"/>
      <c r="N169" s="162"/>
      <c r="O169" s="59"/>
      <c r="P169" s="59"/>
      <c r="Q169" s="59"/>
      <c r="R169" s="59"/>
      <c r="S169" s="59"/>
      <c r="T169" s="60"/>
      <c r="U169" s="33"/>
      <c r="V169" s="33"/>
      <c r="W169" s="33"/>
      <c r="X169" s="33"/>
      <c r="Y169" s="33"/>
      <c r="Z169" s="33"/>
      <c r="AA169" s="33"/>
      <c r="AB169" s="33"/>
      <c r="AC169" s="33"/>
      <c r="AD169" s="33"/>
      <c r="AE169" s="33"/>
      <c r="AT169" s="18" t="s">
        <v>170</v>
      </c>
      <c r="AU169" s="18" t="s">
        <v>161</v>
      </c>
    </row>
    <row r="170" spans="2:63" s="12" customFormat="1" ht="20.85" customHeight="1">
      <c r="B170" s="131"/>
      <c r="D170" s="132" t="s">
        <v>72</v>
      </c>
      <c r="E170" s="142" t="s">
        <v>3133</v>
      </c>
      <c r="F170" s="142" t="s">
        <v>3134</v>
      </c>
      <c r="I170" s="134"/>
      <c r="J170" s="143">
        <f>BK170</f>
        <v>0</v>
      </c>
      <c r="L170" s="131"/>
      <c r="M170" s="136"/>
      <c r="N170" s="137"/>
      <c r="O170" s="137"/>
      <c r="P170" s="138">
        <f>SUM(P171:P192)</f>
        <v>0</v>
      </c>
      <c r="Q170" s="137"/>
      <c r="R170" s="138">
        <f>SUM(R171:R192)</f>
        <v>0</v>
      </c>
      <c r="S170" s="137"/>
      <c r="T170" s="139">
        <f>SUM(T171:T192)</f>
        <v>0</v>
      </c>
      <c r="AR170" s="132" t="s">
        <v>81</v>
      </c>
      <c r="AT170" s="140" t="s">
        <v>72</v>
      </c>
      <c r="AU170" s="140" t="s">
        <v>83</v>
      </c>
      <c r="AY170" s="132" t="s">
        <v>160</v>
      </c>
      <c r="BK170" s="141">
        <f>SUM(BK171:BK192)</f>
        <v>0</v>
      </c>
    </row>
    <row r="171" spans="1:65" s="2" customFormat="1" ht="37.9" customHeight="1">
      <c r="A171" s="33"/>
      <c r="B171" s="144"/>
      <c r="C171" s="145" t="s">
        <v>251</v>
      </c>
      <c r="D171" s="145" t="s">
        <v>163</v>
      </c>
      <c r="E171" s="146" t="s">
        <v>3135</v>
      </c>
      <c r="F171" s="147" t="s">
        <v>3136</v>
      </c>
      <c r="G171" s="148" t="s">
        <v>693</v>
      </c>
      <c r="H171" s="149">
        <v>1</v>
      </c>
      <c r="I171" s="150"/>
      <c r="J171" s="151">
        <f>ROUND(I171*H171,2)</f>
        <v>0</v>
      </c>
      <c r="K171" s="147" t="s">
        <v>1</v>
      </c>
      <c r="L171" s="34"/>
      <c r="M171" s="152" t="s">
        <v>1</v>
      </c>
      <c r="N171" s="153" t="s">
        <v>38</v>
      </c>
      <c r="O171" s="59"/>
      <c r="P171" s="154">
        <f>O171*H171</f>
        <v>0</v>
      </c>
      <c r="Q171" s="154">
        <v>0</v>
      </c>
      <c r="R171" s="154">
        <f>Q171*H171</f>
        <v>0</v>
      </c>
      <c r="S171" s="154">
        <v>0</v>
      </c>
      <c r="T171" s="155">
        <f>S171*H171</f>
        <v>0</v>
      </c>
      <c r="U171" s="33"/>
      <c r="V171" s="33"/>
      <c r="W171" s="33"/>
      <c r="X171" s="33"/>
      <c r="Y171" s="33"/>
      <c r="Z171" s="33"/>
      <c r="AA171" s="33"/>
      <c r="AB171" s="33"/>
      <c r="AC171" s="33"/>
      <c r="AD171" s="33"/>
      <c r="AE171" s="33"/>
      <c r="AR171" s="156" t="s">
        <v>168</v>
      </c>
      <c r="AT171" s="156" t="s">
        <v>163</v>
      </c>
      <c r="AU171" s="156" t="s">
        <v>161</v>
      </c>
      <c r="AY171" s="18" t="s">
        <v>160</v>
      </c>
      <c r="BE171" s="157">
        <f>IF(N171="základní",J171,0)</f>
        <v>0</v>
      </c>
      <c r="BF171" s="157">
        <f>IF(N171="snížená",J171,0)</f>
        <v>0</v>
      </c>
      <c r="BG171" s="157">
        <f>IF(N171="zákl. přenesená",J171,0)</f>
        <v>0</v>
      </c>
      <c r="BH171" s="157">
        <f>IF(N171="sníž. přenesená",J171,0)</f>
        <v>0</v>
      </c>
      <c r="BI171" s="157">
        <f>IF(N171="nulová",J171,0)</f>
        <v>0</v>
      </c>
      <c r="BJ171" s="18" t="s">
        <v>81</v>
      </c>
      <c r="BK171" s="157">
        <f>ROUND(I171*H171,2)</f>
        <v>0</v>
      </c>
      <c r="BL171" s="18" t="s">
        <v>168</v>
      </c>
      <c r="BM171" s="156" t="s">
        <v>399</v>
      </c>
    </row>
    <row r="172" spans="1:47" s="2" customFormat="1" ht="19.5">
      <c r="A172" s="33"/>
      <c r="B172" s="34"/>
      <c r="C172" s="33"/>
      <c r="D172" s="158" t="s">
        <v>170</v>
      </c>
      <c r="E172" s="33"/>
      <c r="F172" s="159" t="s">
        <v>3136</v>
      </c>
      <c r="G172" s="33"/>
      <c r="H172" s="33"/>
      <c r="I172" s="160"/>
      <c r="J172" s="33"/>
      <c r="K172" s="33"/>
      <c r="L172" s="34"/>
      <c r="M172" s="161"/>
      <c r="N172" s="162"/>
      <c r="O172" s="59"/>
      <c r="P172" s="59"/>
      <c r="Q172" s="59"/>
      <c r="R172" s="59"/>
      <c r="S172" s="59"/>
      <c r="T172" s="60"/>
      <c r="U172" s="33"/>
      <c r="V172" s="33"/>
      <c r="W172" s="33"/>
      <c r="X172" s="33"/>
      <c r="Y172" s="33"/>
      <c r="Z172" s="33"/>
      <c r="AA172" s="33"/>
      <c r="AB172" s="33"/>
      <c r="AC172" s="33"/>
      <c r="AD172" s="33"/>
      <c r="AE172" s="33"/>
      <c r="AT172" s="18" t="s">
        <v>170</v>
      </c>
      <c r="AU172" s="18" t="s">
        <v>161</v>
      </c>
    </row>
    <row r="173" spans="1:65" s="2" customFormat="1" ht="55.5" customHeight="1">
      <c r="A173" s="33"/>
      <c r="B173" s="144"/>
      <c r="C173" s="145" t="s">
        <v>304</v>
      </c>
      <c r="D173" s="145" t="s">
        <v>163</v>
      </c>
      <c r="E173" s="146" t="s">
        <v>3137</v>
      </c>
      <c r="F173" s="147" t="s">
        <v>3138</v>
      </c>
      <c r="G173" s="148" t="s">
        <v>693</v>
      </c>
      <c r="H173" s="149">
        <v>1</v>
      </c>
      <c r="I173" s="150"/>
      <c r="J173" s="151">
        <f>ROUND(I173*H173,2)</f>
        <v>0</v>
      </c>
      <c r="K173" s="147" t="s">
        <v>1</v>
      </c>
      <c r="L173" s="34"/>
      <c r="M173" s="152" t="s">
        <v>1</v>
      </c>
      <c r="N173" s="153" t="s">
        <v>38</v>
      </c>
      <c r="O173" s="59"/>
      <c r="P173" s="154">
        <f>O173*H173</f>
        <v>0</v>
      </c>
      <c r="Q173" s="154">
        <v>0</v>
      </c>
      <c r="R173" s="154">
        <f>Q173*H173</f>
        <v>0</v>
      </c>
      <c r="S173" s="154">
        <v>0</v>
      </c>
      <c r="T173" s="155">
        <f>S173*H173</f>
        <v>0</v>
      </c>
      <c r="U173" s="33"/>
      <c r="V173" s="33"/>
      <c r="W173" s="33"/>
      <c r="X173" s="33"/>
      <c r="Y173" s="33"/>
      <c r="Z173" s="33"/>
      <c r="AA173" s="33"/>
      <c r="AB173" s="33"/>
      <c r="AC173" s="33"/>
      <c r="AD173" s="33"/>
      <c r="AE173" s="33"/>
      <c r="AR173" s="156" t="s">
        <v>168</v>
      </c>
      <c r="AT173" s="156" t="s">
        <v>163</v>
      </c>
      <c r="AU173" s="156" t="s">
        <v>161</v>
      </c>
      <c r="AY173" s="18" t="s">
        <v>160</v>
      </c>
      <c r="BE173" s="157">
        <f>IF(N173="základní",J173,0)</f>
        <v>0</v>
      </c>
      <c r="BF173" s="157">
        <f>IF(N173="snížená",J173,0)</f>
        <v>0</v>
      </c>
      <c r="BG173" s="157">
        <f>IF(N173="zákl. přenesená",J173,0)</f>
        <v>0</v>
      </c>
      <c r="BH173" s="157">
        <f>IF(N173="sníž. přenesená",J173,0)</f>
        <v>0</v>
      </c>
      <c r="BI173" s="157">
        <f>IF(N173="nulová",J173,0)</f>
        <v>0</v>
      </c>
      <c r="BJ173" s="18" t="s">
        <v>81</v>
      </c>
      <c r="BK173" s="157">
        <f>ROUND(I173*H173,2)</f>
        <v>0</v>
      </c>
      <c r="BL173" s="18" t="s">
        <v>168</v>
      </c>
      <c r="BM173" s="156" t="s">
        <v>418</v>
      </c>
    </row>
    <row r="174" spans="1:47" s="2" customFormat="1" ht="29.25">
      <c r="A174" s="33"/>
      <c r="B174" s="34"/>
      <c r="C174" s="33"/>
      <c r="D174" s="158" t="s">
        <v>170</v>
      </c>
      <c r="E174" s="33"/>
      <c r="F174" s="159" t="s">
        <v>3138</v>
      </c>
      <c r="G174" s="33"/>
      <c r="H174" s="33"/>
      <c r="I174" s="160"/>
      <c r="J174" s="33"/>
      <c r="K174" s="33"/>
      <c r="L174" s="34"/>
      <c r="M174" s="161"/>
      <c r="N174" s="162"/>
      <c r="O174" s="59"/>
      <c r="P174" s="59"/>
      <c r="Q174" s="59"/>
      <c r="R174" s="59"/>
      <c r="S174" s="59"/>
      <c r="T174" s="60"/>
      <c r="U174" s="33"/>
      <c r="V174" s="33"/>
      <c r="W174" s="33"/>
      <c r="X174" s="33"/>
      <c r="Y174" s="33"/>
      <c r="Z174" s="33"/>
      <c r="AA174" s="33"/>
      <c r="AB174" s="33"/>
      <c r="AC174" s="33"/>
      <c r="AD174" s="33"/>
      <c r="AE174" s="33"/>
      <c r="AT174" s="18" t="s">
        <v>170</v>
      </c>
      <c r="AU174" s="18" t="s">
        <v>161</v>
      </c>
    </row>
    <row r="175" spans="1:65" s="2" customFormat="1" ht="24.2" customHeight="1">
      <c r="A175" s="33"/>
      <c r="B175" s="144"/>
      <c r="C175" s="145" t="s">
        <v>309</v>
      </c>
      <c r="D175" s="145" t="s">
        <v>163</v>
      </c>
      <c r="E175" s="146" t="s">
        <v>3139</v>
      </c>
      <c r="F175" s="147" t="s">
        <v>3140</v>
      </c>
      <c r="G175" s="148" t="s">
        <v>693</v>
      </c>
      <c r="H175" s="149">
        <v>1</v>
      </c>
      <c r="I175" s="150"/>
      <c r="J175" s="151">
        <f>ROUND(I175*H175,2)</f>
        <v>0</v>
      </c>
      <c r="K175" s="147" t="s">
        <v>1</v>
      </c>
      <c r="L175" s="34"/>
      <c r="M175" s="152" t="s">
        <v>1</v>
      </c>
      <c r="N175" s="153" t="s">
        <v>38</v>
      </c>
      <c r="O175" s="59"/>
      <c r="P175" s="154">
        <f>O175*H175</f>
        <v>0</v>
      </c>
      <c r="Q175" s="154">
        <v>0</v>
      </c>
      <c r="R175" s="154">
        <f>Q175*H175</f>
        <v>0</v>
      </c>
      <c r="S175" s="154">
        <v>0</v>
      </c>
      <c r="T175" s="155">
        <f>S175*H175</f>
        <v>0</v>
      </c>
      <c r="U175" s="33"/>
      <c r="V175" s="33"/>
      <c r="W175" s="33"/>
      <c r="X175" s="33"/>
      <c r="Y175" s="33"/>
      <c r="Z175" s="33"/>
      <c r="AA175" s="33"/>
      <c r="AB175" s="33"/>
      <c r="AC175" s="33"/>
      <c r="AD175" s="33"/>
      <c r="AE175" s="33"/>
      <c r="AR175" s="156" t="s">
        <v>168</v>
      </c>
      <c r="AT175" s="156" t="s">
        <v>163</v>
      </c>
      <c r="AU175" s="156" t="s">
        <v>161</v>
      </c>
      <c r="AY175" s="18" t="s">
        <v>160</v>
      </c>
      <c r="BE175" s="157">
        <f>IF(N175="základní",J175,0)</f>
        <v>0</v>
      </c>
      <c r="BF175" s="157">
        <f>IF(N175="snížená",J175,0)</f>
        <v>0</v>
      </c>
      <c r="BG175" s="157">
        <f>IF(N175="zákl. přenesená",J175,0)</f>
        <v>0</v>
      </c>
      <c r="BH175" s="157">
        <f>IF(N175="sníž. přenesená",J175,0)</f>
        <v>0</v>
      </c>
      <c r="BI175" s="157">
        <f>IF(N175="nulová",J175,0)</f>
        <v>0</v>
      </c>
      <c r="BJ175" s="18" t="s">
        <v>81</v>
      </c>
      <c r="BK175" s="157">
        <f>ROUND(I175*H175,2)</f>
        <v>0</v>
      </c>
      <c r="BL175" s="18" t="s">
        <v>168</v>
      </c>
      <c r="BM175" s="156" t="s">
        <v>494</v>
      </c>
    </row>
    <row r="176" spans="1:47" s="2" customFormat="1" ht="11.25">
      <c r="A176" s="33"/>
      <c r="B176" s="34"/>
      <c r="C176" s="33"/>
      <c r="D176" s="158" t="s">
        <v>170</v>
      </c>
      <c r="E176" s="33"/>
      <c r="F176" s="159" t="s">
        <v>3140</v>
      </c>
      <c r="G176" s="33"/>
      <c r="H176" s="33"/>
      <c r="I176" s="160"/>
      <c r="J176" s="33"/>
      <c r="K176" s="33"/>
      <c r="L176" s="34"/>
      <c r="M176" s="161"/>
      <c r="N176" s="162"/>
      <c r="O176" s="59"/>
      <c r="P176" s="59"/>
      <c r="Q176" s="59"/>
      <c r="R176" s="59"/>
      <c r="S176" s="59"/>
      <c r="T176" s="60"/>
      <c r="U176" s="33"/>
      <c r="V176" s="33"/>
      <c r="W176" s="33"/>
      <c r="X176" s="33"/>
      <c r="Y176" s="33"/>
      <c r="Z176" s="33"/>
      <c r="AA176" s="33"/>
      <c r="AB176" s="33"/>
      <c r="AC176" s="33"/>
      <c r="AD176" s="33"/>
      <c r="AE176" s="33"/>
      <c r="AT176" s="18" t="s">
        <v>170</v>
      </c>
      <c r="AU176" s="18" t="s">
        <v>161</v>
      </c>
    </row>
    <row r="177" spans="1:65" s="2" customFormat="1" ht="33" customHeight="1">
      <c r="A177" s="33"/>
      <c r="B177" s="144"/>
      <c r="C177" s="145" t="s">
        <v>317</v>
      </c>
      <c r="D177" s="145" t="s">
        <v>163</v>
      </c>
      <c r="E177" s="146" t="s">
        <v>3141</v>
      </c>
      <c r="F177" s="147" t="s">
        <v>3142</v>
      </c>
      <c r="G177" s="148" t="s">
        <v>693</v>
      </c>
      <c r="H177" s="149">
        <v>1</v>
      </c>
      <c r="I177" s="150"/>
      <c r="J177" s="151">
        <f>ROUND(I177*H177,2)</f>
        <v>0</v>
      </c>
      <c r="K177" s="147" t="s">
        <v>1</v>
      </c>
      <c r="L177" s="34"/>
      <c r="M177" s="152" t="s">
        <v>1</v>
      </c>
      <c r="N177" s="153" t="s">
        <v>38</v>
      </c>
      <c r="O177" s="59"/>
      <c r="P177" s="154">
        <f>O177*H177</f>
        <v>0</v>
      </c>
      <c r="Q177" s="154">
        <v>0</v>
      </c>
      <c r="R177" s="154">
        <f>Q177*H177</f>
        <v>0</v>
      </c>
      <c r="S177" s="154">
        <v>0</v>
      </c>
      <c r="T177" s="155">
        <f>S177*H177</f>
        <v>0</v>
      </c>
      <c r="U177" s="33"/>
      <c r="V177" s="33"/>
      <c r="W177" s="33"/>
      <c r="X177" s="33"/>
      <c r="Y177" s="33"/>
      <c r="Z177" s="33"/>
      <c r="AA177" s="33"/>
      <c r="AB177" s="33"/>
      <c r="AC177" s="33"/>
      <c r="AD177" s="33"/>
      <c r="AE177" s="33"/>
      <c r="AR177" s="156" t="s">
        <v>168</v>
      </c>
      <c r="AT177" s="156" t="s">
        <v>163</v>
      </c>
      <c r="AU177" s="156" t="s">
        <v>161</v>
      </c>
      <c r="AY177" s="18" t="s">
        <v>160</v>
      </c>
      <c r="BE177" s="157">
        <f>IF(N177="základní",J177,0)</f>
        <v>0</v>
      </c>
      <c r="BF177" s="157">
        <f>IF(N177="snížená",J177,0)</f>
        <v>0</v>
      </c>
      <c r="BG177" s="157">
        <f>IF(N177="zákl. přenesená",J177,0)</f>
        <v>0</v>
      </c>
      <c r="BH177" s="157">
        <f>IF(N177="sníž. přenesená",J177,0)</f>
        <v>0</v>
      </c>
      <c r="BI177" s="157">
        <f>IF(N177="nulová",J177,0)</f>
        <v>0</v>
      </c>
      <c r="BJ177" s="18" t="s">
        <v>81</v>
      </c>
      <c r="BK177" s="157">
        <f>ROUND(I177*H177,2)</f>
        <v>0</v>
      </c>
      <c r="BL177" s="18" t="s">
        <v>168</v>
      </c>
      <c r="BM177" s="156" t="s">
        <v>515</v>
      </c>
    </row>
    <row r="178" spans="1:47" s="2" customFormat="1" ht="19.5">
      <c r="A178" s="33"/>
      <c r="B178" s="34"/>
      <c r="C178" s="33"/>
      <c r="D178" s="158" t="s">
        <v>170</v>
      </c>
      <c r="E178" s="33"/>
      <c r="F178" s="159" t="s">
        <v>3142</v>
      </c>
      <c r="G178" s="33"/>
      <c r="H178" s="33"/>
      <c r="I178" s="160"/>
      <c r="J178" s="33"/>
      <c r="K178" s="33"/>
      <c r="L178" s="34"/>
      <c r="M178" s="161"/>
      <c r="N178" s="162"/>
      <c r="O178" s="59"/>
      <c r="P178" s="59"/>
      <c r="Q178" s="59"/>
      <c r="R178" s="59"/>
      <c r="S178" s="59"/>
      <c r="T178" s="60"/>
      <c r="U178" s="33"/>
      <c r="V178" s="33"/>
      <c r="W178" s="33"/>
      <c r="X178" s="33"/>
      <c r="Y178" s="33"/>
      <c r="Z178" s="33"/>
      <c r="AA178" s="33"/>
      <c r="AB178" s="33"/>
      <c r="AC178" s="33"/>
      <c r="AD178" s="33"/>
      <c r="AE178" s="33"/>
      <c r="AT178" s="18" t="s">
        <v>170</v>
      </c>
      <c r="AU178" s="18" t="s">
        <v>161</v>
      </c>
    </row>
    <row r="179" spans="1:65" s="2" customFormat="1" ht="16.5" customHeight="1">
      <c r="A179" s="33"/>
      <c r="B179" s="144"/>
      <c r="C179" s="145" t="s">
        <v>325</v>
      </c>
      <c r="D179" s="145" t="s">
        <v>163</v>
      </c>
      <c r="E179" s="146" t="s">
        <v>3143</v>
      </c>
      <c r="F179" s="147" t="s">
        <v>3144</v>
      </c>
      <c r="G179" s="148" t="s">
        <v>693</v>
      </c>
      <c r="H179" s="149">
        <v>1</v>
      </c>
      <c r="I179" s="150"/>
      <c r="J179" s="151">
        <f>ROUND(I179*H179,2)</f>
        <v>0</v>
      </c>
      <c r="K179" s="147" t="s">
        <v>1</v>
      </c>
      <c r="L179" s="34"/>
      <c r="M179" s="152" t="s">
        <v>1</v>
      </c>
      <c r="N179" s="153" t="s">
        <v>38</v>
      </c>
      <c r="O179" s="59"/>
      <c r="P179" s="154">
        <f>O179*H179</f>
        <v>0</v>
      </c>
      <c r="Q179" s="154">
        <v>0</v>
      </c>
      <c r="R179" s="154">
        <f>Q179*H179</f>
        <v>0</v>
      </c>
      <c r="S179" s="154">
        <v>0</v>
      </c>
      <c r="T179" s="155">
        <f>S179*H179</f>
        <v>0</v>
      </c>
      <c r="U179" s="33"/>
      <c r="V179" s="33"/>
      <c r="W179" s="33"/>
      <c r="X179" s="33"/>
      <c r="Y179" s="33"/>
      <c r="Z179" s="33"/>
      <c r="AA179" s="33"/>
      <c r="AB179" s="33"/>
      <c r="AC179" s="33"/>
      <c r="AD179" s="33"/>
      <c r="AE179" s="33"/>
      <c r="AR179" s="156" t="s">
        <v>168</v>
      </c>
      <c r="AT179" s="156" t="s">
        <v>163</v>
      </c>
      <c r="AU179" s="156" t="s">
        <v>161</v>
      </c>
      <c r="AY179" s="18" t="s">
        <v>160</v>
      </c>
      <c r="BE179" s="157">
        <f>IF(N179="základní",J179,0)</f>
        <v>0</v>
      </c>
      <c r="BF179" s="157">
        <f>IF(N179="snížená",J179,0)</f>
        <v>0</v>
      </c>
      <c r="BG179" s="157">
        <f>IF(N179="zákl. přenesená",J179,0)</f>
        <v>0</v>
      </c>
      <c r="BH179" s="157">
        <f>IF(N179="sníž. přenesená",J179,0)</f>
        <v>0</v>
      </c>
      <c r="BI179" s="157">
        <f>IF(N179="nulová",J179,0)</f>
        <v>0</v>
      </c>
      <c r="BJ179" s="18" t="s">
        <v>81</v>
      </c>
      <c r="BK179" s="157">
        <f>ROUND(I179*H179,2)</f>
        <v>0</v>
      </c>
      <c r="BL179" s="18" t="s">
        <v>168</v>
      </c>
      <c r="BM179" s="156" t="s">
        <v>530</v>
      </c>
    </row>
    <row r="180" spans="1:47" s="2" customFormat="1" ht="11.25">
      <c r="A180" s="33"/>
      <c r="B180" s="34"/>
      <c r="C180" s="33"/>
      <c r="D180" s="158" t="s">
        <v>170</v>
      </c>
      <c r="E180" s="33"/>
      <c r="F180" s="159" t="s">
        <v>3144</v>
      </c>
      <c r="G180" s="33"/>
      <c r="H180" s="33"/>
      <c r="I180" s="160"/>
      <c r="J180" s="33"/>
      <c r="K180" s="33"/>
      <c r="L180" s="34"/>
      <c r="M180" s="161"/>
      <c r="N180" s="162"/>
      <c r="O180" s="59"/>
      <c r="P180" s="59"/>
      <c r="Q180" s="59"/>
      <c r="R180" s="59"/>
      <c r="S180" s="59"/>
      <c r="T180" s="60"/>
      <c r="U180" s="33"/>
      <c r="V180" s="33"/>
      <c r="W180" s="33"/>
      <c r="X180" s="33"/>
      <c r="Y180" s="33"/>
      <c r="Z180" s="33"/>
      <c r="AA180" s="33"/>
      <c r="AB180" s="33"/>
      <c r="AC180" s="33"/>
      <c r="AD180" s="33"/>
      <c r="AE180" s="33"/>
      <c r="AT180" s="18" t="s">
        <v>170</v>
      </c>
      <c r="AU180" s="18" t="s">
        <v>161</v>
      </c>
    </row>
    <row r="181" spans="1:65" s="2" customFormat="1" ht="16.5" customHeight="1">
      <c r="A181" s="33"/>
      <c r="B181" s="144"/>
      <c r="C181" s="145" t="s">
        <v>7</v>
      </c>
      <c r="D181" s="145" t="s">
        <v>163</v>
      </c>
      <c r="E181" s="146" t="s">
        <v>3145</v>
      </c>
      <c r="F181" s="147" t="s">
        <v>3146</v>
      </c>
      <c r="G181" s="148" t="s">
        <v>693</v>
      </c>
      <c r="H181" s="149">
        <v>1</v>
      </c>
      <c r="I181" s="150"/>
      <c r="J181" s="151">
        <f>ROUND(I181*H181,2)</f>
        <v>0</v>
      </c>
      <c r="K181" s="147" t="s">
        <v>1</v>
      </c>
      <c r="L181" s="34"/>
      <c r="M181" s="152" t="s">
        <v>1</v>
      </c>
      <c r="N181" s="153" t="s">
        <v>38</v>
      </c>
      <c r="O181" s="59"/>
      <c r="P181" s="154">
        <f>O181*H181</f>
        <v>0</v>
      </c>
      <c r="Q181" s="154">
        <v>0</v>
      </c>
      <c r="R181" s="154">
        <f>Q181*H181</f>
        <v>0</v>
      </c>
      <c r="S181" s="154">
        <v>0</v>
      </c>
      <c r="T181" s="155">
        <f>S181*H181</f>
        <v>0</v>
      </c>
      <c r="U181" s="33"/>
      <c r="V181" s="33"/>
      <c r="W181" s="33"/>
      <c r="X181" s="33"/>
      <c r="Y181" s="33"/>
      <c r="Z181" s="33"/>
      <c r="AA181" s="33"/>
      <c r="AB181" s="33"/>
      <c r="AC181" s="33"/>
      <c r="AD181" s="33"/>
      <c r="AE181" s="33"/>
      <c r="AR181" s="156" t="s">
        <v>168</v>
      </c>
      <c r="AT181" s="156" t="s">
        <v>163</v>
      </c>
      <c r="AU181" s="156" t="s">
        <v>161</v>
      </c>
      <c r="AY181" s="18" t="s">
        <v>160</v>
      </c>
      <c r="BE181" s="157">
        <f>IF(N181="základní",J181,0)</f>
        <v>0</v>
      </c>
      <c r="BF181" s="157">
        <f>IF(N181="snížená",J181,0)</f>
        <v>0</v>
      </c>
      <c r="BG181" s="157">
        <f>IF(N181="zákl. přenesená",J181,0)</f>
        <v>0</v>
      </c>
      <c r="BH181" s="157">
        <f>IF(N181="sníž. přenesená",J181,0)</f>
        <v>0</v>
      </c>
      <c r="BI181" s="157">
        <f>IF(N181="nulová",J181,0)</f>
        <v>0</v>
      </c>
      <c r="BJ181" s="18" t="s">
        <v>81</v>
      </c>
      <c r="BK181" s="157">
        <f>ROUND(I181*H181,2)</f>
        <v>0</v>
      </c>
      <c r="BL181" s="18" t="s">
        <v>168</v>
      </c>
      <c r="BM181" s="156" t="s">
        <v>546</v>
      </c>
    </row>
    <row r="182" spans="1:47" s="2" customFormat="1" ht="11.25">
      <c r="A182" s="33"/>
      <c r="B182" s="34"/>
      <c r="C182" s="33"/>
      <c r="D182" s="158" t="s">
        <v>170</v>
      </c>
      <c r="E182" s="33"/>
      <c r="F182" s="159" t="s">
        <v>3146</v>
      </c>
      <c r="G182" s="33"/>
      <c r="H182" s="33"/>
      <c r="I182" s="160"/>
      <c r="J182" s="33"/>
      <c r="K182" s="33"/>
      <c r="L182" s="34"/>
      <c r="M182" s="161"/>
      <c r="N182" s="162"/>
      <c r="O182" s="59"/>
      <c r="P182" s="59"/>
      <c r="Q182" s="59"/>
      <c r="R182" s="59"/>
      <c r="S182" s="59"/>
      <c r="T182" s="60"/>
      <c r="U182" s="33"/>
      <c r="V182" s="33"/>
      <c r="W182" s="33"/>
      <c r="X182" s="33"/>
      <c r="Y182" s="33"/>
      <c r="Z182" s="33"/>
      <c r="AA182" s="33"/>
      <c r="AB182" s="33"/>
      <c r="AC182" s="33"/>
      <c r="AD182" s="33"/>
      <c r="AE182" s="33"/>
      <c r="AT182" s="18" t="s">
        <v>170</v>
      </c>
      <c r="AU182" s="18" t="s">
        <v>161</v>
      </c>
    </row>
    <row r="183" spans="1:65" s="2" customFormat="1" ht="24.2" customHeight="1">
      <c r="A183" s="33"/>
      <c r="B183" s="144"/>
      <c r="C183" s="145" t="s">
        <v>339</v>
      </c>
      <c r="D183" s="145" t="s">
        <v>163</v>
      </c>
      <c r="E183" s="146" t="s">
        <v>3147</v>
      </c>
      <c r="F183" s="147" t="s">
        <v>3148</v>
      </c>
      <c r="G183" s="148" t="s">
        <v>236</v>
      </c>
      <c r="H183" s="149">
        <v>40</v>
      </c>
      <c r="I183" s="150"/>
      <c r="J183" s="151">
        <f>ROUND(I183*H183,2)</f>
        <v>0</v>
      </c>
      <c r="K183" s="147" t="s">
        <v>1</v>
      </c>
      <c r="L183" s="34"/>
      <c r="M183" s="152" t="s">
        <v>1</v>
      </c>
      <c r="N183" s="153" t="s">
        <v>38</v>
      </c>
      <c r="O183" s="59"/>
      <c r="P183" s="154">
        <f>O183*H183</f>
        <v>0</v>
      </c>
      <c r="Q183" s="154">
        <v>0</v>
      </c>
      <c r="R183" s="154">
        <f>Q183*H183</f>
        <v>0</v>
      </c>
      <c r="S183" s="154">
        <v>0</v>
      </c>
      <c r="T183" s="155">
        <f>S183*H183</f>
        <v>0</v>
      </c>
      <c r="U183" s="33"/>
      <c r="V183" s="33"/>
      <c r="W183" s="33"/>
      <c r="X183" s="33"/>
      <c r="Y183" s="33"/>
      <c r="Z183" s="33"/>
      <c r="AA183" s="33"/>
      <c r="AB183" s="33"/>
      <c r="AC183" s="33"/>
      <c r="AD183" s="33"/>
      <c r="AE183" s="33"/>
      <c r="AR183" s="156" t="s">
        <v>168</v>
      </c>
      <c r="AT183" s="156" t="s">
        <v>163</v>
      </c>
      <c r="AU183" s="156" t="s">
        <v>161</v>
      </c>
      <c r="AY183" s="18" t="s">
        <v>160</v>
      </c>
      <c r="BE183" s="157">
        <f>IF(N183="základní",J183,0)</f>
        <v>0</v>
      </c>
      <c r="BF183" s="157">
        <f>IF(N183="snížená",J183,0)</f>
        <v>0</v>
      </c>
      <c r="BG183" s="157">
        <f>IF(N183="zákl. přenesená",J183,0)</f>
        <v>0</v>
      </c>
      <c r="BH183" s="157">
        <f>IF(N183="sníž. přenesená",J183,0)</f>
        <v>0</v>
      </c>
      <c r="BI183" s="157">
        <f>IF(N183="nulová",J183,0)</f>
        <v>0</v>
      </c>
      <c r="BJ183" s="18" t="s">
        <v>81</v>
      </c>
      <c r="BK183" s="157">
        <f>ROUND(I183*H183,2)</f>
        <v>0</v>
      </c>
      <c r="BL183" s="18" t="s">
        <v>168</v>
      </c>
      <c r="BM183" s="156" t="s">
        <v>562</v>
      </c>
    </row>
    <row r="184" spans="1:47" s="2" customFormat="1" ht="19.5">
      <c r="A184" s="33"/>
      <c r="B184" s="34"/>
      <c r="C184" s="33"/>
      <c r="D184" s="158" t="s">
        <v>170</v>
      </c>
      <c r="E184" s="33"/>
      <c r="F184" s="159" t="s">
        <v>3148</v>
      </c>
      <c r="G184" s="33"/>
      <c r="H184" s="33"/>
      <c r="I184" s="160"/>
      <c r="J184" s="33"/>
      <c r="K184" s="33"/>
      <c r="L184" s="34"/>
      <c r="M184" s="161"/>
      <c r="N184" s="162"/>
      <c r="O184" s="59"/>
      <c r="P184" s="59"/>
      <c r="Q184" s="59"/>
      <c r="R184" s="59"/>
      <c r="S184" s="59"/>
      <c r="T184" s="60"/>
      <c r="U184" s="33"/>
      <c r="V184" s="33"/>
      <c r="W184" s="33"/>
      <c r="X184" s="33"/>
      <c r="Y184" s="33"/>
      <c r="Z184" s="33"/>
      <c r="AA184" s="33"/>
      <c r="AB184" s="33"/>
      <c r="AC184" s="33"/>
      <c r="AD184" s="33"/>
      <c r="AE184" s="33"/>
      <c r="AT184" s="18" t="s">
        <v>170</v>
      </c>
      <c r="AU184" s="18" t="s">
        <v>161</v>
      </c>
    </row>
    <row r="185" spans="1:65" s="2" customFormat="1" ht="21.75" customHeight="1">
      <c r="A185" s="33"/>
      <c r="B185" s="144"/>
      <c r="C185" s="145" t="s">
        <v>345</v>
      </c>
      <c r="D185" s="145" t="s">
        <v>163</v>
      </c>
      <c r="E185" s="146" t="s">
        <v>3149</v>
      </c>
      <c r="F185" s="147" t="s">
        <v>3150</v>
      </c>
      <c r="G185" s="148" t="s">
        <v>693</v>
      </c>
      <c r="H185" s="149">
        <v>4</v>
      </c>
      <c r="I185" s="150"/>
      <c r="J185" s="151">
        <f>ROUND(I185*H185,2)</f>
        <v>0</v>
      </c>
      <c r="K185" s="147" t="s">
        <v>1</v>
      </c>
      <c r="L185" s="34"/>
      <c r="M185" s="152" t="s">
        <v>1</v>
      </c>
      <c r="N185" s="153" t="s">
        <v>38</v>
      </c>
      <c r="O185" s="59"/>
      <c r="P185" s="154">
        <f>O185*H185</f>
        <v>0</v>
      </c>
      <c r="Q185" s="154">
        <v>0</v>
      </c>
      <c r="R185" s="154">
        <f>Q185*H185</f>
        <v>0</v>
      </c>
      <c r="S185" s="154">
        <v>0</v>
      </c>
      <c r="T185" s="155">
        <f>S185*H185</f>
        <v>0</v>
      </c>
      <c r="U185" s="33"/>
      <c r="V185" s="33"/>
      <c r="W185" s="33"/>
      <c r="X185" s="33"/>
      <c r="Y185" s="33"/>
      <c r="Z185" s="33"/>
      <c r="AA185" s="33"/>
      <c r="AB185" s="33"/>
      <c r="AC185" s="33"/>
      <c r="AD185" s="33"/>
      <c r="AE185" s="33"/>
      <c r="AR185" s="156" t="s">
        <v>168</v>
      </c>
      <c r="AT185" s="156" t="s">
        <v>163</v>
      </c>
      <c r="AU185" s="156" t="s">
        <v>161</v>
      </c>
      <c r="AY185" s="18" t="s">
        <v>160</v>
      </c>
      <c r="BE185" s="157">
        <f>IF(N185="základní",J185,0)</f>
        <v>0</v>
      </c>
      <c r="BF185" s="157">
        <f>IF(N185="snížená",J185,0)</f>
        <v>0</v>
      </c>
      <c r="BG185" s="157">
        <f>IF(N185="zákl. přenesená",J185,0)</f>
        <v>0</v>
      </c>
      <c r="BH185" s="157">
        <f>IF(N185="sníž. přenesená",J185,0)</f>
        <v>0</v>
      </c>
      <c r="BI185" s="157">
        <f>IF(N185="nulová",J185,0)</f>
        <v>0</v>
      </c>
      <c r="BJ185" s="18" t="s">
        <v>81</v>
      </c>
      <c r="BK185" s="157">
        <f>ROUND(I185*H185,2)</f>
        <v>0</v>
      </c>
      <c r="BL185" s="18" t="s">
        <v>168</v>
      </c>
      <c r="BM185" s="156" t="s">
        <v>587</v>
      </c>
    </row>
    <row r="186" spans="1:47" s="2" customFormat="1" ht="11.25">
      <c r="A186" s="33"/>
      <c r="B186" s="34"/>
      <c r="C186" s="33"/>
      <c r="D186" s="158" t="s">
        <v>170</v>
      </c>
      <c r="E186" s="33"/>
      <c r="F186" s="159" t="s">
        <v>3150</v>
      </c>
      <c r="G186" s="33"/>
      <c r="H186" s="33"/>
      <c r="I186" s="160"/>
      <c r="J186" s="33"/>
      <c r="K186" s="33"/>
      <c r="L186" s="34"/>
      <c r="M186" s="161"/>
      <c r="N186" s="162"/>
      <c r="O186" s="59"/>
      <c r="P186" s="59"/>
      <c r="Q186" s="59"/>
      <c r="R186" s="59"/>
      <c r="S186" s="59"/>
      <c r="T186" s="60"/>
      <c r="U186" s="33"/>
      <c r="V186" s="33"/>
      <c r="W186" s="33"/>
      <c r="X186" s="33"/>
      <c r="Y186" s="33"/>
      <c r="Z186" s="33"/>
      <c r="AA186" s="33"/>
      <c r="AB186" s="33"/>
      <c r="AC186" s="33"/>
      <c r="AD186" s="33"/>
      <c r="AE186" s="33"/>
      <c r="AT186" s="18" t="s">
        <v>170</v>
      </c>
      <c r="AU186" s="18" t="s">
        <v>161</v>
      </c>
    </row>
    <row r="187" spans="1:65" s="2" customFormat="1" ht="16.5" customHeight="1">
      <c r="A187" s="33"/>
      <c r="B187" s="144"/>
      <c r="C187" s="145" t="s">
        <v>350</v>
      </c>
      <c r="D187" s="145" t="s">
        <v>163</v>
      </c>
      <c r="E187" s="146" t="s">
        <v>3151</v>
      </c>
      <c r="F187" s="147" t="s">
        <v>3152</v>
      </c>
      <c r="G187" s="148" t="s">
        <v>693</v>
      </c>
      <c r="H187" s="149">
        <v>2</v>
      </c>
      <c r="I187" s="150"/>
      <c r="J187" s="151">
        <f>ROUND(I187*H187,2)</f>
        <v>0</v>
      </c>
      <c r="K187" s="147" t="s">
        <v>1</v>
      </c>
      <c r="L187" s="34"/>
      <c r="M187" s="152" t="s">
        <v>1</v>
      </c>
      <c r="N187" s="153" t="s">
        <v>38</v>
      </c>
      <c r="O187" s="59"/>
      <c r="P187" s="154">
        <f>O187*H187</f>
        <v>0</v>
      </c>
      <c r="Q187" s="154">
        <v>0</v>
      </c>
      <c r="R187" s="154">
        <f>Q187*H187</f>
        <v>0</v>
      </c>
      <c r="S187" s="154">
        <v>0</v>
      </c>
      <c r="T187" s="155">
        <f>S187*H187</f>
        <v>0</v>
      </c>
      <c r="U187" s="33"/>
      <c r="V187" s="33"/>
      <c r="W187" s="33"/>
      <c r="X187" s="33"/>
      <c r="Y187" s="33"/>
      <c r="Z187" s="33"/>
      <c r="AA187" s="33"/>
      <c r="AB187" s="33"/>
      <c r="AC187" s="33"/>
      <c r="AD187" s="33"/>
      <c r="AE187" s="33"/>
      <c r="AR187" s="156" t="s">
        <v>168</v>
      </c>
      <c r="AT187" s="156" t="s">
        <v>163</v>
      </c>
      <c r="AU187" s="156" t="s">
        <v>161</v>
      </c>
      <c r="AY187" s="18" t="s">
        <v>160</v>
      </c>
      <c r="BE187" s="157">
        <f>IF(N187="základní",J187,0)</f>
        <v>0</v>
      </c>
      <c r="BF187" s="157">
        <f>IF(N187="snížená",J187,0)</f>
        <v>0</v>
      </c>
      <c r="BG187" s="157">
        <f>IF(N187="zákl. přenesená",J187,0)</f>
        <v>0</v>
      </c>
      <c r="BH187" s="157">
        <f>IF(N187="sníž. přenesená",J187,0)</f>
        <v>0</v>
      </c>
      <c r="BI187" s="157">
        <f>IF(N187="nulová",J187,0)</f>
        <v>0</v>
      </c>
      <c r="BJ187" s="18" t="s">
        <v>81</v>
      </c>
      <c r="BK187" s="157">
        <f>ROUND(I187*H187,2)</f>
        <v>0</v>
      </c>
      <c r="BL187" s="18" t="s">
        <v>168</v>
      </c>
      <c r="BM187" s="156" t="s">
        <v>611</v>
      </c>
    </row>
    <row r="188" spans="1:47" s="2" customFormat="1" ht="11.25">
      <c r="A188" s="33"/>
      <c r="B188" s="34"/>
      <c r="C188" s="33"/>
      <c r="D188" s="158" t="s">
        <v>170</v>
      </c>
      <c r="E188" s="33"/>
      <c r="F188" s="159" t="s">
        <v>3152</v>
      </c>
      <c r="G188" s="33"/>
      <c r="H188" s="33"/>
      <c r="I188" s="160"/>
      <c r="J188" s="33"/>
      <c r="K188" s="33"/>
      <c r="L188" s="34"/>
      <c r="M188" s="161"/>
      <c r="N188" s="162"/>
      <c r="O188" s="59"/>
      <c r="P188" s="59"/>
      <c r="Q188" s="59"/>
      <c r="R188" s="59"/>
      <c r="S188" s="59"/>
      <c r="T188" s="60"/>
      <c r="U188" s="33"/>
      <c r="V188" s="33"/>
      <c r="W188" s="33"/>
      <c r="X188" s="33"/>
      <c r="Y188" s="33"/>
      <c r="Z188" s="33"/>
      <c r="AA188" s="33"/>
      <c r="AB188" s="33"/>
      <c r="AC188" s="33"/>
      <c r="AD188" s="33"/>
      <c r="AE188" s="33"/>
      <c r="AT188" s="18" t="s">
        <v>170</v>
      </c>
      <c r="AU188" s="18" t="s">
        <v>161</v>
      </c>
    </row>
    <row r="189" spans="1:65" s="2" customFormat="1" ht="16.5" customHeight="1">
      <c r="A189" s="33"/>
      <c r="B189" s="144"/>
      <c r="C189" s="145" t="s">
        <v>355</v>
      </c>
      <c r="D189" s="145" t="s">
        <v>163</v>
      </c>
      <c r="E189" s="146" t="s">
        <v>3153</v>
      </c>
      <c r="F189" s="147" t="s">
        <v>3154</v>
      </c>
      <c r="G189" s="148" t="s">
        <v>236</v>
      </c>
      <c r="H189" s="149">
        <v>5</v>
      </c>
      <c r="I189" s="150"/>
      <c r="J189" s="151">
        <f>ROUND(I189*H189,2)</f>
        <v>0</v>
      </c>
      <c r="K189" s="147" t="s">
        <v>1</v>
      </c>
      <c r="L189" s="34"/>
      <c r="M189" s="152" t="s">
        <v>1</v>
      </c>
      <c r="N189" s="153" t="s">
        <v>38</v>
      </c>
      <c r="O189" s="59"/>
      <c r="P189" s="154">
        <f>O189*H189</f>
        <v>0</v>
      </c>
      <c r="Q189" s="154">
        <v>0</v>
      </c>
      <c r="R189" s="154">
        <f>Q189*H189</f>
        <v>0</v>
      </c>
      <c r="S189" s="154">
        <v>0</v>
      </c>
      <c r="T189" s="155">
        <f>S189*H189</f>
        <v>0</v>
      </c>
      <c r="U189" s="33"/>
      <c r="V189" s="33"/>
      <c r="W189" s="33"/>
      <c r="X189" s="33"/>
      <c r="Y189" s="33"/>
      <c r="Z189" s="33"/>
      <c r="AA189" s="33"/>
      <c r="AB189" s="33"/>
      <c r="AC189" s="33"/>
      <c r="AD189" s="33"/>
      <c r="AE189" s="33"/>
      <c r="AR189" s="156" t="s">
        <v>168</v>
      </c>
      <c r="AT189" s="156" t="s">
        <v>163</v>
      </c>
      <c r="AU189" s="156" t="s">
        <v>161</v>
      </c>
      <c r="AY189" s="18" t="s">
        <v>160</v>
      </c>
      <c r="BE189" s="157">
        <f>IF(N189="základní",J189,0)</f>
        <v>0</v>
      </c>
      <c r="BF189" s="157">
        <f>IF(N189="snížená",J189,0)</f>
        <v>0</v>
      </c>
      <c r="BG189" s="157">
        <f>IF(N189="zákl. přenesená",J189,0)</f>
        <v>0</v>
      </c>
      <c r="BH189" s="157">
        <f>IF(N189="sníž. přenesená",J189,0)</f>
        <v>0</v>
      </c>
      <c r="BI189" s="157">
        <f>IF(N189="nulová",J189,0)</f>
        <v>0</v>
      </c>
      <c r="BJ189" s="18" t="s">
        <v>81</v>
      </c>
      <c r="BK189" s="157">
        <f>ROUND(I189*H189,2)</f>
        <v>0</v>
      </c>
      <c r="BL189" s="18" t="s">
        <v>168</v>
      </c>
      <c r="BM189" s="156" t="s">
        <v>631</v>
      </c>
    </row>
    <row r="190" spans="1:47" s="2" customFormat="1" ht="11.25">
      <c r="A190" s="33"/>
      <c r="B190" s="34"/>
      <c r="C190" s="33"/>
      <c r="D190" s="158" t="s">
        <v>170</v>
      </c>
      <c r="E190" s="33"/>
      <c r="F190" s="159" t="s">
        <v>3154</v>
      </c>
      <c r="G190" s="33"/>
      <c r="H190" s="33"/>
      <c r="I190" s="160"/>
      <c r="J190" s="33"/>
      <c r="K190" s="33"/>
      <c r="L190" s="34"/>
      <c r="M190" s="161"/>
      <c r="N190" s="162"/>
      <c r="O190" s="59"/>
      <c r="P190" s="59"/>
      <c r="Q190" s="59"/>
      <c r="R190" s="59"/>
      <c r="S190" s="59"/>
      <c r="T190" s="60"/>
      <c r="U190" s="33"/>
      <c r="V190" s="33"/>
      <c r="W190" s="33"/>
      <c r="X190" s="33"/>
      <c r="Y190" s="33"/>
      <c r="Z190" s="33"/>
      <c r="AA190" s="33"/>
      <c r="AB190" s="33"/>
      <c r="AC190" s="33"/>
      <c r="AD190" s="33"/>
      <c r="AE190" s="33"/>
      <c r="AT190" s="18" t="s">
        <v>170</v>
      </c>
      <c r="AU190" s="18" t="s">
        <v>161</v>
      </c>
    </row>
    <row r="191" spans="1:65" s="2" customFormat="1" ht="16.5" customHeight="1">
      <c r="A191" s="33"/>
      <c r="B191" s="144"/>
      <c r="C191" s="145" t="s">
        <v>360</v>
      </c>
      <c r="D191" s="145" t="s">
        <v>163</v>
      </c>
      <c r="E191" s="146" t="s">
        <v>3155</v>
      </c>
      <c r="F191" s="147" t="s">
        <v>3156</v>
      </c>
      <c r="G191" s="148" t="s">
        <v>236</v>
      </c>
      <c r="H191" s="149">
        <v>5</v>
      </c>
      <c r="I191" s="150"/>
      <c r="J191" s="151">
        <f>ROUND(I191*H191,2)</f>
        <v>0</v>
      </c>
      <c r="K191" s="147" t="s">
        <v>1</v>
      </c>
      <c r="L191" s="34"/>
      <c r="M191" s="152" t="s">
        <v>1</v>
      </c>
      <c r="N191" s="153" t="s">
        <v>38</v>
      </c>
      <c r="O191" s="59"/>
      <c r="P191" s="154">
        <f>O191*H191</f>
        <v>0</v>
      </c>
      <c r="Q191" s="154">
        <v>0</v>
      </c>
      <c r="R191" s="154">
        <f>Q191*H191</f>
        <v>0</v>
      </c>
      <c r="S191" s="154">
        <v>0</v>
      </c>
      <c r="T191" s="155">
        <f>S191*H191</f>
        <v>0</v>
      </c>
      <c r="U191" s="33"/>
      <c r="V191" s="33"/>
      <c r="W191" s="33"/>
      <c r="X191" s="33"/>
      <c r="Y191" s="33"/>
      <c r="Z191" s="33"/>
      <c r="AA191" s="33"/>
      <c r="AB191" s="33"/>
      <c r="AC191" s="33"/>
      <c r="AD191" s="33"/>
      <c r="AE191" s="33"/>
      <c r="AR191" s="156" t="s">
        <v>168</v>
      </c>
      <c r="AT191" s="156" t="s">
        <v>163</v>
      </c>
      <c r="AU191" s="156" t="s">
        <v>161</v>
      </c>
      <c r="AY191" s="18" t="s">
        <v>160</v>
      </c>
      <c r="BE191" s="157">
        <f>IF(N191="základní",J191,0)</f>
        <v>0</v>
      </c>
      <c r="BF191" s="157">
        <f>IF(N191="snížená",J191,0)</f>
        <v>0</v>
      </c>
      <c r="BG191" s="157">
        <f>IF(N191="zákl. přenesená",J191,0)</f>
        <v>0</v>
      </c>
      <c r="BH191" s="157">
        <f>IF(N191="sníž. přenesená",J191,0)</f>
        <v>0</v>
      </c>
      <c r="BI191" s="157">
        <f>IF(N191="nulová",J191,0)</f>
        <v>0</v>
      </c>
      <c r="BJ191" s="18" t="s">
        <v>81</v>
      </c>
      <c r="BK191" s="157">
        <f>ROUND(I191*H191,2)</f>
        <v>0</v>
      </c>
      <c r="BL191" s="18" t="s">
        <v>168</v>
      </c>
      <c r="BM191" s="156" t="s">
        <v>645</v>
      </c>
    </row>
    <row r="192" spans="1:47" s="2" customFormat="1" ht="11.25">
      <c r="A192" s="33"/>
      <c r="B192" s="34"/>
      <c r="C192" s="33"/>
      <c r="D192" s="158" t="s">
        <v>170</v>
      </c>
      <c r="E192" s="33"/>
      <c r="F192" s="159" t="s">
        <v>3156</v>
      </c>
      <c r="G192" s="33"/>
      <c r="H192" s="33"/>
      <c r="I192" s="160"/>
      <c r="J192" s="33"/>
      <c r="K192" s="33"/>
      <c r="L192" s="34"/>
      <c r="M192" s="161"/>
      <c r="N192" s="162"/>
      <c r="O192" s="59"/>
      <c r="P192" s="59"/>
      <c r="Q192" s="59"/>
      <c r="R192" s="59"/>
      <c r="S192" s="59"/>
      <c r="T192" s="60"/>
      <c r="U192" s="33"/>
      <c r="V192" s="33"/>
      <c r="W192" s="33"/>
      <c r="X192" s="33"/>
      <c r="Y192" s="33"/>
      <c r="Z192" s="33"/>
      <c r="AA192" s="33"/>
      <c r="AB192" s="33"/>
      <c r="AC192" s="33"/>
      <c r="AD192" s="33"/>
      <c r="AE192" s="33"/>
      <c r="AT192" s="18" t="s">
        <v>170</v>
      </c>
      <c r="AU192" s="18" t="s">
        <v>161</v>
      </c>
    </row>
    <row r="193" spans="2:63" s="12" customFormat="1" ht="20.85" customHeight="1">
      <c r="B193" s="131"/>
      <c r="D193" s="132" t="s">
        <v>72</v>
      </c>
      <c r="E193" s="142" t="s">
        <v>3157</v>
      </c>
      <c r="F193" s="142" t="s">
        <v>3158</v>
      </c>
      <c r="I193" s="134"/>
      <c r="J193" s="143">
        <f>BK193</f>
        <v>0</v>
      </c>
      <c r="L193" s="131"/>
      <c r="M193" s="136"/>
      <c r="N193" s="137"/>
      <c r="O193" s="137"/>
      <c r="P193" s="138">
        <f>SUM(P194:P243)</f>
        <v>0</v>
      </c>
      <c r="Q193" s="137"/>
      <c r="R193" s="138">
        <f>SUM(R194:R243)</f>
        <v>0</v>
      </c>
      <c r="S193" s="137"/>
      <c r="T193" s="139">
        <f>SUM(T194:T243)</f>
        <v>0</v>
      </c>
      <c r="AR193" s="132" t="s">
        <v>81</v>
      </c>
      <c r="AT193" s="140" t="s">
        <v>72</v>
      </c>
      <c r="AU193" s="140" t="s">
        <v>83</v>
      </c>
      <c r="AY193" s="132" t="s">
        <v>160</v>
      </c>
      <c r="BK193" s="141">
        <f>SUM(BK194:BK243)</f>
        <v>0</v>
      </c>
    </row>
    <row r="194" spans="1:65" s="2" customFormat="1" ht="24.2" customHeight="1">
      <c r="A194" s="33"/>
      <c r="B194" s="144"/>
      <c r="C194" s="145" t="s">
        <v>363</v>
      </c>
      <c r="D194" s="145" t="s">
        <v>163</v>
      </c>
      <c r="E194" s="146" t="s">
        <v>3159</v>
      </c>
      <c r="F194" s="147" t="s">
        <v>3160</v>
      </c>
      <c r="G194" s="148" t="s">
        <v>236</v>
      </c>
      <c r="H194" s="149">
        <v>10990</v>
      </c>
      <c r="I194" s="150"/>
      <c r="J194" s="151">
        <f>ROUND(I194*H194,2)</f>
        <v>0</v>
      </c>
      <c r="K194" s="147" t="s">
        <v>1</v>
      </c>
      <c r="L194" s="34"/>
      <c r="M194" s="152" t="s">
        <v>1</v>
      </c>
      <c r="N194" s="153" t="s">
        <v>38</v>
      </c>
      <c r="O194" s="59"/>
      <c r="P194" s="154">
        <f>O194*H194</f>
        <v>0</v>
      </c>
      <c r="Q194" s="154">
        <v>0</v>
      </c>
      <c r="R194" s="154">
        <f>Q194*H194</f>
        <v>0</v>
      </c>
      <c r="S194" s="154">
        <v>0</v>
      </c>
      <c r="T194" s="155">
        <f>S194*H194</f>
        <v>0</v>
      </c>
      <c r="U194" s="33"/>
      <c r="V194" s="33"/>
      <c r="W194" s="33"/>
      <c r="X194" s="33"/>
      <c r="Y194" s="33"/>
      <c r="Z194" s="33"/>
      <c r="AA194" s="33"/>
      <c r="AB194" s="33"/>
      <c r="AC194" s="33"/>
      <c r="AD194" s="33"/>
      <c r="AE194" s="33"/>
      <c r="AR194" s="156" t="s">
        <v>168</v>
      </c>
      <c r="AT194" s="156" t="s">
        <v>163</v>
      </c>
      <c r="AU194" s="156" t="s">
        <v>161</v>
      </c>
      <c r="AY194" s="18" t="s">
        <v>160</v>
      </c>
      <c r="BE194" s="157">
        <f>IF(N194="základní",J194,0)</f>
        <v>0</v>
      </c>
      <c r="BF194" s="157">
        <f>IF(N194="snížená",J194,0)</f>
        <v>0</v>
      </c>
      <c r="BG194" s="157">
        <f>IF(N194="zákl. přenesená",J194,0)</f>
        <v>0</v>
      </c>
      <c r="BH194" s="157">
        <f>IF(N194="sníž. přenesená",J194,0)</f>
        <v>0</v>
      </c>
      <c r="BI194" s="157">
        <f>IF(N194="nulová",J194,0)</f>
        <v>0</v>
      </c>
      <c r="BJ194" s="18" t="s">
        <v>81</v>
      </c>
      <c r="BK194" s="157">
        <f>ROUND(I194*H194,2)</f>
        <v>0</v>
      </c>
      <c r="BL194" s="18" t="s">
        <v>168</v>
      </c>
      <c r="BM194" s="156" t="s">
        <v>658</v>
      </c>
    </row>
    <row r="195" spans="1:47" s="2" customFormat="1" ht="11.25">
      <c r="A195" s="33"/>
      <c r="B195" s="34"/>
      <c r="C195" s="33"/>
      <c r="D195" s="158" t="s">
        <v>170</v>
      </c>
      <c r="E195" s="33"/>
      <c r="F195" s="159" t="s">
        <v>3160</v>
      </c>
      <c r="G195" s="33"/>
      <c r="H195" s="33"/>
      <c r="I195" s="160"/>
      <c r="J195" s="33"/>
      <c r="K195" s="33"/>
      <c r="L195" s="34"/>
      <c r="M195" s="161"/>
      <c r="N195" s="162"/>
      <c r="O195" s="59"/>
      <c r="P195" s="59"/>
      <c r="Q195" s="59"/>
      <c r="R195" s="59"/>
      <c r="S195" s="59"/>
      <c r="T195" s="60"/>
      <c r="U195" s="33"/>
      <c r="V195" s="33"/>
      <c r="W195" s="33"/>
      <c r="X195" s="33"/>
      <c r="Y195" s="33"/>
      <c r="Z195" s="33"/>
      <c r="AA195" s="33"/>
      <c r="AB195" s="33"/>
      <c r="AC195" s="33"/>
      <c r="AD195" s="33"/>
      <c r="AE195" s="33"/>
      <c r="AT195" s="18" t="s">
        <v>170</v>
      </c>
      <c r="AU195" s="18" t="s">
        <v>161</v>
      </c>
    </row>
    <row r="196" spans="1:65" s="2" customFormat="1" ht="24.2" customHeight="1">
      <c r="A196" s="33"/>
      <c r="B196" s="144"/>
      <c r="C196" s="145" t="s">
        <v>365</v>
      </c>
      <c r="D196" s="145" t="s">
        <v>163</v>
      </c>
      <c r="E196" s="146" t="s">
        <v>3161</v>
      </c>
      <c r="F196" s="147" t="s">
        <v>3162</v>
      </c>
      <c r="G196" s="148" t="s">
        <v>236</v>
      </c>
      <c r="H196" s="149">
        <v>340</v>
      </c>
      <c r="I196" s="150"/>
      <c r="J196" s="151">
        <f>ROUND(I196*H196,2)</f>
        <v>0</v>
      </c>
      <c r="K196" s="147" t="s">
        <v>1</v>
      </c>
      <c r="L196" s="34"/>
      <c r="M196" s="152" t="s">
        <v>1</v>
      </c>
      <c r="N196" s="153" t="s">
        <v>38</v>
      </c>
      <c r="O196" s="59"/>
      <c r="P196" s="154">
        <f>O196*H196</f>
        <v>0</v>
      </c>
      <c r="Q196" s="154">
        <v>0</v>
      </c>
      <c r="R196" s="154">
        <f>Q196*H196</f>
        <v>0</v>
      </c>
      <c r="S196" s="154">
        <v>0</v>
      </c>
      <c r="T196" s="155">
        <f>S196*H196</f>
        <v>0</v>
      </c>
      <c r="U196" s="33"/>
      <c r="V196" s="33"/>
      <c r="W196" s="33"/>
      <c r="X196" s="33"/>
      <c r="Y196" s="33"/>
      <c r="Z196" s="33"/>
      <c r="AA196" s="33"/>
      <c r="AB196" s="33"/>
      <c r="AC196" s="33"/>
      <c r="AD196" s="33"/>
      <c r="AE196" s="33"/>
      <c r="AR196" s="156" t="s">
        <v>168</v>
      </c>
      <c r="AT196" s="156" t="s">
        <v>163</v>
      </c>
      <c r="AU196" s="156" t="s">
        <v>161</v>
      </c>
      <c r="AY196" s="18" t="s">
        <v>160</v>
      </c>
      <c r="BE196" s="157">
        <f>IF(N196="základní",J196,0)</f>
        <v>0</v>
      </c>
      <c r="BF196" s="157">
        <f>IF(N196="snížená",J196,0)</f>
        <v>0</v>
      </c>
      <c r="BG196" s="157">
        <f>IF(N196="zákl. přenesená",J196,0)</f>
        <v>0</v>
      </c>
      <c r="BH196" s="157">
        <f>IF(N196="sníž. přenesená",J196,0)</f>
        <v>0</v>
      </c>
      <c r="BI196" s="157">
        <f>IF(N196="nulová",J196,0)</f>
        <v>0</v>
      </c>
      <c r="BJ196" s="18" t="s">
        <v>81</v>
      </c>
      <c r="BK196" s="157">
        <f>ROUND(I196*H196,2)</f>
        <v>0</v>
      </c>
      <c r="BL196" s="18" t="s">
        <v>168</v>
      </c>
      <c r="BM196" s="156" t="s">
        <v>674</v>
      </c>
    </row>
    <row r="197" spans="1:47" s="2" customFormat="1" ht="11.25">
      <c r="A197" s="33"/>
      <c r="B197" s="34"/>
      <c r="C197" s="33"/>
      <c r="D197" s="158" t="s">
        <v>170</v>
      </c>
      <c r="E197" s="33"/>
      <c r="F197" s="159" t="s">
        <v>3162</v>
      </c>
      <c r="G197" s="33"/>
      <c r="H197" s="33"/>
      <c r="I197" s="160"/>
      <c r="J197" s="33"/>
      <c r="K197" s="33"/>
      <c r="L197" s="34"/>
      <c r="M197" s="161"/>
      <c r="N197" s="162"/>
      <c r="O197" s="59"/>
      <c r="P197" s="59"/>
      <c r="Q197" s="59"/>
      <c r="R197" s="59"/>
      <c r="S197" s="59"/>
      <c r="T197" s="60"/>
      <c r="U197" s="33"/>
      <c r="V197" s="33"/>
      <c r="W197" s="33"/>
      <c r="X197" s="33"/>
      <c r="Y197" s="33"/>
      <c r="Z197" s="33"/>
      <c r="AA197" s="33"/>
      <c r="AB197" s="33"/>
      <c r="AC197" s="33"/>
      <c r="AD197" s="33"/>
      <c r="AE197" s="33"/>
      <c r="AT197" s="18" t="s">
        <v>170</v>
      </c>
      <c r="AU197" s="18" t="s">
        <v>161</v>
      </c>
    </row>
    <row r="198" spans="1:65" s="2" customFormat="1" ht="24.2" customHeight="1">
      <c r="A198" s="33"/>
      <c r="B198" s="144"/>
      <c r="C198" s="145" t="s">
        <v>373</v>
      </c>
      <c r="D198" s="145" t="s">
        <v>163</v>
      </c>
      <c r="E198" s="146" t="s">
        <v>3163</v>
      </c>
      <c r="F198" s="147" t="s">
        <v>3164</v>
      </c>
      <c r="G198" s="148" t="s">
        <v>236</v>
      </c>
      <c r="H198" s="149">
        <v>500</v>
      </c>
      <c r="I198" s="150"/>
      <c r="J198" s="151">
        <f>ROUND(I198*H198,2)</f>
        <v>0</v>
      </c>
      <c r="K198" s="147" t="s">
        <v>1</v>
      </c>
      <c r="L198" s="34"/>
      <c r="M198" s="152" t="s">
        <v>1</v>
      </c>
      <c r="N198" s="153" t="s">
        <v>38</v>
      </c>
      <c r="O198" s="59"/>
      <c r="P198" s="154">
        <f>O198*H198</f>
        <v>0</v>
      </c>
      <c r="Q198" s="154">
        <v>0</v>
      </c>
      <c r="R198" s="154">
        <f>Q198*H198</f>
        <v>0</v>
      </c>
      <c r="S198" s="154">
        <v>0</v>
      </c>
      <c r="T198" s="155">
        <f>S198*H198</f>
        <v>0</v>
      </c>
      <c r="U198" s="33"/>
      <c r="V198" s="33"/>
      <c r="W198" s="33"/>
      <c r="X198" s="33"/>
      <c r="Y198" s="33"/>
      <c r="Z198" s="33"/>
      <c r="AA198" s="33"/>
      <c r="AB198" s="33"/>
      <c r="AC198" s="33"/>
      <c r="AD198" s="33"/>
      <c r="AE198" s="33"/>
      <c r="AR198" s="156" t="s">
        <v>168</v>
      </c>
      <c r="AT198" s="156" t="s">
        <v>163</v>
      </c>
      <c r="AU198" s="156" t="s">
        <v>161</v>
      </c>
      <c r="AY198" s="18" t="s">
        <v>160</v>
      </c>
      <c r="BE198" s="157">
        <f>IF(N198="základní",J198,0)</f>
        <v>0</v>
      </c>
      <c r="BF198" s="157">
        <f>IF(N198="snížená",J198,0)</f>
        <v>0</v>
      </c>
      <c r="BG198" s="157">
        <f>IF(N198="zákl. přenesená",J198,0)</f>
        <v>0</v>
      </c>
      <c r="BH198" s="157">
        <f>IF(N198="sníž. přenesená",J198,0)</f>
        <v>0</v>
      </c>
      <c r="BI198" s="157">
        <f>IF(N198="nulová",J198,0)</f>
        <v>0</v>
      </c>
      <c r="BJ198" s="18" t="s">
        <v>81</v>
      </c>
      <c r="BK198" s="157">
        <f>ROUND(I198*H198,2)</f>
        <v>0</v>
      </c>
      <c r="BL198" s="18" t="s">
        <v>168</v>
      </c>
      <c r="BM198" s="156" t="s">
        <v>690</v>
      </c>
    </row>
    <row r="199" spans="1:47" s="2" customFormat="1" ht="11.25">
      <c r="A199" s="33"/>
      <c r="B199" s="34"/>
      <c r="C199" s="33"/>
      <c r="D199" s="158" t="s">
        <v>170</v>
      </c>
      <c r="E199" s="33"/>
      <c r="F199" s="159" t="s">
        <v>3164</v>
      </c>
      <c r="G199" s="33"/>
      <c r="H199" s="33"/>
      <c r="I199" s="160"/>
      <c r="J199" s="33"/>
      <c r="K199" s="33"/>
      <c r="L199" s="34"/>
      <c r="M199" s="161"/>
      <c r="N199" s="162"/>
      <c r="O199" s="59"/>
      <c r="P199" s="59"/>
      <c r="Q199" s="59"/>
      <c r="R199" s="59"/>
      <c r="S199" s="59"/>
      <c r="T199" s="60"/>
      <c r="U199" s="33"/>
      <c r="V199" s="33"/>
      <c r="W199" s="33"/>
      <c r="X199" s="33"/>
      <c r="Y199" s="33"/>
      <c r="Z199" s="33"/>
      <c r="AA199" s="33"/>
      <c r="AB199" s="33"/>
      <c r="AC199" s="33"/>
      <c r="AD199" s="33"/>
      <c r="AE199" s="33"/>
      <c r="AT199" s="18" t="s">
        <v>170</v>
      </c>
      <c r="AU199" s="18" t="s">
        <v>161</v>
      </c>
    </row>
    <row r="200" spans="1:65" s="2" customFormat="1" ht="24.2" customHeight="1">
      <c r="A200" s="33"/>
      <c r="B200" s="144"/>
      <c r="C200" s="145" t="s">
        <v>386</v>
      </c>
      <c r="D200" s="145" t="s">
        <v>163</v>
      </c>
      <c r="E200" s="146" t="s">
        <v>3165</v>
      </c>
      <c r="F200" s="147" t="s">
        <v>3166</v>
      </c>
      <c r="G200" s="148" t="s">
        <v>236</v>
      </c>
      <c r="H200" s="149">
        <v>450</v>
      </c>
      <c r="I200" s="150"/>
      <c r="J200" s="151">
        <f>ROUND(I200*H200,2)</f>
        <v>0</v>
      </c>
      <c r="K200" s="147" t="s">
        <v>1</v>
      </c>
      <c r="L200" s="34"/>
      <c r="M200" s="152" t="s">
        <v>1</v>
      </c>
      <c r="N200" s="153" t="s">
        <v>38</v>
      </c>
      <c r="O200" s="59"/>
      <c r="P200" s="154">
        <f>O200*H200</f>
        <v>0</v>
      </c>
      <c r="Q200" s="154">
        <v>0</v>
      </c>
      <c r="R200" s="154">
        <f>Q200*H200</f>
        <v>0</v>
      </c>
      <c r="S200" s="154">
        <v>0</v>
      </c>
      <c r="T200" s="155">
        <f>S200*H200</f>
        <v>0</v>
      </c>
      <c r="U200" s="33"/>
      <c r="V200" s="33"/>
      <c r="W200" s="33"/>
      <c r="X200" s="33"/>
      <c r="Y200" s="33"/>
      <c r="Z200" s="33"/>
      <c r="AA200" s="33"/>
      <c r="AB200" s="33"/>
      <c r="AC200" s="33"/>
      <c r="AD200" s="33"/>
      <c r="AE200" s="33"/>
      <c r="AR200" s="156" t="s">
        <v>168</v>
      </c>
      <c r="AT200" s="156" t="s">
        <v>163</v>
      </c>
      <c r="AU200" s="156" t="s">
        <v>161</v>
      </c>
      <c r="AY200" s="18" t="s">
        <v>160</v>
      </c>
      <c r="BE200" s="157">
        <f>IF(N200="základní",J200,0)</f>
        <v>0</v>
      </c>
      <c r="BF200" s="157">
        <f>IF(N200="snížená",J200,0)</f>
        <v>0</v>
      </c>
      <c r="BG200" s="157">
        <f>IF(N200="zákl. přenesená",J200,0)</f>
        <v>0</v>
      </c>
      <c r="BH200" s="157">
        <f>IF(N200="sníž. přenesená",J200,0)</f>
        <v>0</v>
      </c>
      <c r="BI200" s="157">
        <f>IF(N200="nulová",J200,0)</f>
        <v>0</v>
      </c>
      <c r="BJ200" s="18" t="s">
        <v>81</v>
      </c>
      <c r="BK200" s="157">
        <f>ROUND(I200*H200,2)</f>
        <v>0</v>
      </c>
      <c r="BL200" s="18" t="s">
        <v>168</v>
      </c>
      <c r="BM200" s="156" t="s">
        <v>701</v>
      </c>
    </row>
    <row r="201" spans="1:47" s="2" customFormat="1" ht="11.25">
      <c r="A201" s="33"/>
      <c r="B201" s="34"/>
      <c r="C201" s="33"/>
      <c r="D201" s="158" t="s">
        <v>170</v>
      </c>
      <c r="E201" s="33"/>
      <c r="F201" s="159" t="s">
        <v>3166</v>
      </c>
      <c r="G201" s="33"/>
      <c r="H201" s="33"/>
      <c r="I201" s="160"/>
      <c r="J201" s="33"/>
      <c r="K201" s="33"/>
      <c r="L201" s="34"/>
      <c r="M201" s="161"/>
      <c r="N201" s="162"/>
      <c r="O201" s="59"/>
      <c r="P201" s="59"/>
      <c r="Q201" s="59"/>
      <c r="R201" s="59"/>
      <c r="S201" s="59"/>
      <c r="T201" s="60"/>
      <c r="U201" s="33"/>
      <c r="V201" s="33"/>
      <c r="W201" s="33"/>
      <c r="X201" s="33"/>
      <c r="Y201" s="33"/>
      <c r="Z201" s="33"/>
      <c r="AA201" s="33"/>
      <c r="AB201" s="33"/>
      <c r="AC201" s="33"/>
      <c r="AD201" s="33"/>
      <c r="AE201" s="33"/>
      <c r="AT201" s="18" t="s">
        <v>170</v>
      </c>
      <c r="AU201" s="18" t="s">
        <v>161</v>
      </c>
    </row>
    <row r="202" spans="1:65" s="2" customFormat="1" ht="24.2" customHeight="1">
      <c r="A202" s="33"/>
      <c r="B202" s="144"/>
      <c r="C202" s="145" t="s">
        <v>393</v>
      </c>
      <c r="D202" s="145" t="s">
        <v>163</v>
      </c>
      <c r="E202" s="146" t="s">
        <v>3167</v>
      </c>
      <c r="F202" s="147" t="s">
        <v>3168</v>
      </c>
      <c r="G202" s="148" t="s">
        <v>236</v>
      </c>
      <c r="H202" s="149">
        <v>210</v>
      </c>
      <c r="I202" s="150"/>
      <c r="J202" s="151">
        <f>ROUND(I202*H202,2)</f>
        <v>0</v>
      </c>
      <c r="K202" s="147" t="s">
        <v>1</v>
      </c>
      <c r="L202" s="34"/>
      <c r="M202" s="152" t="s">
        <v>1</v>
      </c>
      <c r="N202" s="153" t="s">
        <v>38</v>
      </c>
      <c r="O202" s="59"/>
      <c r="P202" s="154">
        <f>O202*H202</f>
        <v>0</v>
      </c>
      <c r="Q202" s="154">
        <v>0</v>
      </c>
      <c r="R202" s="154">
        <f>Q202*H202</f>
        <v>0</v>
      </c>
      <c r="S202" s="154">
        <v>0</v>
      </c>
      <c r="T202" s="155">
        <f>S202*H202</f>
        <v>0</v>
      </c>
      <c r="U202" s="33"/>
      <c r="V202" s="33"/>
      <c r="W202" s="33"/>
      <c r="X202" s="33"/>
      <c r="Y202" s="33"/>
      <c r="Z202" s="33"/>
      <c r="AA202" s="33"/>
      <c r="AB202" s="33"/>
      <c r="AC202" s="33"/>
      <c r="AD202" s="33"/>
      <c r="AE202" s="33"/>
      <c r="AR202" s="156" t="s">
        <v>168</v>
      </c>
      <c r="AT202" s="156" t="s">
        <v>163</v>
      </c>
      <c r="AU202" s="156" t="s">
        <v>161</v>
      </c>
      <c r="AY202" s="18" t="s">
        <v>160</v>
      </c>
      <c r="BE202" s="157">
        <f>IF(N202="základní",J202,0)</f>
        <v>0</v>
      </c>
      <c r="BF202" s="157">
        <f>IF(N202="snížená",J202,0)</f>
        <v>0</v>
      </c>
      <c r="BG202" s="157">
        <f>IF(N202="zákl. přenesená",J202,0)</f>
        <v>0</v>
      </c>
      <c r="BH202" s="157">
        <f>IF(N202="sníž. přenesená",J202,0)</f>
        <v>0</v>
      </c>
      <c r="BI202" s="157">
        <f>IF(N202="nulová",J202,0)</f>
        <v>0</v>
      </c>
      <c r="BJ202" s="18" t="s">
        <v>81</v>
      </c>
      <c r="BK202" s="157">
        <f>ROUND(I202*H202,2)</f>
        <v>0</v>
      </c>
      <c r="BL202" s="18" t="s">
        <v>168</v>
      </c>
      <c r="BM202" s="156" t="s">
        <v>711</v>
      </c>
    </row>
    <row r="203" spans="1:47" s="2" customFormat="1" ht="11.25">
      <c r="A203" s="33"/>
      <c r="B203" s="34"/>
      <c r="C203" s="33"/>
      <c r="D203" s="158" t="s">
        <v>170</v>
      </c>
      <c r="E203" s="33"/>
      <c r="F203" s="159" t="s">
        <v>3168</v>
      </c>
      <c r="G203" s="33"/>
      <c r="H203" s="33"/>
      <c r="I203" s="160"/>
      <c r="J203" s="33"/>
      <c r="K203" s="33"/>
      <c r="L203" s="34"/>
      <c r="M203" s="161"/>
      <c r="N203" s="162"/>
      <c r="O203" s="59"/>
      <c r="P203" s="59"/>
      <c r="Q203" s="59"/>
      <c r="R203" s="59"/>
      <c r="S203" s="59"/>
      <c r="T203" s="60"/>
      <c r="U203" s="33"/>
      <c r="V203" s="33"/>
      <c r="W203" s="33"/>
      <c r="X203" s="33"/>
      <c r="Y203" s="33"/>
      <c r="Z203" s="33"/>
      <c r="AA203" s="33"/>
      <c r="AB203" s="33"/>
      <c r="AC203" s="33"/>
      <c r="AD203" s="33"/>
      <c r="AE203" s="33"/>
      <c r="AT203" s="18" t="s">
        <v>170</v>
      </c>
      <c r="AU203" s="18" t="s">
        <v>161</v>
      </c>
    </row>
    <row r="204" spans="1:65" s="2" customFormat="1" ht="16.5" customHeight="1">
      <c r="A204" s="33"/>
      <c r="B204" s="144"/>
      <c r="C204" s="145" t="s">
        <v>399</v>
      </c>
      <c r="D204" s="145" t="s">
        <v>163</v>
      </c>
      <c r="E204" s="146" t="s">
        <v>3169</v>
      </c>
      <c r="F204" s="147" t="s">
        <v>3170</v>
      </c>
      <c r="G204" s="148" t="s">
        <v>693</v>
      </c>
      <c r="H204" s="149">
        <v>150</v>
      </c>
      <c r="I204" s="150"/>
      <c r="J204" s="151">
        <f>ROUND(I204*H204,2)</f>
        <v>0</v>
      </c>
      <c r="K204" s="147" t="s">
        <v>1</v>
      </c>
      <c r="L204" s="34"/>
      <c r="M204" s="152" t="s">
        <v>1</v>
      </c>
      <c r="N204" s="153" t="s">
        <v>38</v>
      </c>
      <c r="O204" s="59"/>
      <c r="P204" s="154">
        <f>O204*H204</f>
        <v>0</v>
      </c>
      <c r="Q204" s="154">
        <v>0</v>
      </c>
      <c r="R204" s="154">
        <f>Q204*H204</f>
        <v>0</v>
      </c>
      <c r="S204" s="154">
        <v>0</v>
      </c>
      <c r="T204" s="155">
        <f>S204*H204</f>
        <v>0</v>
      </c>
      <c r="U204" s="33"/>
      <c r="V204" s="33"/>
      <c r="W204" s="33"/>
      <c r="X204" s="33"/>
      <c r="Y204" s="33"/>
      <c r="Z204" s="33"/>
      <c r="AA204" s="33"/>
      <c r="AB204" s="33"/>
      <c r="AC204" s="33"/>
      <c r="AD204" s="33"/>
      <c r="AE204" s="33"/>
      <c r="AR204" s="156" t="s">
        <v>168</v>
      </c>
      <c r="AT204" s="156" t="s">
        <v>163</v>
      </c>
      <c r="AU204" s="156" t="s">
        <v>161</v>
      </c>
      <c r="AY204" s="18" t="s">
        <v>160</v>
      </c>
      <c r="BE204" s="157">
        <f>IF(N204="základní",J204,0)</f>
        <v>0</v>
      </c>
      <c r="BF204" s="157">
        <f>IF(N204="snížená",J204,0)</f>
        <v>0</v>
      </c>
      <c r="BG204" s="157">
        <f>IF(N204="zákl. přenesená",J204,0)</f>
        <v>0</v>
      </c>
      <c r="BH204" s="157">
        <f>IF(N204="sníž. přenesená",J204,0)</f>
        <v>0</v>
      </c>
      <c r="BI204" s="157">
        <f>IF(N204="nulová",J204,0)</f>
        <v>0</v>
      </c>
      <c r="BJ204" s="18" t="s">
        <v>81</v>
      </c>
      <c r="BK204" s="157">
        <f>ROUND(I204*H204,2)</f>
        <v>0</v>
      </c>
      <c r="BL204" s="18" t="s">
        <v>168</v>
      </c>
      <c r="BM204" s="156" t="s">
        <v>728</v>
      </c>
    </row>
    <row r="205" spans="1:47" s="2" customFormat="1" ht="11.25">
      <c r="A205" s="33"/>
      <c r="B205" s="34"/>
      <c r="C205" s="33"/>
      <c r="D205" s="158" t="s">
        <v>170</v>
      </c>
      <c r="E205" s="33"/>
      <c r="F205" s="159" t="s">
        <v>3170</v>
      </c>
      <c r="G205" s="33"/>
      <c r="H205" s="33"/>
      <c r="I205" s="160"/>
      <c r="J205" s="33"/>
      <c r="K205" s="33"/>
      <c r="L205" s="34"/>
      <c r="M205" s="161"/>
      <c r="N205" s="162"/>
      <c r="O205" s="59"/>
      <c r="P205" s="59"/>
      <c r="Q205" s="59"/>
      <c r="R205" s="59"/>
      <c r="S205" s="59"/>
      <c r="T205" s="60"/>
      <c r="U205" s="33"/>
      <c r="V205" s="33"/>
      <c r="W205" s="33"/>
      <c r="X205" s="33"/>
      <c r="Y205" s="33"/>
      <c r="Z205" s="33"/>
      <c r="AA205" s="33"/>
      <c r="AB205" s="33"/>
      <c r="AC205" s="33"/>
      <c r="AD205" s="33"/>
      <c r="AE205" s="33"/>
      <c r="AT205" s="18" t="s">
        <v>170</v>
      </c>
      <c r="AU205" s="18" t="s">
        <v>161</v>
      </c>
    </row>
    <row r="206" spans="1:65" s="2" customFormat="1" ht="21.75" customHeight="1">
      <c r="A206" s="33"/>
      <c r="B206" s="144"/>
      <c r="C206" s="145" t="s">
        <v>412</v>
      </c>
      <c r="D206" s="145" t="s">
        <v>163</v>
      </c>
      <c r="E206" s="146" t="s">
        <v>3171</v>
      </c>
      <c r="F206" s="147" t="s">
        <v>3172</v>
      </c>
      <c r="G206" s="148" t="s">
        <v>693</v>
      </c>
      <c r="H206" s="149">
        <v>55</v>
      </c>
      <c r="I206" s="150"/>
      <c r="J206" s="151">
        <f>ROUND(I206*H206,2)</f>
        <v>0</v>
      </c>
      <c r="K206" s="147" t="s">
        <v>1</v>
      </c>
      <c r="L206" s="34"/>
      <c r="M206" s="152" t="s">
        <v>1</v>
      </c>
      <c r="N206" s="153" t="s">
        <v>38</v>
      </c>
      <c r="O206" s="59"/>
      <c r="P206" s="154">
        <f>O206*H206</f>
        <v>0</v>
      </c>
      <c r="Q206" s="154">
        <v>0</v>
      </c>
      <c r="R206" s="154">
        <f>Q206*H206</f>
        <v>0</v>
      </c>
      <c r="S206" s="154">
        <v>0</v>
      </c>
      <c r="T206" s="155">
        <f>S206*H206</f>
        <v>0</v>
      </c>
      <c r="U206" s="33"/>
      <c r="V206" s="33"/>
      <c r="W206" s="33"/>
      <c r="X206" s="33"/>
      <c r="Y206" s="33"/>
      <c r="Z206" s="33"/>
      <c r="AA206" s="33"/>
      <c r="AB206" s="33"/>
      <c r="AC206" s="33"/>
      <c r="AD206" s="33"/>
      <c r="AE206" s="33"/>
      <c r="AR206" s="156" t="s">
        <v>168</v>
      </c>
      <c r="AT206" s="156" t="s">
        <v>163</v>
      </c>
      <c r="AU206" s="156" t="s">
        <v>161</v>
      </c>
      <c r="AY206" s="18" t="s">
        <v>160</v>
      </c>
      <c r="BE206" s="157">
        <f>IF(N206="základní",J206,0)</f>
        <v>0</v>
      </c>
      <c r="BF206" s="157">
        <f>IF(N206="snížená",J206,0)</f>
        <v>0</v>
      </c>
      <c r="BG206" s="157">
        <f>IF(N206="zákl. přenesená",J206,0)</f>
        <v>0</v>
      </c>
      <c r="BH206" s="157">
        <f>IF(N206="sníž. přenesená",J206,0)</f>
        <v>0</v>
      </c>
      <c r="BI206" s="157">
        <f>IF(N206="nulová",J206,0)</f>
        <v>0</v>
      </c>
      <c r="BJ206" s="18" t="s">
        <v>81</v>
      </c>
      <c r="BK206" s="157">
        <f>ROUND(I206*H206,2)</f>
        <v>0</v>
      </c>
      <c r="BL206" s="18" t="s">
        <v>168</v>
      </c>
      <c r="BM206" s="156" t="s">
        <v>742</v>
      </c>
    </row>
    <row r="207" spans="1:47" s="2" customFormat="1" ht="11.25">
      <c r="A207" s="33"/>
      <c r="B207" s="34"/>
      <c r="C207" s="33"/>
      <c r="D207" s="158" t="s">
        <v>170</v>
      </c>
      <c r="E207" s="33"/>
      <c r="F207" s="159" t="s">
        <v>3172</v>
      </c>
      <c r="G207" s="33"/>
      <c r="H207" s="33"/>
      <c r="I207" s="160"/>
      <c r="J207" s="33"/>
      <c r="K207" s="33"/>
      <c r="L207" s="34"/>
      <c r="M207" s="161"/>
      <c r="N207" s="162"/>
      <c r="O207" s="59"/>
      <c r="P207" s="59"/>
      <c r="Q207" s="59"/>
      <c r="R207" s="59"/>
      <c r="S207" s="59"/>
      <c r="T207" s="60"/>
      <c r="U207" s="33"/>
      <c r="V207" s="33"/>
      <c r="W207" s="33"/>
      <c r="X207" s="33"/>
      <c r="Y207" s="33"/>
      <c r="Z207" s="33"/>
      <c r="AA207" s="33"/>
      <c r="AB207" s="33"/>
      <c r="AC207" s="33"/>
      <c r="AD207" s="33"/>
      <c r="AE207" s="33"/>
      <c r="AT207" s="18" t="s">
        <v>170</v>
      </c>
      <c r="AU207" s="18" t="s">
        <v>161</v>
      </c>
    </row>
    <row r="208" spans="1:65" s="2" customFormat="1" ht="16.5" customHeight="1">
      <c r="A208" s="33"/>
      <c r="B208" s="144"/>
      <c r="C208" s="145" t="s">
        <v>418</v>
      </c>
      <c r="D208" s="145" t="s">
        <v>163</v>
      </c>
      <c r="E208" s="146" t="s">
        <v>3173</v>
      </c>
      <c r="F208" s="147" t="s">
        <v>3174</v>
      </c>
      <c r="G208" s="148" t="s">
        <v>693</v>
      </c>
      <c r="H208" s="149">
        <v>80</v>
      </c>
      <c r="I208" s="150"/>
      <c r="J208" s="151">
        <f>ROUND(I208*H208,2)</f>
        <v>0</v>
      </c>
      <c r="K208" s="147" t="s">
        <v>1</v>
      </c>
      <c r="L208" s="34"/>
      <c r="M208" s="152" t="s">
        <v>1</v>
      </c>
      <c r="N208" s="153" t="s">
        <v>38</v>
      </c>
      <c r="O208" s="59"/>
      <c r="P208" s="154">
        <f>O208*H208</f>
        <v>0</v>
      </c>
      <c r="Q208" s="154">
        <v>0</v>
      </c>
      <c r="R208" s="154">
        <f>Q208*H208</f>
        <v>0</v>
      </c>
      <c r="S208" s="154">
        <v>0</v>
      </c>
      <c r="T208" s="155">
        <f>S208*H208</f>
        <v>0</v>
      </c>
      <c r="U208" s="33"/>
      <c r="V208" s="33"/>
      <c r="W208" s="33"/>
      <c r="X208" s="33"/>
      <c r="Y208" s="33"/>
      <c r="Z208" s="33"/>
      <c r="AA208" s="33"/>
      <c r="AB208" s="33"/>
      <c r="AC208" s="33"/>
      <c r="AD208" s="33"/>
      <c r="AE208" s="33"/>
      <c r="AR208" s="156" t="s">
        <v>168</v>
      </c>
      <c r="AT208" s="156" t="s">
        <v>163</v>
      </c>
      <c r="AU208" s="156" t="s">
        <v>161</v>
      </c>
      <c r="AY208" s="18" t="s">
        <v>160</v>
      </c>
      <c r="BE208" s="157">
        <f>IF(N208="základní",J208,0)</f>
        <v>0</v>
      </c>
      <c r="BF208" s="157">
        <f>IF(N208="snížená",J208,0)</f>
        <v>0</v>
      </c>
      <c r="BG208" s="157">
        <f>IF(N208="zákl. přenesená",J208,0)</f>
        <v>0</v>
      </c>
      <c r="BH208" s="157">
        <f>IF(N208="sníž. přenesená",J208,0)</f>
        <v>0</v>
      </c>
      <c r="BI208" s="157">
        <f>IF(N208="nulová",J208,0)</f>
        <v>0</v>
      </c>
      <c r="BJ208" s="18" t="s">
        <v>81</v>
      </c>
      <c r="BK208" s="157">
        <f>ROUND(I208*H208,2)</f>
        <v>0</v>
      </c>
      <c r="BL208" s="18" t="s">
        <v>168</v>
      </c>
      <c r="BM208" s="156" t="s">
        <v>750</v>
      </c>
    </row>
    <row r="209" spans="1:47" s="2" customFormat="1" ht="11.25">
      <c r="A209" s="33"/>
      <c r="B209" s="34"/>
      <c r="C209" s="33"/>
      <c r="D209" s="158" t="s">
        <v>170</v>
      </c>
      <c r="E209" s="33"/>
      <c r="F209" s="159" t="s">
        <v>3174</v>
      </c>
      <c r="G209" s="33"/>
      <c r="H209" s="33"/>
      <c r="I209" s="160"/>
      <c r="J209" s="33"/>
      <c r="K209" s="33"/>
      <c r="L209" s="34"/>
      <c r="M209" s="161"/>
      <c r="N209" s="162"/>
      <c r="O209" s="59"/>
      <c r="P209" s="59"/>
      <c r="Q209" s="59"/>
      <c r="R209" s="59"/>
      <c r="S209" s="59"/>
      <c r="T209" s="60"/>
      <c r="U209" s="33"/>
      <c r="V209" s="33"/>
      <c r="W209" s="33"/>
      <c r="X209" s="33"/>
      <c r="Y209" s="33"/>
      <c r="Z209" s="33"/>
      <c r="AA209" s="33"/>
      <c r="AB209" s="33"/>
      <c r="AC209" s="33"/>
      <c r="AD209" s="33"/>
      <c r="AE209" s="33"/>
      <c r="AT209" s="18" t="s">
        <v>170</v>
      </c>
      <c r="AU209" s="18" t="s">
        <v>161</v>
      </c>
    </row>
    <row r="210" spans="1:65" s="2" customFormat="1" ht="33" customHeight="1">
      <c r="A210" s="33"/>
      <c r="B210" s="144"/>
      <c r="C210" s="145" t="s">
        <v>423</v>
      </c>
      <c r="D210" s="145" t="s">
        <v>163</v>
      </c>
      <c r="E210" s="146" t="s">
        <v>3175</v>
      </c>
      <c r="F210" s="147" t="s">
        <v>3176</v>
      </c>
      <c r="G210" s="148" t="s">
        <v>693</v>
      </c>
      <c r="H210" s="149">
        <v>5</v>
      </c>
      <c r="I210" s="150"/>
      <c r="J210" s="151">
        <f>ROUND(I210*H210,2)</f>
        <v>0</v>
      </c>
      <c r="K210" s="147" t="s">
        <v>1</v>
      </c>
      <c r="L210" s="34"/>
      <c r="M210" s="152" t="s">
        <v>1</v>
      </c>
      <c r="N210" s="153" t="s">
        <v>38</v>
      </c>
      <c r="O210" s="59"/>
      <c r="P210" s="154">
        <f>O210*H210</f>
        <v>0</v>
      </c>
      <c r="Q210" s="154">
        <v>0</v>
      </c>
      <c r="R210" s="154">
        <f>Q210*H210</f>
        <v>0</v>
      </c>
      <c r="S210" s="154">
        <v>0</v>
      </c>
      <c r="T210" s="155">
        <f>S210*H210</f>
        <v>0</v>
      </c>
      <c r="U210" s="33"/>
      <c r="V210" s="33"/>
      <c r="W210" s="33"/>
      <c r="X210" s="33"/>
      <c r="Y210" s="33"/>
      <c r="Z210" s="33"/>
      <c r="AA210" s="33"/>
      <c r="AB210" s="33"/>
      <c r="AC210" s="33"/>
      <c r="AD210" s="33"/>
      <c r="AE210" s="33"/>
      <c r="AR210" s="156" t="s">
        <v>168</v>
      </c>
      <c r="AT210" s="156" t="s">
        <v>163</v>
      </c>
      <c r="AU210" s="156" t="s">
        <v>161</v>
      </c>
      <c r="AY210" s="18" t="s">
        <v>160</v>
      </c>
      <c r="BE210" s="157">
        <f>IF(N210="základní",J210,0)</f>
        <v>0</v>
      </c>
      <c r="BF210" s="157">
        <f>IF(N210="snížená",J210,0)</f>
        <v>0</v>
      </c>
      <c r="BG210" s="157">
        <f>IF(N210="zákl. přenesená",J210,0)</f>
        <v>0</v>
      </c>
      <c r="BH210" s="157">
        <f>IF(N210="sníž. přenesená",J210,0)</f>
        <v>0</v>
      </c>
      <c r="BI210" s="157">
        <f>IF(N210="nulová",J210,0)</f>
        <v>0</v>
      </c>
      <c r="BJ210" s="18" t="s">
        <v>81</v>
      </c>
      <c r="BK210" s="157">
        <f>ROUND(I210*H210,2)</f>
        <v>0</v>
      </c>
      <c r="BL210" s="18" t="s">
        <v>168</v>
      </c>
      <c r="BM210" s="156" t="s">
        <v>784</v>
      </c>
    </row>
    <row r="211" spans="1:47" s="2" customFormat="1" ht="19.5">
      <c r="A211" s="33"/>
      <c r="B211" s="34"/>
      <c r="C211" s="33"/>
      <c r="D211" s="158" t="s">
        <v>170</v>
      </c>
      <c r="E211" s="33"/>
      <c r="F211" s="159" t="s">
        <v>3176</v>
      </c>
      <c r="G211" s="33"/>
      <c r="H211" s="33"/>
      <c r="I211" s="160"/>
      <c r="J211" s="33"/>
      <c r="K211" s="33"/>
      <c r="L211" s="34"/>
      <c r="M211" s="161"/>
      <c r="N211" s="162"/>
      <c r="O211" s="59"/>
      <c r="P211" s="59"/>
      <c r="Q211" s="59"/>
      <c r="R211" s="59"/>
      <c r="S211" s="59"/>
      <c r="T211" s="60"/>
      <c r="U211" s="33"/>
      <c r="V211" s="33"/>
      <c r="W211" s="33"/>
      <c r="X211" s="33"/>
      <c r="Y211" s="33"/>
      <c r="Z211" s="33"/>
      <c r="AA211" s="33"/>
      <c r="AB211" s="33"/>
      <c r="AC211" s="33"/>
      <c r="AD211" s="33"/>
      <c r="AE211" s="33"/>
      <c r="AT211" s="18" t="s">
        <v>170</v>
      </c>
      <c r="AU211" s="18" t="s">
        <v>161</v>
      </c>
    </row>
    <row r="212" spans="1:65" s="2" customFormat="1" ht="33" customHeight="1">
      <c r="A212" s="33"/>
      <c r="B212" s="144"/>
      <c r="C212" s="145" t="s">
        <v>494</v>
      </c>
      <c r="D212" s="145" t="s">
        <v>163</v>
      </c>
      <c r="E212" s="146" t="s">
        <v>3177</v>
      </c>
      <c r="F212" s="147" t="s">
        <v>3178</v>
      </c>
      <c r="G212" s="148" t="s">
        <v>693</v>
      </c>
      <c r="H212" s="149">
        <v>5</v>
      </c>
      <c r="I212" s="150"/>
      <c r="J212" s="151">
        <f>ROUND(I212*H212,2)</f>
        <v>0</v>
      </c>
      <c r="K212" s="147" t="s">
        <v>1</v>
      </c>
      <c r="L212" s="34"/>
      <c r="M212" s="152" t="s">
        <v>1</v>
      </c>
      <c r="N212" s="153" t="s">
        <v>38</v>
      </c>
      <c r="O212" s="59"/>
      <c r="P212" s="154">
        <f>O212*H212</f>
        <v>0</v>
      </c>
      <c r="Q212" s="154">
        <v>0</v>
      </c>
      <c r="R212" s="154">
        <f>Q212*H212</f>
        <v>0</v>
      </c>
      <c r="S212" s="154">
        <v>0</v>
      </c>
      <c r="T212" s="155">
        <f>S212*H212</f>
        <v>0</v>
      </c>
      <c r="U212" s="33"/>
      <c r="V212" s="33"/>
      <c r="W212" s="33"/>
      <c r="X212" s="33"/>
      <c r="Y212" s="33"/>
      <c r="Z212" s="33"/>
      <c r="AA212" s="33"/>
      <c r="AB212" s="33"/>
      <c r="AC212" s="33"/>
      <c r="AD212" s="33"/>
      <c r="AE212" s="33"/>
      <c r="AR212" s="156" t="s">
        <v>168</v>
      </c>
      <c r="AT212" s="156" t="s">
        <v>163</v>
      </c>
      <c r="AU212" s="156" t="s">
        <v>161</v>
      </c>
      <c r="AY212" s="18" t="s">
        <v>160</v>
      </c>
      <c r="BE212" s="157">
        <f>IF(N212="základní",J212,0)</f>
        <v>0</v>
      </c>
      <c r="BF212" s="157">
        <f>IF(N212="snížená",J212,0)</f>
        <v>0</v>
      </c>
      <c r="BG212" s="157">
        <f>IF(N212="zákl. přenesená",J212,0)</f>
        <v>0</v>
      </c>
      <c r="BH212" s="157">
        <f>IF(N212="sníž. přenesená",J212,0)</f>
        <v>0</v>
      </c>
      <c r="BI212" s="157">
        <f>IF(N212="nulová",J212,0)</f>
        <v>0</v>
      </c>
      <c r="BJ212" s="18" t="s">
        <v>81</v>
      </c>
      <c r="BK212" s="157">
        <f>ROUND(I212*H212,2)</f>
        <v>0</v>
      </c>
      <c r="BL212" s="18" t="s">
        <v>168</v>
      </c>
      <c r="BM212" s="156" t="s">
        <v>801</v>
      </c>
    </row>
    <row r="213" spans="1:47" s="2" customFormat="1" ht="19.5">
      <c r="A213" s="33"/>
      <c r="B213" s="34"/>
      <c r="C213" s="33"/>
      <c r="D213" s="158" t="s">
        <v>170</v>
      </c>
      <c r="E213" s="33"/>
      <c r="F213" s="159" t="s">
        <v>3178</v>
      </c>
      <c r="G213" s="33"/>
      <c r="H213" s="33"/>
      <c r="I213" s="160"/>
      <c r="J213" s="33"/>
      <c r="K213" s="33"/>
      <c r="L213" s="34"/>
      <c r="M213" s="161"/>
      <c r="N213" s="162"/>
      <c r="O213" s="59"/>
      <c r="P213" s="59"/>
      <c r="Q213" s="59"/>
      <c r="R213" s="59"/>
      <c r="S213" s="59"/>
      <c r="T213" s="60"/>
      <c r="U213" s="33"/>
      <c r="V213" s="33"/>
      <c r="W213" s="33"/>
      <c r="X213" s="33"/>
      <c r="Y213" s="33"/>
      <c r="Z213" s="33"/>
      <c r="AA213" s="33"/>
      <c r="AB213" s="33"/>
      <c r="AC213" s="33"/>
      <c r="AD213" s="33"/>
      <c r="AE213" s="33"/>
      <c r="AT213" s="18" t="s">
        <v>170</v>
      </c>
      <c r="AU213" s="18" t="s">
        <v>161</v>
      </c>
    </row>
    <row r="214" spans="1:65" s="2" customFormat="1" ht="24.2" customHeight="1">
      <c r="A214" s="33"/>
      <c r="B214" s="144"/>
      <c r="C214" s="145" t="s">
        <v>499</v>
      </c>
      <c r="D214" s="145" t="s">
        <v>163</v>
      </c>
      <c r="E214" s="146" t="s">
        <v>3179</v>
      </c>
      <c r="F214" s="147" t="s">
        <v>3180</v>
      </c>
      <c r="G214" s="148" t="s">
        <v>693</v>
      </c>
      <c r="H214" s="149">
        <v>4</v>
      </c>
      <c r="I214" s="150"/>
      <c r="J214" s="151">
        <f>ROUND(I214*H214,2)</f>
        <v>0</v>
      </c>
      <c r="K214" s="147" t="s">
        <v>1</v>
      </c>
      <c r="L214" s="34"/>
      <c r="M214" s="152" t="s">
        <v>1</v>
      </c>
      <c r="N214" s="153" t="s">
        <v>38</v>
      </c>
      <c r="O214" s="59"/>
      <c r="P214" s="154">
        <f>O214*H214</f>
        <v>0</v>
      </c>
      <c r="Q214" s="154">
        <v>0</v>
      </c>
      <c r="R214" s="154">
        <f>Q214*H214</f>
        <v>0</v>
      </c>
      <c r="S214" s="154">
        <v>0</v>
      </c>
      <c r="T214" s="155">
        <f>S214*H214</f>
        <v>0</v>
      </c>
      <c r="U214" s="33"/>
      <c r="V214" s="33"/>
      <c r="W214" s="33"/>
      <c r="X214" s="33"/>
      <c r="Y214" s="33"/>
      <c r="Z214" s="33"/>
      <c r="AA214" s="33"/>
      <c r="AB214" s="33"/>
      <c r="AC214" s="33"/>
      <c r="AD214" s="33"/>
      <c r="AE214" s="33"/>
      <c r="AR214" s="156" t="s">
        <v>168</v>
      </c>
      <c r="AT214" s="156" t="s">
        <v>163</v>
      </c>
      <c r="AU214" s="156" t="s">
        <v>161</v>
      </c>
      <c r="AY214" s="18" t="s">
        <v>160</v>
      </c>
      <c r="BE214" s="157">
        <f>IF(N214="základní",J214,0)</f>
        <v>0</v>
      </c>
      <c r="BF214" s="157">
        <f>IF(N214="snížená",J214,0)</f>
        <v>0</v>
      </c>
      <c r="BG214" s="157">
        <f>IF(N214="zákl. přenesená",J214,0)</f>
        <v>0</v>
      </c>
      <c r="BH214" s="157">
        <f>IF(N214="sníž. přenesená",J214,0)</f>
        <v>0</v>
      </c>
      <c r="BI214" s="157">
        <f>IF(N214="nulová",J214,0)</f>
        <v>0</v>
      </c>
      <c r="BJ214" s="18" t="s">
        <v>81</v>
      </c>
      <c r="BK214" s="157">
        <f>ROUND(I214*H214,2)</f>
        <v>0</v>
      </c>
      <c r="BL214" s="18" t="s">
        <v>168</v>
      </c>
      <c r="BM214" s="156" t="s">
        <v>812</v>
      </c>
    </row>
    <row r="215" spans="1:47" s="2" customFormat="1" ht="11.25">
      <c r="A215" s="33"/>
      <c r="B215" s="34"/>
      <c r="C215" s="33"/>
      <c r="D215" s="158" t="s">
        <v>170</v>
      </c>
      <c r="E215" s="33"/>
      <c r="F215" s="159" t="s">
        <v>3180</v>
      </c>
      <c r="G215" s="33"/>
      <c r="H215" s="33"/>
      <c r="I215" s="160"/>
      <c r="J215" s="33"/>
      <c r="K215" s="33"/>
      <c r="L215" s="34"/>
      <c r="M215" s="161"/>
      <c r="N215" s="162"/>
      <c r="O215" s="59"/>
      <c r="P215" s="59"/>
      <c r="Q215" s="59"/>
      <c r="R215" s="59"/>
      <c r="S215" s="59"/>
      <c r="T215" s="60"/>
      <c r="U215" s="33"/>
      <c r="V215" s="33"/>
      <c r="W215" s="33"/>
      <c r="X215" s="33"/>
      <c r="Y215" s="33"/>
      <c r="Z215" s="33"/>
      <c r="AA215" s="33"/>
      <c r="AB215" s="33"/>
      <c r="AC215" s="33"/>
      <c r="AD215" s="33"/>
      <c r="AE215" s="33"/>
      <c r="AT215" s="18" t="s">
        <v>170</v>
      </c>
      <c r="AU215" s="18" t="s">
        <v>161</v>
      </c>
    </row>
    <row r="216" spans="1:65" s="2" customFormat="1" ht="24.2" customHeight="1">
      <c r="A216" s="33"/>
      <c r="B216" s="144"/>
      <c r="C216" s="145" t="s">
        <v>515</v>
      </c>
      <c r="D216" s="145" t="s">
        <v>163</v>
      </c>
      <c r="E216" s="146" t="s">
        <v>3181</v>
      </c>
      <c r="F216" s="147" t="s">
        <v>3182</v>
      </c>
      <c r="G216" s="148" t="s">
        <v>693</v>
      </c>
      <c r="H216" s="149">
        <v>3</v>
      </c>
      <c r="I216" s="150"/>
      <c r="J216" s="151">
        <f>ROUND(I216*H216,2)</f>
        <v>0</v>
      </c>
      <c r="K216" s="147" t="s">
        <v>1</v>
      </c>
      <c r="L216" s="34"/>
      <c r="M216" s="152" t="s">
        <v>1</v>
      </c>
      <c r="N216" s="153" t="s">
        <v>38</v>
      </c>
      <c r="O216" s="59"/>
      <c r="P216" s="154">
        <f>O216*H216</f>
        <v>0</v>
      </c>
      <c r="Q216" s="154">
        <v>0</v>
      </c>
      <c r="R216" s="154">
        <f>Q216*H216</f>
        <v>0</v>
      </c>
      <c r="S216" s="154">
        <v>0</v>
      </c>
      <c r="T216" s="155">
        <f>S216*H216</f>
        <v>0</v>
      </c>
      <c r="U216" s="33"/>
      <c r="V216" s="33"/>
      <c r="W216" s="33"/>
      <c r="X216" s="33"/>
      <c r="Y216" s="33"/>
      <c r="Z216" s="33"/>
      <c r="AA216" s="33"/>
      <c r="AB216" s="33"/>
      <c r="AC216" s="33"/>
      <c r="AD216" s="33"/>
      <c r="AE216" s="33"/>
      <c r="AR216" s="156" t="s">
        <v>168</v>
      </c>
      <c r="AT216" s="156" t="s">
        <v>163</v>
      </c>
      <c r="AU216" s="156" t="s">
        <v>161</v>
      </c>
      <c r="AY216" s="18" t="s">
        <v>160</v>
      </c>
      <c r="BE216" s="157">
        <f>IF(N216="základní",J216,0)</f>
        <v>0</v>
      </c>
      <c r="BF216" s="157">
        <f>IF(N216="snížená",J216,0)</f>
        <v>0</v>
      </c>
      <c r="BG216" s="157">
        <f>IF(N216="zákl. přenesená",J216,0)</f>
        <v>0</v>
      </c>
      <c r="BH216" s="157">
        <f>IF(N216="sníž. přenesená",J216,0)</f>
        <v>0</v>
      </c>
      <c r="BI216" s="157">
        <f>IF(N216="nulová",J216,0)</f>
        <v>0</v>
      </c>
      <c r="BJ216" s="18" t="s">
        <v>81</v>
      </c>
      <c r="BK216" s="157">
        <f>ROUND(I216*H216,2)</f>
        <v>0</v>
      </c>
      <c r="BL216" s="18" t="s">
        <v>168</v>
      </c>
      <c r="BM216" s="156" t="s">
        <v>823</v>
      </c>
    </row>
    <row r="217" spans="1:47" s="2" customFormat="1" ht="11.25">
      <c r="A217" s="33"/>
      <c r="B217" s="34"/>
      <c r="C217" s="33"/>
      <c r="D217" s="158" t="s">
        <v>170</v>
      </c>
      <c r="E217" s="33"/>
      <c r="F217" s="159" t="s">
        <v>3182</v>
      </c>
      <c r="G217" s="33"/>
      <c r="H217" s="33"/>
      <c r="I217" s="160"/>
      <c r="J217" s="33"/>
      <c r="K217" s="33"/>
      <c r="L217" s="34"/>
      <c r="M217" s="161"/>
      <c r="N217" s="162"/>
      <c r="O217" s="59"/>
      <c r="P217" s="59"/>
      <c r="Q217" s="59"/>
      <c r="R217" s="59"/>
      <c r="S217" s="59"/>
      <c r="T217" s="60"/>
      <c r="U217" s="33"/>
      <c r="V217" s="33"/>
      <c r="W217" s="33"/>
      <c r="X217" s="33"/>
      <c r="Y217" s="33"/>
      <c r="Z217" s="33"/>
      <c r="AA217" s="33"/>
      <c r="AB217" s="33"/>
      <c r="AC217" s="33"/>
      <c r="AD217" s="33"/>
      <c r="AE217" s="33"/>
      <c r="AT217" s="18" t="s">
        <v>170</v>
      </c>
      <c r="AU217" s="18" t="s">
        <v>161</v>
      </c>
    </row>
    <row r="218" spans="1:65" s="2" customFormat="1" ht="24.2" customHeight="1">
      <c r="A218" s="33"/>
      <c r="B218" s="144"/>
      <c r="C218" s="145" t="s">
        <v>526</v>
      </c>
      <c r="D218" s="145" t="s">
        <v>163</v>
      </c>
      <c r="E218" s="146" t="s">
        <v>3183</v>
      </c>
      <c r="F218" s="147" t="s">
        <v>3184</v>
      </c>
      <c r="G218" s="148" t="s">
        <v>693</v>
      </c>
      <c r="H218" s="149">
        <v>3</v>
      </c>
      <c r="I218" s="150"/>
      <c r="J218" s="151">
        <f>ROUND(I218*H218,2)</f>
        <v>0</v>
      </c>
      <c r="K218" s="147" t="s">
        <v>1</v>
      </c>
      <c r="L218" s="34"/>
      <c r="M218" s="152" t="s">
        <v>1</v>
      </c>
      <c r="N218" s="153" t="s">
        <v>38</v>
      </c>
      <c r="O218" s="59"/>
      <c r="P218" s="154">
        <f>O218*H218</f>
        <v>0</v>
      </c>
      <c r="Q218" s="154">
        <v>0</v>
      </c>
      <c r="R218" s="154">
        <f>Q218*H218</f>
        <v>0</v>
      </c>
      <c r="S218" s="154">
        <v>0</v>
      </c>
      <c r="T218" s="155">
        <f>S218*H218</f>
        <v>0</v>
      </c>
      <c r="U218" s="33"/>
      <c r="V218" s="33"/>
      <c r="W218" s="33"/>
      <c r="X218" s="33"/>
      <c r="Y218" s="33"/>
      <c r="Z218" s="33"/>
      <c r="AA218" s="33"/>
      <c r="AB218" s="33"/>
      <c r="AC218" s="33"/>
      <c r="AD218" s="33"/>
      <c r="AE218" s="33"/>
      <c r="AR218" s="156" t="s">
        <v>168</v>
      </c>
      <c r="AT218" s="156" t="s">
        <v>163</v>
      </c>
      <c r="AU218" s="156" t="s">
        <v>161</v>
      </c>
      <c r="AY218" s="18" t="s">
        <v>160</v>
      </c>
      <c r="BE218" s="157">
        <f>IF(N218="základní",J218,0)</f>
        <v>0</v>
      </c>
      <c r="BF218" s="157">
        <f>IF(N218="snížená",J218,0)</f>
        <v>0</v>
      </c>
      <c r="BG218" s="157">
        <f>IF(N218="zákl. přenesená",J218,0)</f>
        <v>0</v>
      </c>
      <c r="BH218" s="157">
        <f>IF(N218="sníž. přenesená",J218,0)</f>
        <v>0</v>
      </c>
      <c r="BI218" s="157">
        <f>IF(N218="nulová",J218,0)</f>
        <v>0</v>
      </c>
      <c r="BJ218" s="18" t="s">
        <v>81</v>
      </c>
      <c r="BK218" s="157">
        <f>ROUND(I218*H218,2)</f>
        <v>0</v>
      </c>
      <c r="BL218" s="18" t="s">
        <v>168</v>
      </c>
      <c r="BM218" s="156" t="s">
        <v>833</v>
      </c>
    </row>
    <row r="219" spans="1:47" s="2" customFormat="1" ht="19.5">
      <c r="A219" s="33"/>
      <c r="B219" s="34"/>
      <c r="C219" s="33"/>
      <c r="D219" s="158" t="s">
        <v>170</v>
      </c>
      <c r="E219" s="33"/>
      <c r="F219" s="159" t="s">
        <v>3184</v>
      </c>
      <c r="G219" s="33"/>
      <c r="H219" s="33"/>
      <c r="I219" s="160"/>
      <c r="J219" s="33"/>
      <c r="K219" s="33"/>
      <c r="L219" s="34"/>
      <c r="M219" s="161"/>
      <c r="N219" s="162"/>
      <c r="O219" s="59"/>
      <c r="P219" s="59"/>
      <c r="Q219" s="59"/>
      <c r="R219" s="59"/>
      <c r="S219" s="59"/>
      <c r="T219" s="60"/>
      <c r="U219" s="33"/>
      <c r="V219" s="33"/>
      <c r="W219" s="33"/>
      <c r="X219" s="33"/>
      <c r="Y219" s="33"/>
      <c r="Z219" s="33"/>
      <c r="AA219" s="33"/>
      <c r="AB219" s="33"/>
      <c r="AC219" s="33"/>
      <c r="AD219" s="33"/>
      <c r="AE219" s="33"/>
      <c r="AT219" s="18" t="s">
        <v>170</v>
      </c>
      <c r="AU219" s="18" t="s">
        <v>161</v>
      </c>
    </row>
    <row r="220" spans="1:65" s="2" customFormat="1" ht="16.5" customHeight="1">
      <c r="A220" s="33"/>
      <c r="B220" s="144"/>
      <c r="C220" s="145" t="s">
        <v>530</v>
      </c>
      <c r="D220" s="145" t="s">
        <v>163</v>
      </c>
      <c r="E220" s="146" t="s">
        <v>3185</v>
      </c>
      <c r="F220" s="147" t="s">
        <v>3186</v>
      </c>
      <c r="G220" s="148" t="s">
        <v>693</v>
      </c>
      <c r="H220" s="149">
        <v>15</v>
      </c>
      <c r="I220" s="150"/>
      <c r="J220" s="151">
        <f>ROUND(I220*H220,2)</f>
        <v>0</v>
      </c>
      <c r="K220" s="147" t="s">
        <v>1</v>
      </c>
      <c r="L220" s="34"/>
      <c r="M220" s="152" t="s">
        <v>1</v>
      </c>
      <c r="N220" s="153" t="s">
        <v>38</v>
      </c>
      <c r="O220" s="59"/>
      <c r="P220" s="154">
        <f>O220*H220</f>
        <v>0</v>
      </c>
      <c r="Q220" s="154">
        <v>0</v>
      </c>
      <c r="R220" s="154">
        <f>Q220*H220</f>
        <v>0</v>
      </c>
      <c r="S220" s="154">
        <v>0</v>
      </c>
      <c r="T220" s="155">
        <f>S220*H220</f>
        <v>0</v>
      </c>
      <c r="U220" s="33"/>
      <c r="V220" s="33"/>
      <c r="W220" s="33"/>
      <c r="X220" s="33"/>
      <c r="Y220" s="33"/>
      <c r="Z220" s="33"/>
      <c r="AA220" s="33"/>
      <c r="AB220" s="33"/>
      <c r="AC220" s="33"/>
      <c r="AD220" s="33"/>
      <c r="AE220" s="33"/>
      <c r="AR220" s="156" t="s">
        <v>168</v>
      </c>
      <c r="AT220" s="156" t="s">
        <v>163</v>
      </c>
      <c r="AU220" s="156" t="s">
        <v>161</v>
      </c>
      <c r="AY220" s="18" t="s">
        <v>160</v>
      </c>
      <c r="BE220" s="157">
        <f>IF(N220="základní",J220,0)</f>
        <v>0</v>
      </c>
      <c r="BF220" s="157">
        <f>IF(N220="snížená",J220,0)</f>
        <v>0</v>
      </c>
      <c r="BG220" s="157">
        <f>IF(N220="zákl. přenesená",J220,0)</f>
        <v>0</v>
      </c>
      <c r="BH220" s="157">
        <f>IF(N220="sníž. přenesená",J220,0)</f>
        <v>0</v>
      </c>
      <c r="BI220" s="157">
        <f>IF(N220="nulová",J220,0)</f>
        <v>0</v>
      </c>
      <c r="BJ220" s="18" t="s">
        <v>81</v>
      </c>
      <c r="BK220" s="157">
        <f>ROUND(I220*H220,2)</f>
        <v>0</v>
      </c>
      <c r="BL220" s="18" t="s">
        <v>168</v>
      </c>
      <c r="BM220" s="156" t="s">
        <v>846</v>
      </c>
    </row>
    <row r="221" spans="1:47" s="2" customFormat="1" ht="11.25">
      <c r="A221" s="33"/>
      <c r="B221" s="34"/>
      <c r="C221" s="33"/>
      <c r="D221" s="158" t="s">
        <v>170</v>
      </c>
      <c r="E221" s="33"/>
      <c r="F221" s="159" t="s">
        <v>3186</v>
      </c>
      <c r="G221" s="33"/>
      <c r="H221" s="33"/>
      <c r="I221" s="160"/>
      <c r="J221" s="33"/>
      <c r="K221" s="33"/>
      <c r="L221" s="34"/>
      <c r="M221" s="161"/>
      <c r="N221" s="162"/>
      <c r="O221" s="59"/>
      <c r="P221" s="59"/>
      <c r="Q221" s="59"/>
      <c r="R221" s="59"/>
      <c r="S221" s="59"/>
      <c r="T221" s="60"/>
      <c r="U221" s="33"/>
      <c r="V221" s="33"/>
      <c r="W221" s="33"/>
      <c r="X221" s="33"/>
      <c r="Y221" s="33"/>
      <c r="Z221" s="33"/>
      <c r="AA221" s="33"/>
      <c r="AB221" s="33"/>
      <c r="AC221" s="33"/>
      <c r="AD221" s="33"/>
      <c r="AE221" s="33"/>
      <c r="AT221" s="18" t="s">
        <v>170</v>
      </c>
      <c r="AU221" s="18" t="s">
        <v>161</v>
      </c>
    </row>
    <row r="222" spans="1:65" s="2" customFormat="1" ht="21.75" customHeight="1">
      <c r="A222" s="33"/>
      <c r="B222" s="144"/>
      <c r="C222" s="145" t="s">
        <v>539</v>
      </c>
      <c r="D222" s="145" t="s">
        <v>163</v>
      </c>
      <c r="E222" s="146" t="s">
        <v>3187</v>
      </c>
      <c r="F222" s="147" t="s">
        <v>3188</v>
      </c>
      <c r="G222" s="148" t="s">
        <v>693</v>
      </c>
      <c r="H222" s="149">
        <v>12</v>
      </c>
      <c r="I222" s="150"/>
      <c r="J222" s="151">
        <f>ROUND(I222*H222,2)</f>
        <v>0</v>
      </c>
      <c r="K222" s="147" t="s">
        <v>1</v>
      </c>
      <c r="L222" s="34"/>
      <c r="M222" s="152" t="s">
        <v>1</v>
      </c>
      <c r="N222" s="153" t="s">
        <v>38</v>
      </c>
      <c r="O222" s="59"/>
      <c r="P222" s="154">
        <f>O222*H222</f>
        <v>0</v>
      </c>
      <c r="Q222" s="154">
        <v>0</v>
      </c>
      <c r="R222" s="154">
        <f>Q222*H222</f>
        <v>0</v>
      </c>
      <c r="S222" s="154">
        <v>0</v>
      </c>
      <c r="T222" s="155">
        <f>S222*H222</f>
        <v>0</v>
      </c>
      <c r="U222" s="33"/>
      <c r="V222" s="33"/>
      <c r="W222" s="33"/>
      <c r="X222" s="33"/>
      <c r="Y222" s="33"/>
      <c r="Z222" s="33"/>
      <c r="AA222" s="33"/>
      <c r="AB222" s="33"/>
      <c r="AC222" s="33"/>
      <c r="AD222" s="33"/>
      <c r="AE222" s="33"/>
      <c r="AR222" s="156" t="s">
        <v>168</v>
      </c>
      <c r="AT222" s="156" t="s">
        <v>163</v>
      </c>
      <c r="AU222" s="156" t="s">
        <v>161</v>
      </c>
      <c r="AY222" s="18" t="s">
        <v>160</v>
      </c>
      <c r="BE222" s="157">
        <f>IF(N222="základní",J222,0)</f>
        <v>0</v>
      </c>
      <c r="BF222" s="157">
        <f>IF(N222="snížená",J222,0)</f>
        <v>0</v>
      </c>
      <c r="BG222" s="157">
        <f>IF(N222="zákl. přenesená",J222,0)</f>
        <v>0</v>
      </c>
      <c r="BH222" s="157">
        <f>IF(N222="sníž. přenesená",J222,0)</f>
        <v>0</v>
      </c>
      <c r="BI222" s="157">
        <f>IF(N222="nulová",J222,0)</f>
        <v>0</v>
      </c>
      <c r="BJ222" s="18" t="s">
        <v>81</v>
      </c>
      <c r="BK222" s="157">
        <f>ROUND(I222*H222,2)</f>
        <v>0</v>
      </c>
      <c r="BL222" s="18" t="s">
        <v>168</v>
      </c>
      <c r="BM222" s="156" t="s">
        <v>855</v>
      </c>
    </row>
    <row r="223" spans="1:47" s="2" customFormat="1" ht="11.25">
      <c r="A223" s="33"/>
      <c r="B223" s="34"/>
      <c r="C223" s="33"/>
      <c r="D223" s="158" t="s">
        <v>170</v>
      </c>
      <c r="E223" s="33"/>
      <c r="F223" s="159" t="s">
        <v>3188</v>
      </c>
      <c r="G223" s="33"/>
      <c r="H223" s="33"/>
      <c r="I223" s="160"/>
      <c r="J223" s="33"/>
      <c r="K223" s="33"/>
      <c r="L223" s="34"/>
      <c r="M223" s="161"/>
      <c r="N223" s="162"/>
      <c r="O223" s="59"/>
      <c r="P223" s="59"/>
      <c r="Q223" s="59"/>
      <c r="R223" s="59"/>
      <c r="S223" s="59"/>
      <c r="T223" s="60"/>
      <c r="U223" s="33"/>
      <c r="V223" s="33"/>
      <c r="W223" s="33"/>
      <c r="X223" s="33"/>
      <c r="Y223" s="33"/>
      <c r="Z223" s="33"/>
      <c r="AA223" s="33"/>
      <c r="AB223" s="33"/>
      <c r="AC223" s="33"/>
      <c r="AD223" s="33"/>
      <c r="AE223" s="33"/>
      <c r="AT223" s="18" t="s">
        <v>170</v>
      </c>
      <c r="AU223" s="18" t="s">
        <v>161</v>
      </c>
    </row>
    <row r="224" spans="1:65" s="2" customFormat="1" ht="21.75" customHeight="1">
      <c r="A224" s="33"/>
      <c r="B224" s="144"/>
      <c r="C224" s="145" t="s">
        <v>546</v>
      </c>
      <c r="D224" s="145" t="s">
        <v>163</v>
      </c>
      <c r="E224" s="146" t="s">
        <v>3189</v>
      </c>
      <c r="F224" s="147" t="s">
        <v>3190</v>
      </c>
      <c r="G224" s="148" t="s">
        <v>693</v>
      </c>
      <c r="H224" s="149">
        <v>12</v>
      </c>
      <c r="I224" s="150"/>
      <c r="J224" s="151">
        <f>ROUND(I224*H224,2)</f>
        <v>0</v>
      </c>
      <c r="K224" s="147" t="s">
        <v>1</v>
      </c>
      <c r="L224" s="34"/>
      <c r="M224" s="152" t="s">
        <v>1</v>
      </c>
      <c r="N224" s="153" t="s">
        <v>38</v>
      </c>
      <c r="O224" s="59"/>
      <c r="P224" s="154">
        <f>O224*H224</f>
        <v>0</v>
      </c>
      <c r="Q224" s="154">
        <v>0</v>
      </c>
      <c r="R224" s="154">
        <f>Q224*H224</f>
        <v>0</v>
      </c>
      <c r="S224" s="154">
        <v>0</v>
      </c>
      <c r="T224" s="155">
        <f>S224*H224</f>
        <v>0</v>
      </c>
      <c r="U224" s="33"/>
      <c r="V224" s="33"/>
      <c r="W224" s="33"/>
      <c r="X224" s="33"/>
      <c r="Y224" s="33"/>
      <c r="Z224" s="33"/>
      <c r="AA224" s="33"/>
      <c r="AB224" s="33"/>
      <c r="AC224" s="33"/>
      <c r="AD224" s="33"/>
      <c r="AE224" s="33"/>
      <c r="AR224" s="156" t="s">
        <v>168</v>
      </c>
      <c r="AT224" s="156" t="s">
        <v>163</v>
      </c>
      <c r="AU224" s="156" t="s">
        <v>161</v>
      </c>
      <c r="AY224" s="18" t="s">
        <v>160</v>
      </c>
      <c r="BE224" s="157">
        <f>IF(N224="základní",J224,0)</f>
        <v>0</v>
      </c>
      <c r="BF224" s="157">
        <f>IF(N224="snížená",J224,0)</f>
        <v>0</v>
      </c>
      <c r="BG224" s="157">
        <f>IF(N224="zákl. přenesená",J224,0)</f>
        <v>0</v>
      </c>
      <c r="BH224" s="157">
        <f>IF(N224="sníž. přenesená",J224,0)</f>
        <v>0</v>
      </c>
      <c r="BI224" s="157">
        <f>IF(N224="nulová",J224,0)</f>
        <v>0</v>
      </c>
      <c r="BJ224" s="18" t="s">
        <v>81</v>
      </c>
      <c r="BK224" s="157">
        <f>ROUND(I224*H224,2)</f>
        <v>0</v>
      </c>
      <c r="BL224" s="18" t="s">
        <v>168</v>
      </c>
      <c r="BM224" s="156" t="s">
        <v>866</v>
      </c>
    </row>
    <row r="225" spans="1:47" s="2" customFormat="1" ht="11.25">
      <c r="A225" s="33"/>
      <c r="B225" s="34"/>
      <c r="C225" s="33"/>
      <c r="D225" s="158" t="s">
        <v>170</v>
      </c>
      <c r="E225" s="33"/>
      <c r="F225" s="159" t="s">
        <v>3190</v>
      </c>
      <c r="G225" s="33"/>
      <c r="H225" s="33"/>
      <c r="I225" s="160"/>
      <c r="J225" s="33"/>
      <c r="K225" s="33"/>
      <c r="L225" s="34"/>
      <c r="M225" s="161"/>
      <c r="N225" s="162"/>
      <c r="O225" s="59"/>
      <c r="P225" s="59"/>
      <c r="Q225" s="59"/>
      <c r="R225" s="59"/>
      <c r="S225" s="59"/>
      <c r="T225" s="60"/>
      <c r="U225" s="33"/>
      <c r="V225" s="33"/>
      <c r="W225" s="33"/>
      <c r="X225" s="33"/>
      <c r="Y225" s="33"/>
      <c r="Z225" s="33"/>
      <c r="AA225" s="33"/>
      <c r="AB225" s="33"/>
      <c r="AC225" s="33"/>
      <c r="AD225" s="33"/>
      <c r="AE225" s="33"/>
      <c r="AT225" s="18" t="s">
        <v>170</v>
      </c>
      <c r="AU225" s="18" t="s">
        <v>161</v>
      </c>
    </row>
    <row r="226" spans="1:65" s="2" customFormat="1" ht="16.5" customHeight="1">
      <c r="A226" s="33"/>
      <c r="B226" s="144"/>
      <c r="C226" s="145" t="s">
        <v>554</v>
      </c>
      <c r="D226" s="145" t="s">
        <v>163</v>
      </c>
      <c r="E226" s="146" t="s">
        <v>3191</v>
      </c>
      <c r="F226" s="147" t="s">
        <v>3192</v>
      </c>
      <c r="G226" s="148" t="s">
        <v>236</v>
      </c>
      <c r="H226" s="149">
        <v>12</v>
      </c>
      <c r="I226" s="150"/>
      <c r="J226" s="151">
        <f>ROUND(I226*H226,2)</f>
        <v>0</v>
      </c>
      <c r="K226" s="147" t="s">
        <v>1</v>
      </c>
      <c r="L226" s="34"/>
      <c r="M226" s="152" t="s">
        <v>1</v>
      </c>
      <c r="N226" s="153" t="s">
        <v>38</v>
      </c>
      <c r="O226" s="59"/>
      <c r="P226" s="154">
        <f>O226*H226</f>
        <v>0</v>
      </c>
      <c r="Q226" s="154">
        <v>0</v>
      </c>
      <c r="R226" s="154">
        <f>Q226*H226</f>
        <v>0</v>
      </c>
      <c r="S226" s="154">
        <v>0</v>
      </c>
      <c r="T226" s="155">
        <f>S226*H226</f>
        <v>0</v>
      </c>
      <c r="U226" s="33"/>
      <c r="V226" s="33"/>
      <c r="W226" s="33"/>
      <c r="X226" s="33"/>
      <c r="Y226" s="33"/>
      <c r="Z226" s="33"/>
      <c r="AA226" s="33"/>
      <c r="AB226" s="33"/>
      <c r="AC226" s="33"/>
      <c r="AD226" s="33"/>
      <c r="AE226" s="33"/>
      <c r="AR226" s="156" t="s">
        <v>168</v>
      </c>
      <c r="AT226" s="156" t="s">
        <v>163</v>
      </c>
      <c r="AU226" s="156" t="s">
        <v>161</v>
      </c>
      <c r="AY226" s="18" t="s">
        <v>160</v>
      </c>
      <c r="BE226" s="157">
        <f>IF(N226="základní",J226,0)</f>
        <v>0</v>
      </c>
      <c r="BF226" s="157">
        <f>IF(N226="snížená",J226,0)</f>
        <v>0</v>
      </c>
      <c r="BG226" s="157">
        <f>IF(N226="zákl. přenesená",J226,0)</f>
        <v>0</v>
      </c>
      <c r="BH226" s="157">
        <f>IF(N226="sníž. přenesená",J226,0)</f>
        <v>0</v>
      </c>
      <c r="BI226" s="157">
        <f>IF(N226="nulová",J226,0)</f>
        <v>0</v>
      </c>
      <c r="BJ226" s="18" t="s">
        <v>81</v>
      </c>
      <c r="BK226" s="157">
        <f>ROUND(I226*H226,2)</f>
        <v>0</v>
      </c>
      <c r="BL226" s="18" t="s">
        <v>168</v>
      </c>
      <c r="BM226" s="156" t="s">
        <v>878</v>
      </c>
    </row>
    <row r="227" spans="1:47" s="2" customFormat="1" ht="11.25">
      <c r="A227" s="33"/>
      <c r="B227" s="34"/>
      <c r="C227" s="33"/>
      <c r="D227" s="158" t="s">
        <v>170</v>
      </c>
      <c r="E227" s="33"/>
      <c r="F227" s="159" t="s">
        <v>3192</v>
      </c>
      <c r="G227" s="33"/>
      <c r="H227" s="33"/>
      <c r="I227" s="160"/>
      <c r="J227" s="33"/>
      <c r="K227" s="33"/>
      <c r="L227" s="34"/>
      <c r="M227" s="161"/>
      <c r="N227" s="162"/>
      <c r="O227" s="59"/>
      <c r="P227" s="59"/>
      <c r="Q227" s="59"/>
      <c r="R227" s="59"/>
      <c r="S227" s="59"/>
      <c r="T227" s="60"/>
      <c r="U227" s="33"/>
      <c r="V227" s="33"/>
      <c r="W227" s="33"/>
      <c r="X227" s="33"/>
      <c r="Y227" s="33"/>
      <c r="Z227" s="33"/>
      <c r="AA227" s="33"/>
      <c r="AB227" s="33"/>
      <c r="AC227" s="33"/>
      <c r="AD227" s="33"/>
      <c r="AE227" s="33"/>
      <c r="AT227" s="18" t="s">
        <v>170</v>
      </c>
      <c r="AU227" s="18" t="s">
        <v>161</v>
      </c>
    </row>
    <row r="228" spans="1:65" s="2" customFormat="1" ht="16.5" customHeight="1">
      <c r="A228" s="33"/>
      <c r="B228" s="144"/>
      <c r="C228" s="145" t="s">
        <v>562</v>
      </c>
      <c r="D228" s="145" t="s">
        <v>163</v>
      </c>
      <c r="E228" s="146" t="s">
        <v>3193</v>
      </c>
      <c r="F228" s="147" t="s">
        <v>3194</v>
      </c>
      <c r="G228" s="148" t="s">
        <v>236</v>
      </c>
      <c r="H228" s="149">
        <v>22</v>
      </c>
      <c r="I228" s="150"/>
      <c r="J228" s="151">
        <f>ROUND(I228*H228,2)</f>
        <v>0</v>
      </c>
      <c r="K228" s="147" t="s">
        <v>1</v>
      </c>
      <c r="L228" s="34"/>
      <c r="M228" s="152" t="s">
        <v>1</v>
      </c>
      <c r="N228" s="153" t="s">
        <v>38</v>
      </c>
      <c r="O228" s="59"/>
      <c r="P228" s="154">
        <f>O228*H228</f>
        <v>0</v>
      </c>
      <c r="Q228" s="154">
        <v>0</v>
      </c>
      <c r="R228" s="154">
        <f>Q228*H228</f>
        <v>0</v>
      </c>
      <c r="S228" s="154">
        <v>0</v>
      </c>
      <c r="T228" s="155">
        <f>S228*H228</f>
        <v>0</v>
      </c>
      <c r="U228" s="33"/>
      <c r="V228" s="33"/>
      <c r="W228" s="33"/>
      <c r="X228" s="33"/>
      <c r="Y228" s="33"/>
      <c r="Z228" s="33"/>
      <c r="AA228" s="33"/>
      <c r="AB228" s="33"/>
      <c r="AC228" s="33"/>
      <c r="AD228" s="33"/>
      <c r="AE228" s="33"/>
      <c r="AR228" s="156" t="s">
        <v>168</v>
      </c>
      <c r="AT228" s="156" t="s">
        <v>163</v>
      </c>
      <c r="AU228" s="156" t="s">
        <v>161</v>
      </c>
      <c r="AY228" s="18" t="s">
        <v>160</v>
      </c>
      <c r="BE228" s="157">
        <f>IF(N228="základní",J228,0)</f>
        <v>0</v>
      </c>
      <c r="BF228" s="157">
        <f>IF(N228="snížená",J228,0)</f>
        <v>0</v>
      </c>
      <c r="BG228" s="157">
        <f>IF(N228="zákl. přenesená",J228,0)</f>
        <v>0</v>
      </c>
      <c r="BH228" s="157">
        <f>IF(N228="sníž. přenesená",J228,0)</f>
        <v>0</v>
      </c>
      <c r="BI228" s="157">
        <f>IF(N228="nulová",J228,0)</f>
        <v>0</v>
      </c>
      <c r="BJ228" s="18" t="s">
        <v>81</v>
      </c>
      <c r="BK228" s="157">
        <f>ROUND(I228*H228,2)</f>
        <v>0</v>
      </c>
      <c r="BL228" s="18" t="s">
        <v>168</v>
      </c>
      <c r="BM228" s="156" t="s">
        <v>888</v>
      </c>
    </row>
    <row r="229" spans="1:47" s="2" customFormat="1" ht="11.25">
      <c r="A229" s="33"/>
      <c r="B229" s="34"/>
      <c r="C229" s="33"/>
      <c r="D229" s="158" t="s">
        <v>170</v>
      </c>
      <c r="E229" s="33"/>
      <c r="F229" s="159" t="s">
        <v>3194</v>
      </c>
      <c r="G229" s="33"/>
      <c r="H229" s="33"/>
      <c r="I229" s="160"/>
      <c r="J229" s="33"/>
      <c r="K229" s="33"/>
      <c r="L229" s="34"/>
      <c r="M229" s="161"/>
      <c r="N229" s="162"/>
      <c r="O229" s="59"/>
      <c r="P229" s="59"/>
      <c r="Q229" s="59"/>
      <c r="R229" s="59"/>
      <c r="S229" s="59"/>
      <c r="T229" s="60"/>
      <c r="U229" s="33"/>
      <c r="V229" s="33"/>
      <c r="W229" s="33"/>
      <c r="X229" s="33"/>
      <c r="Y229" s="33"/>
      <c r="Z229" s="33"/>
      <c r="AA229" s="33"/>
      <c r="AB229" s="33"/>
      <c r="AC229" s="33"/>
      <c r="AD229" s="33"/>
      <c r="AE229" s="33"/>
      <c r="AT229" s="18" t="s">
        <v>170</v>
      </c>
      <c r="AU229" s="18" t="s">
        <v>161</v>
      </c>
    </row>
    <row r="230" spans="1:65" s="2" customFormat="1" ht="16.5" customHeight="1">
      <c r="A230" s="33"/>
      <c r="B230" s="144"/>
      <c r="C230" s="145" t="s">
        <v>580</v>
      </c>
      <c r="D230" s="145" t="s">
        <v>163</v>
      </c>
      <c r="E230" s="146" t="s">
        <v>3195</v>
      </c>
      <c r="F230" s="147" t="s">
        <v>3196</v>
      </c>
      <c r="G230" s="148" t="s">
        <v>236</v>
      </c>
      <c r="H230" s="149">
        <v>15</v>
      </c>
      <c r="I230" s="150"/>
      <c r="J230" s="151">
        <f>ROUND(I230*H230,2)</f>
        <v>0</v>
      </c>
      <c r="K230" s="147" t="s">
        <v>1</v>
      </c>
      <c r="L230" s="34"/>
      <c r="M230" s="152" t="s">
        <v>1</v>
      </c>
      <c r="N230" s="153" t="s">
        <v>38</v>
      </c>
      <c r="O230" s="59"/>
      <c r="P230" s="154">
        <f>O230*H230</f>
        <v>0</v>
      </c>
      <c r="Q230" s="154">
        <v>0</v>
      </c>
      <c r="R230" s="154">
        <f>Q230*H230</f>
        <v>0</v>
      </c>
      <c r="S230" s="154">
        <v>0</v>
      </c>
      <c r="T230" s="155">
        <f>S230*H230</f>
        <v>0</v>
      </c>
      <c r="U230" s="33"/>
      <c r="V230" s="33"/>
      <c r="W230" s="33"/>
      <c r="X230" s="33"/>
      <c r="Y230" s="33"/>
      <c r="Z230" s="33"/>
      <c r="AA230" s="33"/>
      <c r="AB230" s="33"/>
      <c r="AC230" s="33"/>
      <c r="AD230" s="33"/>
      <c r="AE230" s="33"/>
      <c r="AR230" s="156" t="s">
        <v>168</v>
      </c>
      <c r="AT230" s="156" t="s">
        <v>163</v>
      </c>
      <c r="AU230" s="156" t="s">
        <v>161</v>
      </c>
      <c r="AY230" s="18" t="s">
        <v>160</v>
      </c>
      <c r="BE230" s="157">
        <f>IF(N230="základní",J230,0)</f>
        <v>0</v>
      </c>
      <c r="BF230" s="157">
        <f>IF(N230="snížená",J230,0)</f>
        <v>0</v>
      </c>
      <c r="BG230" s="157">
        <f>IF(N230="zákl. přenesená",J230,0)</f>
        <v>0</v>
      </c>
      <c r="BH230" s="157">
        <f>IF(N230="sníž. přenesená",J230,0)</f>
        <v>0</v>
      </c>
      <c r="BI230" s="157">
        <f>IF(N230="nulová",J230,0)</f>
        <v>0</v>
      </c>
      <c r="BJ230" s="18" t="s">
        <v>81</v>
      </c>
      <c r="BK230" s="157">
        <f>ROUND(I230*H230,2)</f>
        <v>0</v>
      </c>
      <c r="BL230" s="18" t="s">
        <v>168</v>
      </c>
      <c r="BM230" s="156" t="s">
        <v>898</v>
      </c>
    </row>
    <row r="231" spans="1:47" s="2" customFormat="1" ht="11.25">
      <c r="A231" s="33"/>
      <c r="B231" s="34"/>
      <c r="C231" s="33"/>
      <c r="D231" s="158" t="s">
        <v>170</v>
      </c>
      <c r="E231" s="33"/>
      <c r="F231" s="159" t="s">
        <v>3196</v>
      </c>
      <c r="G231" s="33"/>
      <c r="H231" s="33"/>
      <c r="I231" s="160"/>
      <c r="J231" s="33"/>
      <c r="K231" s="33"/>
      <c r="L231" s="34"/>
      <c r="M231" s="161"/>
      <c r="N231" s="162"/>
      <c r="O231" s="59"/>
      <c r="P231" s="59"/>
      <c r="Q231" s="59"/>
      <c r="R231" s="59"/>
      <c r="S231" s="59"/>
      <c r="T231" s="60"/>
      <c r="U231" s="33"/>
      <c r="V231" s="33"/>
      <c r="W231" s="33"/>
      <c r="X231" s="33"/>
      <c r="Y231" s="33"/>
      <c r="Z231" s="33"/>
      <c r="AA231" s="33"/>
      <c r="AB231" s="33"/>
      <c r="AC231" s="33"/>
      <c r="AD231" s="33"/>
      <c r="AE231" s="33"/>
      <c r="AT231" s="18" t="s">
        <v>170</v>
      </c>
      <c r="AU231" s="18" t="s">
        <v>161</v>
      </c>
    </row>
    <row r="232" spans="1:65" s="2" customFormat="1" ht="16.5" customHeight="1">
      <c r="A232" s="33"/>
      <c r="B232" s="144"/>
      <c r="C232" s="145" t="s">
        <v>587</v>
      </c>
      <c r="D232" s="145" t="s">
        <v>163</v>
      </c>
      <c r="E232" s="146" t="s">
        <v>3197</v>
      </c>
      <c r="F232" s="147" t="s">
        <v>3198</v>
      </c>
      <c r="G232" s="148" t="s">
        <v>236</v>
      </c>
      <c r="H232" s="149">
        <v>30</v>
      </c>
      <c r="I232" s="150"/>
      <c r="J232" s="151">
        <f>ROUND(I232*H232,2)</f>
        <v>0</v>
      </c>
      <c r="K232" s="147" t="s">
        <v>1</v>
      </c>
      <c r="L232" s="34"/>
      <c r="M232" s="152" t="s">
        <v>1</v>
      </c>
      <c r="N232" s="153" t="s">
        <v>38</v>
      </c>
      <c r="O232" s="59"/>
      <c r="P232" s="154">
        <f>O232*H232</f>
        <v>0</v>
      </c>
      <c r="Q232" s="154">
        <v>0</v>
      </c>
      <c r="R232" s="154">
        <f>Q232*H232</f>
        <v>0</v>
      </c>
      <c r="S232" s="154">
        <v>0</v>
      </c>
      <c r="T232" s="155">
        <f>S232*H232</f>
        <v>0</v>
      </c>
      <c r="U232" s="33"/>
      <c r="V232" s="33"/>
      <c r="W232" s="33"/>
      <c r="X232" s="33"/>
      <c r="Y232" s="33"/>
      <c r="Z232" s="33"/>
      <c r="AA232" s="33"/>
      <c r="AB232" s="33"/>
      <c r="AC232" s="33"/>
      <c r="AD232" s="33"/>
      <c r="AE232" s="33"/>
      <c r="AR232" s="156" t="s">
        <v>168</v>
      </c>
      <c r="AT232" s="156" t="s">
        <v>163</v>
      </c>
      <c r="AU232" s="156" t="s">
        <v>161</v>
      </c>
      <c r="AY232" s="18" t="s">
        <v>160</v>
      </c>
      <c r="BE232" s="157">
        <f>IF(N232="základní",J232,0)</f>
        <v>0</v>
      </c>
      <c r="BF232" s="157">
        <f>IF(N232="snížená",J232,0)</f>
        <v>0</v>
      </c>
      <c r="BG232" s="157">
        <f>IF(N232="zákl. přenesená",J232,0)</f>
        <v>0</v>
      </c>
      <c r="BH232" s="157">
        <f>IF(N232="sníž. přenesená",J232,0)</f>
        <v>0</v>
      </c>
      <c r="BI232" s="157">
        <f>IF(N232="nulová",J232,0)</f>
        <v>0</v>
      </c>
      <c r="BJ232" s="18" t="s">
        <v>81</v>
      </c>
      <c r="BK232" s="157">
        <f>ROUND(I232*H232,2)</f>
        <v>0</v>
      </c>
      <c r="BL232" s="18" t="s">
        <v>168</v>
      </c>
      <c r="BM232" s="156" t="s">
        <v>910</v>
      </c>
    </row>
    <row r="233" spans="1:47" s="2" customFormat="1" ht="11.25">
      <c r="A233" s="33"/>
      <c r="B233" s="34"/>
      <c r="C233" s="33"/>
      <c r="D233" s="158" t="s">
        <v>170</v>
      </c>
      <c r="E233" s="33"/>
      <c r="F233" s="159" t="s">
        <v>3198</v>
      </c>
      <c r="G233" s="33"/>
      <c r="H233" s="33"/>
      <c r="I233" s="160"/>
      <c r="J233" s="33"/>
      <c r="K233" s="33"/>
      <c r="L233" s="34"/>
      <c r="M233" s="161"/>
      <c r="N233" s="162"/>
      <c r="O233" s="59"/>
      <c r="P233" s="59"/>
      <c r="Q233" s="59"/>
      <c r="R233" s="59"/>
      <c r="S233" s="59"/>
      <c r="T233" s="60"/>
      <c r="U233" s="33"/>
      <c r="V233" s="33"/>
      <c r="W233" s="33"/>
      <c r="X233" s="33"/>
      <c r="Y233" s="33"/>
      <c r="Z233" s="33"/>
      <c r="AA233" s="33"/>
      <c r="AB233" s="33"/>
      <c r="AC233" s="33"/>
      <c r="AD233" s="33"/>
      <c r="AE233" s="33"/>
      <c r="AT233" s="18" t="s">
        <v>170</v>
      </c>
      <c r="AU233" s="18" t="s">
        <v>161</v>
      </c>
    </row>
    <row r="234" spans="1:65" s="2" customFormat="1" ht="24.2" customHeight="1">
      <c r="A234" s="33"/>
      <c r="B234" s="144"/>
      <c r="C234" s="145" t="s">
        <v>603</v>
      </c>
      <c r="D234" s="145" t="s">
        <v>163</v>
      </c>
      <c r="E234" s="146" t="s">
        <v>3199</v>
      </c>
      <c r="F234" s="147" t="s">
        <v>3200</v>
      </c>
      <c r="G234" s="148" t="s">
        <v>693</v>
      </c>
      <c r="H234" s="149">
        <v>15</v>
      </c>
      <c r="I234" s="150"/>
      <c r="J234" s="151">
        <f>ROUND(I234*H234,2)</f>
        <v>0</v>
      </c>
      <c r="K234" s="147" t="s">
        <v>1</v>
      </c>
      <c r="L234" s="34"/>
      <c r="M234" s="152" t="s">
        <v>1</v>
      </c>
      <c r="N234" s="153" t="s">
        <v>38</v>
      </c>
      <c r="O234" s="59"/>
      <c r="P234" s="154">
        <f>O234*H234</f>
        <v>0</v>
      </c>
      <c r="Q234" s="154">
        <v>0</v>
      </c>
      <c r="R234" s="154">
        <f>Q234*H234</f>
        <v>0</v>
      </c>
      <c r="S234" s="154">
        <v>0</v>
      </c>
      <c r="T234" s="155">
        <f>S234*H234</f>
        <v>0</v>
      </c>
      <c r="U234" s="33"/>
      <c r="V234" s="33"/>
      <c r="W234" s="33"/>
      <c r="X234" s="33"/>
      <c r="Y234" s="33"/>
      <c r="Z234" s="33"/>
      <c r="AA234" s="33"/>
      <c r="AB234" s="33"/>
      <c r="AC234" s="33"/>
      <c r="AD234" s="33"/>
      <c r="AE234" s="33"/>
      <c r="AR234" s="156" t="s">
        <v>168</v>
      </c>
      <c r="AT234" s="156" t="s">
        <v>163</v>
      </c>
      <c r="AU234" s="156" t="s">
        <v>161</v>
      </c>
      <c r="AY234" s="18" t="s">
        <v>160</v>
      </c>
      <c r="BE234" s="157">
        <f>IF(N234="základní",J234,0)</f>
        <v>0</v>
      </c>
      <c r="BF234" s="157">
        <f>IF(N234="snížená",J234,0)</f>
        <v>0</v>
      </c>
      <c r="BG234" s="157">
        <f>IF(N234="zákl. přenesená",J234,0)</f>
        <v>0</v>
      </c>
      <c r="BH234" s="157">
        <f>IF(N234="sníž. přenesená",J234,0)</f>
        <v>0</v>
      </c>
      <c r="BI234" s="157">
        <f>IF(N234="nulová",J234,0)</f>
        <v>0</v>
      </c>
      <c r="BJ234" s="18" t="s">
        <v>81</v>
      </c>
      <c r="BK234" s="157">
        <f>ROUND(I234*H234,2)</f>
        <v>0</v>
      </c>
      <c r="BL234" s="18" t="s">
        <v>168</v>
      </c>
      <c r="BM234" s="156" t="s">
        <v>926</v>
      </c>
    </row>
    <row r="235" spans="1:47" s="2" customFormat="1" ht="11.25">
      <c r="A235" s="33"/>
      <c r="B235" s="34"/>
      <c r="C235" s="33"/>
      <c r="D235" s="158" t="s">
        <v>170</v>
      </c>
      <c r="E235" s="33"/>
      <c r="F235" s="159" t="s">
        <v>3200</v>
      </c>
      <c r="G235" s="33"/>
      <c r="H235" s="33"/>
      <c r="I235" s="160"/>
      <c r="J235" s="33"/>
      <c r="K235" s="33"/>
      <c r="L235" s="34"/>
      <c r="M235" s="161"/>
      <c r="N235" s="162"/>
      <c r="O235" s="59"/>
      <c r="P235" s="59"/>
      <c r="Q235" s="59"/>
      <c r="R235" s="59"/>
      <c r="S235" s="59"/>
      <c r="T235" s="60"/>
      <c r="U235" s="33"/>
      <c r="V235" s="33"/>
      <c r="W235" s="33"/>
      <c r="X235" s="33"/>
      <c r="Y235" s="33"/>
      <c r="Z235" s="33"/>
      <c r="AA235" s="33"/>
      <c r="AB235" s="33"/>
      <c r="AC235" s="33"/>
      <c r="AD235" s="33"/>
      <c r="AE235" s="33"/>
      <c r="AT235" s="18" t="s">
        <v>170</v>
      </c>
      <c r="AU235" s="18" t="s">
        <v>161</v>
      </c>
    </row>
    <row r="236" spans="1:65" s="2" customFormat="1" ht="66.75" customHeight="1">
      <c r="A236" s="33"/>
      <c r="B236" s="144"/>
      <c r="C236" s="145" t="s">
        <v>611</v>
      </c>
      <c r="D236" s="145" t="s">
        <v>163</v>
      </c>
      <c r="E236" s="146" t="s">
        <v>3201</v>
      </c>
      <c r="F236" s="147" t="s">
        <v>3202</v>
      </c>
      <c r="G236" s="148" t="s">
        <v>2960</v>
      </c>
      <c r="H236" s="149">
        <v>130</v>
      </c>
      <c r="I236" s="150"/>
      <c r="J236" s="151">
        <f>ROUND(I236*H236,2)</f>
        <v>0</v>
      </c>
      <c r="K236" s="147" t="s">
        <v>1</v>
      </c>
      <c r="L236" s="34"/>
      <c r="M236" s="152" t="s">
        <v>1</v>
      </c>
      <c r="N236" s="153" t="s">
        <v>38</v>
      </c>
      <c r="O236" s="59"/>
      <c r="P236" s="154">
        <f>O236*H236</f>
        <v>0</v>
      </c>
      <c r="Q236" s="154">
        <v>0</v>
      </c>
      <c r="R236" s="154">
        <f>Q236*H236</f>
        <v>0</v>
      </c>
      <c r="S236" s="154">
        <v>0</v>
      </c>
      <c r="T236" s="155">
        <f>S236*H236</f>
        <v>0</v>
      </c>
      <c r="U236" s="33"/>
      <c r="V236" s="33"/>
      <c r="W236" s="33"/>
      <c r="X236" s="33"/>
      <c r="Y236" s="33"/>
      <c r="Z236" s="33"/>
      <c r="AA236" s="33"/>
      <c r="AB236" s="33"/>
      <c r="AC236" s="33"/>
      <c r="AD236" s="33"/>
      <c r="AE236" s="33"/>
      <c r="AR236" s="156" t="s">
        <v>168</v>
      </c>
      <c r="AT236" s="156" t="s">
        <v>163</v>
      </c>
      <c r="AU236" s="156" t="s">
        <v>161</v>
      </c>
      <c r="AY236" s="18" t="s">
        <v>160</v>
      </c>
      <c r="BE236" s="157">
        <f>IF(N236="základní",J236,0)</f>
        <v>0</v>
      </c>
      <c r="BF236" s="157">
        <f>IF(N236="snížená",J236,0)</f>
        <v>0</v>
      </c>
      <c r="BG236" s="157">
        <f>IF(N236="zákl. přenesená",J236,0)</f>
        <v>0</v>
      </c>
      <c r="BH236" s="157">
        <f>IF(N236="sníž. přenesená",J236,0)</f>
        <v>0</v>
      </c>
      <c r="BI236" s="157">
        <f>IF(N236="nulová",J236,0)</f>
        <v>0</v>
      </c>
      <c r="BJ236" s="18" t="s">
        <v>81</v>
      </c>
      <c r="BK236" s="157">
        <f>ROUND(I236*H236,2)</f>
        <v>0</v>
      </c>
      <c r="BL236" s="18" t="s">
        <v>168</v>
      </c>
      <c r="BM236" s="156" t="s">
        <v>938</v>
      </c>
    </row>
    <row r="237" spans="1:47" s="2" customFormat="1" ht="48.75">
      <c r="A237" s="33"/>
      <c r="B237" s="34"/>
      <c r="C237" s="33"/>
      <c r="D237" s="158" t="s">
        <v>170</v>
      </c>
      <c r="E237" s="33"/>
      <c r="F237" s="159" t="s">
        <v>3203</v>
      </c>
      <c r="G237" s="33"/>
      <c r="H237" s="33"/>
      <c r="I237" s="160"/>
      <c r="J237" s="33"/>
      <c r="K237" s="33"/>
      <c r="L237" s="34"/>
      <c r="M237" s="161"/>
      <c r="N237" s="162"/>
      <c r="O237" s="59"/>
      <c r="P237" s="59"/>
      <c r="Q237" s="59"/>
      <c r="R237" s="59"/>
      <c r="S237" s="59"/>
      <c r="T237" s="60"/>
      <c r="U237" s="33"/>
      <c r="V237" s="33"/>
      <c r="W237" s="33"/>
      <c r="X237" s="33"/>
      <c r="Y237" s="33"/>
      <c r="Z237" s="33"/>
      <c r="AA237" s="33"/>
      <c r="AB237" s="33"/>
      <c r="AC237" s="33"/>
      <c r="AD237" s="33"/>
      <c r="AE237" s="33"/>
      <c r="AT237" s="18" t="s">
        <v>170</v>
      </c>
      <c r="AU237" s="18" t="s">
        <v>161</v>
      </c>
    </row>
    <row r="238" spans="1:65" s="2" customFormat="1" ht="16.5" customHeight="1">
      <c r="A238" s="33"/>
      <c r="B238" s="144"/>
      <c r="C238" s="145" t="s">
        <v>616</v>
      </c>
      <c r="D238" s="145" t="s">
        <v>163</v>
      </c>
      <c r="E238" s="146" t="s">
        <v>3204</v>
      </c>
      <c r="F238" s="147" t="s">
        <v>3205</v>
      </c>
      <c r="G238" s="148" t="s">
        <v>693</v>
      </c>
      <c r="H238" s="149">
        <v>155</v>
      </c>
      <c r="I238" s="150"/>
      <c r="J238" s="151">
        <f>ROUND(I238*H238,2)</f>
        <v>0</v>
      </c>
      <c r="K238" s="147" t="s">
        <v>1</v>
      </c>
      <c r="L238" s="34"/>
      <c r="M238" s="152" t="s">
        <v>1</v>
      </c>
      <c r="N238" s="153" t="s">
        <v>38</v>
      </c>
      <c r="O238" s="59"/>
      <c r="P238" s="154">
        <f>O238*H238</f>
        <v>0</v>
      </c>
      <c r="Q238" s="154">
        <v>0</v>
      </c>
      <c r="R238" s="154">
        <f>Q238*H238</f>
        <v>0</v>
      </c>
      <c r="S238" s="154">
        <v>0</v>
      </c>
      <c r="T238" s="155">
        <f>S238*H238</f>
        <v>0</v>
      </c>
      <c r="U238" s="33"/>
      <c r="V238" s="33"/>
      <c r="W238" s="33"/>
      <c r="X238" s="33"/>
      <c r="Y238" s="33"/>
      <c r="Z238" s="33"/>
      <c r="AA238" s="33"/>
      <c r="AB238" s="33"/>
      <c r="AC238" s="33"/>
      <c r="AD238" s="33"/>
      <c r="AE238" s="33"/>
      <c r="AR238" s="156" t="s">
        <v>168</v>
      </c>
      <c r="AT238" s="156" t="s">
        <v>163</v>
      </c>
      <c r="AU238" s="156" t="s">
        <v>161</v>
      </c>
      <c r="AY238" s="18" t="s">
        <v>160</v>
      </c>
      <c r="BE238" s="157">
        <f>IF(N238="základní",J238,0)</f>
        <v>0</v>
      </c>
      <c r="BF238" s="157">
        <f>IF(N238="snížená",J238,0)</f>
        <v>0</v>
      </c>
      <c r="BG238" s="157">
        <f>IF(N238="zákl. přenesená",J238,0)</f>
        <v>0</v>
      </c>
      <c r="BH238" s="157">
        <f>IF(N238="sníž. přenesená",J238,0)</f>
        <v>0</v>
      </c>
      <c r="BI238" s="157">
        <f>IF(N238="nulová",J238,0)</f>
        <v>0</v>
      </c>
      <c r="BJ238" s="18" t="s">
        <v>81</v>
      </c>
      <c r="BK238" s="157">
        <f>ROUND(I238*H238,2)</f>
        <v>0</v>
      </c>
      <c r="BL238" s="18" t="s">
        <v>168</v>
      </c>
      <c r="BM238" s="156" t="s">
        <v>952</v>
      </c>
    </row>
    <row r="239" spans="1:47" s="2" customFormat="1" ht="11.25">
      <c r="A239" s="33"/>
      <c r="B239" s="34"/>
      <c r="C239" s="33"/>
      <c r="D239" s="158" t="s">
        <v>170</v>
      </c>
      <c r="E239" s="33"/>
      <c r="F239" s="159" t="s">
        <v>3205</v>
      </c>
      <c r="G239" s="33"/>
      <c r="H239" s="33"/>
      <c r="I239" s="160"/>
      <c r="J239" s="33"/>
      <c r="K239" s="33"/>
      <c r="L239" s="34"/>
      <c r="M239" s="161"/>
      <c r="N239" s="162"/>
      <c r="O239" s="59"/>
      <c r="P239" s="59"/>
      <c r="Q239" s="59"/>
      <c r="R239" s="59"/>
      <c r="S239" s="59"/>
      <c r="T239" s="60"/>
      <c r="U239" s="33"/>
      <c r="V239" s="33"/>
      <c r="W239" s="33"/>
      <c r="X239" s="33"/>
      <c r="Y239" s="33"/>
      <c r="Z239" s="33"/>
      <c r="AA239" s="33"/>
      <c r="AB239" s="33"/>
      <c r="AC239" s="33"/>
      <c r="AD239" s="33"/>
      <c r="AE239" s="33"/>
      <c r="AT239" s="18" t="s">
        <v>170</v>
      </c>
      <c r="AU239" s="18" t="s">
        <v>161</v>
      </c>
    </row>
    <row r="240" spans="1:65" s="2" customFormat="1" ht="16.5" customHeight="1">
      <c r="A240" s="33"/>
      <c r="B240" s="144"/>
      <c r="C240" s="145" t="s">
        <v>631</v>
      </c>
      <c r="D240" s="145" t="s">
        <v>163</v>
      </c>
      <c r="E240" s="146" t="s">
        <v>3206</v>
      </c>
      <c r="F240" s="147" t="s">
        <v>3207</v>
      </c>
      <c r="G240" s="148" t="s">
        <v>693</v>
      </c>
      <c r="H240" s="149">
        <v>1</v>
      </c>
      <c r="I240" s="150"/>
      <c r="J240" s="151">
        <f>ROUND(I240*H240,2)</f>
        <v>0</v>
      </c>
      <c r="K240" s="147" t="s">
        <v>1</v>
      </c>
      <c r="L240" s="34"/>
      <c r="M240" s="152" t="s">
        <v>1</v>
      </c>
      <c r="N240" s="153" t="s">
        <v>38</v>
      </c>
      <c r="O240" s="59"/>
      <c r="P240" s="154">
        <f>O240*H240</f>
        <v>0</v>
      </c>
      <c r="Q240" s="154">
        <v>0</v>
      </c>
      <c r="R240" s="154">
        <f>Q240*H240</f>
        <v>0</v>
      </c>
      <c r="S240" s="154">
        <v>0</v>
      </c>
      <c r="T240" s="155">
        <f>S240*H240</f>
        <v>0</v>
      </c>
      <c r="U240" s="33"/>
      <c r="V240" s="33"/>
      <c r="W240" s="33"/>
      <c r="X240" s="33"/>
      <c r="Y240" s="33"/>
      <c r="Z240" s="33"/>
      <c r="AA240" s="33"/>
      <c r="AB240" s="33"/>
      <c r="AC240" s="33"/>
      <c r="AD240" s="33"/>
      <c r="AE240" s="33"/>
      <c r="AR240" s="156" t="s">
        <v>168</v>
      </c>
      <c r="AT240" s="156" t="s">
        <v>163</v>
      </c>
      <c r="AU240" s="156" t="s">
        <v>161</v>
      </c>
      <c r="AY240" s="18" t="s">
        <v>160</v>
      </c>
      <c r="BE240" s="157">
        <f>IF(N240="základní",J240,0)</f>
        <v>0</v>
      </c>
      <c r="BF240" s="157">
        <f>IF(N240="snížená",J240,0)</f>
        <v>0</v>
      </c>
      <c r="BG240" s="157">
        <f>IF(N240="zákl. přenesená",J240,0)</f>
        <v>0</v>
      </c>
      <c r="BH240" s="157">
        <f>IF(N240="sníž. přenesená",J240,0)</f>
        <v>0</v>
      </c>
      <c r="BI240" s="157">
        <f>IF(N240="nulová",J240,0)</f>
        <v>0</v>
      </c>
      <c r="BJ240" s="18" t="s">
        <v>81</v>
      </c>
      <c r="BK240" s="157">
        <f>ROUND(I240*H240,2)</f>
        <v>0</v>
      </c>
      <c r="BL240" s="18" t="s">
        <v>168</v>
      </c>
      <c r="BM240" s="156" t="s">
        <v>964</v>
      </c>
    </row>
    <row r="241" spans="1:47" s="2" customFormat="1" ht="11.25">
      <c r="A241" s="33"/>
      <c r="B241" s="34"/>
      <c r="C241" s="33"/>
      <c r="D241" s="158" t="s">
        <v>170</v>
      </c>
      <c r="E241" s="33"/>
      <c r="F241" s="159" t="s">
        <v>3207</v>
      </c>
      <c r="G241" s="33"/>
      <c r="H241" s="33"/>
      <c r="I241" s="160"/>
      <c r="J241" s="33"/>
      <c r="K241" s="33"/>
      <c r="L241" s="34"/>
      <c r="M241" s="161"/>
      <c r="N241" s="162"/>
      <c r="O241" s="59"/>
      <c r="P241" s="59"/>
      <c r="Q241" s="59"/>
      <c r="R241" s="59"/>
      <c r="S241" s="59"/>
      <c r="T241" s="60"/>
      <c r="U241" s="33"/>
      <c r="V241" s="33"/>
      <c r="W241" s="33"/>
      <c r="X241" s="33"/>
      <c r="Y241" s="33"/>
      <c r="Z241" s="33"/>
      <c r="AA241" s="33"/>
      <c r="AB241" s="33"/>
      <c r="AC241" s="33"/>
      <c r="AD241" s="33"/>
      <c r="AE241" s="33"/>
      <c r="AT241" s="18" t="s">
        <v>170</v>
      </c>
      <c r="AU241" s="18" t="s">
        <v>161</v>
      </c>
    </row>
    <row r="242" spans="1:65" s="2" customFormat="1" ht="16.5" customHeight="1">
      <c r="A242" s="33"/>
      <c r="B242" s="144"/>
      <c r="C242" s="145" t="s">
        <v>638</v>
      </c>
      <c r="D242" s="145" t="s">
        <v>163</v>
      </c>
      <c r="E242" s="146" t="s">
        <v>3208</v>
      </c>
      <c r="F242" s="147" t="s">
        <v>3209</v>
      </c>
      <c r="G242" s="148" t="s">
        <v>693</v>
      </c>
      <c r="H242" s="149">
        <v>1</v>
      </c>
      <c r="I242" s="150"/>
      <c r="J242" s="151">
        <f>ROUND(I242*H242,2)</f>
        <v>0</v>
      </c>
      <c r="K242" s="147" t="s">
        <v>1</v>
      </c>
      <c r="L242" s="34"/>
      <c r="M242" s="152" t="s">
        <v>1</v>
      </c>
      <c r="N242" s="153" t="s">
        <v>38</v>
      </c>
      <c r="O242" s="59"/>
      <c r="P242" s="154">
        <f>O242*H242</f>
        <v>0</v>
      </c>
      <c r="Q242" s="154">
        <v>0</v>
      </c>
      <c r="R242" s="154">
        <f>Q242*H242</f>
        <v>0</v>
      </c>
      <c r="S242" s="154">
        <v>0</v>
      </c>
      <c r="T242" s="155">
        <f>S242*H242</f>
        <v>0</v>
      </c>
      <c r="U242" s="33"/>
      <c r="V242" s="33"/>
      <c r="W242" s="33"/>
      <c r="X242" s="33"/>
      <c r="Y242" s="33"/>
      <c r="Z242" s="33"/>
      <c r="AA242" s="33"/>
      <c r="AB242" s="33"/>
      <c r="AC242" s="33"/>
      <c r="AD242" s="33"/>
      <c r="AE242" s="33"/>
      <c r="AR242" s="156" t="s">
        <v>168</v>
      </c>
      <c r="AT242" s="156" t="s">
        <v>163</v>
      </c>
      <c r="AU242" s="156" t="s">
        <v>161</v>
      </c>
      <c r="AY242" s="18" t="s">
        <v>160</v>
      </c>
      <c r="BE242" s="157">
        <f>IF(N242="základní",J242,0)</f>
        <v>0</v>
      </c>
      <c r="BF242" s="157">
        <f>IF(N242="snížená",J242,0)</f>
        <v>0</v>
      </c>
      <c r="BG242" s="157">
        <f>IF(N242="zákl. přenesená",J242,0)</f>
        <v>0</v>
      </c>
      <c r="BH242" s="157">
        <f>IF(N242="sníž. přenesená",J242,0)</f>
        <v>0</v>
      </c>
      <c r="BI242" s="157">
        <f>IF(N242="nulová",J242,0)</f>
        <v>0</v>
      </c>
      <c r="BJ242" s="18" t="s">
        <v>81</v>
      </c>
      <c r="BK242" s="157">
        <f>ROUND(I242*H242,2)</f>
        <v>0</v>
      </c>
      <c r="BL242" s="18" t="s">
        <v>168</v>
      </c>
      <c r="BM242" s="156" t="s">
        <v>1018</v>
      </c>
    </row>
    <row r="243" spans="1:47" s="2" customFormat="1" ht="11.25">
      <c r="A243" s="33"/>
      <c r="B243" s="34"/>
      <c r="C243" s="33"/>
      <c r="D243" s="158" t="s">
        <v>170</v>
      </c>
      <c r="E243" s="33"/>
      <c r="F243" s="159" t="s">
        <v>3209</v>
      </c>
      <c r="G243" s="33"/>
      <c r="H243" s="33"/>
      <c r="I243" s="160"/>
      <c r="J243" s="33"/>
      <c r="K243" s="33"/>
      <c r="L243" s="34"/>
      <c r="M243" s="161"/>
      <c r="N243" s="162"/>
      <c r="O243" s="59"/>
      <c r="P243" s="59"/>
      <c r="Q243" s="59"/>
      <c r="R243" s="59"/>
      <c r="S243" s="59"/>
      <c r="T243" s="60"/>
      <c r="U243" s="33"/>
      <c r="V243" s="33"/>
      <c r="W243" s="33"/>
      <c r="X243" s="33"/>
      <c r="Y243" s="33"/>
      <c r="Z243" s="33"/>
      <c r="AA243" s="33"/>
      <c r="AB243" s="33"/>
      <c r="AC243" s="33"/>
      <c r="AD243" s="33"/>
      <c r="AE243" s="33"/>
      <c r="AT243" s="18" t="s">
        <v>170</v>
      </c>
      <c r="AU243" s="18" t="s">
        <v>161</v>
      </c>
    </row>
    <row r="244" spans="2:63" s="12" customFormat="1" ht="22.9" customHeight="1">
      <c r="B244" s="131"/>
      <c r="D244" s="132" t="s">
        <v>72</v>
      </c>
      <c r="E244" s="142" t="s">
        <v>3210</v>
      </c>
      <c r="F244" s="142" t="s">
        <v>3211</v>
      </c>
      <c r="I244" s="134"/>
      <c r="J244" s="143">
        <f>BK244</f>
        <v>0</v>
      </c>
      <c r="L244" s="131"/>
      <c r="M244" s="136"/>
      <c r="N244" s="137"/>
      <c r="O244" s="137"/>
      <c r="P244" s="138">
        <f>P245+SUM(P246:P257)</f>
        <v>0</v>
      </c>
      <c r="Q244" s="137"/>
      <c r="R244" s="138">
        <f>R245+SUM(R246:R257)</f>
        <v>0</v>
      </c>
      <c r="S244" s="137"/>
      <c r="T244" s="139">
        <f>T245+SUM(T246:T257)</f>
        <v>0</v>
      </c>
      <c r="AR244" s="132" t="s">
        <v>81</v>
      </c>
      <c r="AT244" s="140" t="s">
        <v>72</v>
      </c>
      <c r="AU244" s="140" t="s">
        <v>81</v>
      </c>
      <c r="AY244" s="132" t="s">
        <v>160</v>
      </c>
      <c r="BK244" s="141">
        <f>BK245+SUM(BK246:BK257)</f>
        <v>0</v>
      </c>
    </row>
    <row r="245" spans="1:65" s="2" customFormat="1" ht="24.2" customHeight="1">
      <c r="A245" s="33"/>
      <c r="B245" s="144"/>
      <c r="C245" s="145" t="s">
        <v>645</v>
      </c>
      <c r="D245" s="145" t="s">
        <v>163</v>
      </c>
      <c r="E245" s="146" t="s">
        <v>3212</v>
      </c>
      <c r="F245" s="147" t="s">
        <v>3213</v>
      </c>
      <c r="G245" s="148" t="s">
        <v>693</v>
      </c>
      <c r="H245" s="149">
        <v>2</v>
      </c>
      <c r="I245" s="150"/>
      <c r="J245" s="151">
        <f>ROUND(I245*H245,2)</f>
        <v>0</v>
      </c>
      <c r="K245" s="147" t="s">
        <v>1</v>
      </c>
      <c r="L245" s="34"/>
      <c r="M245" s="152" t="s">
        <v>1</v>
      </c>
      <c r="N245" s="153" t="s">
        <v>38</v>
      </c>
      <c r="O245" s="59"/>
      <c r="P245" s="154">
        <f>O245*H245</f>
        <v>0</v>
      </c>
      <c r="Q245" s="154">
        <v>0</v>
      </c>
      <c r="R245" s="154">
        <f>Q245*H245</f>
        <v>0</v>
      </c>
      <c r="S245" s="154">
        <v>0</v>
      </c>
      <c r="T245" s="155">
        <f>S245*H245</f>
        <v>0</v>
      </c>
      <c r="U245" s="33"/>
      <c r="V245" s="33"/>
      <c r="W245" s="33"/>
      <c r="X245" s="33"/>
      <c r="Y245" s="33"/>
      <c r="Z245" s="33"/>
      <c r="AA245" s="33"/>
      <c r="AB245" s="33"/>
      <c r="AC245" s="33"/>
      <c r="AD245" s="33"/>
      <c r="AE245" s="33"/>
      <c r="AR245" s="156" t="s">
        <v>168</v>
      </c>
      <c r="AT245" s="156" t="s">
        <v>163</v>
      </c>
      <c r="AU245" s="156" t="s">
        <v>83</v>
      </c>
      <c r="AY245" s="18" t="s">
        <v>160</v>
      </c>
      <c r="BE245" s="157">
        <f>IF(N245="základní",J245,0)</f>
        <v>0</v>
      </c>
      <c r="BF245" s="157">
        <f>IF(N245="snížená",J245,0)</f>
        <v>0</v>
      </c>
      <c r="BG245" s="157">
        <f>IF(N245="zákl. přenesená",J245,0)</f>
        <v>0</v>
      </c>
      <c r="BH245" s="157">
        <f>IF(N245="sníž. přenesená",J245,0)</f>
        <v>0</v>
      </c>
      <c r="BI245" s="157">
        <f>IF(N245="nulová",J245,0)</f>
        <v>0</v>
      </c>
      <c r="BJ245" s="18" t="s">
        <v>81</v>
      </c>
      <c r="BK245" s="157">
        <f>ROUND(I245*H245,2)</f>
        <v>0</v>
      </c>
      <c r="BL245" s="18" t="s">
        <v>168</v>
      </c>
      <c r="BM245" s="156" t="s">
        <v>1030</v>
      </c>
    </row>
    <row r="246" spans="1:47" s="2" customFormat="1" ht="11.25">
      <c r="A246" s="33"/>
      <c r="B246" s="34"/>
      <c r="C246" s="33"/>
      <c r="D246" s="158" t="s">
        <v>170</v>
      </c>
      <c r="E246" s="33"/>
      <c r="F246" s="159" t="s">
        <v>3213</v>
      </c>
      <c r="G246" s="33"/>
      <c r="H246" s="33"/>
      <c r="I246" s="160"/>
      <c r="J246" s="33"/>
      <c r="K246" s="33"/>
      <c r="L246" s="34"/>
      <c r="M246" s="161"/>
      <c r="N246" s="162"/>
      <c r="O246" s="59"/>
      <c r="P246" s="59"/>
      <c r="Q246" s="59"/>
      <c r="R246" s="59"/>
      <c r="S246" s="59"/>
      <c r="T246" s="60"/>
      <c r="U246" s="33"/>
      <c r="V246" s="33"/>
      <c r="W246" s="33"/>
      <c r="X246" s="33"/>
      <c r="Y246" s="33"/>
      <c r="Z246" s="33"/>
      <c r="AA246" s="33"/>
      <c r="AB246" s="33"/>
      <c r="AC246" s="33"/>
      <c r="AD246" s="33"/>
      <c r="AE246" s="33"/>
      <c r="AT246" s="18" t="s">
        <v>170</v>
      </c>
      <c r="AU246" s="18" t="s">
        <v>83</v>
      </c>
    </row>
    <row r="247" spans="1:65" s="2" customFormat="1" ht="16.5" customHeight="1">
      <c r="A247" s="33"/>
      <c r="B247" s="144"/>
      <c r="C247" s="145" t="s">
        <v>651</v>
      </c>
      <c r="D247" s="145" t="s">
        <v>163</v>
      </c>
      <c r="E247" s="146" t="s">
        <v>3214</v>
      </c>
      <c r="F247" s="147" t="s">
        <v>3215</v>
      </c>
      <c r="G247" s="148" t="s">
        <v>693</v>
      </c>
      <c r="H247" s="149">
        <v>2</v>
      </c>
      <c r="I247" s="150"/>
      <c r="J247" s="151">
        <f>ROUND(I247*H247,2)</f>
        <v>0</v>
      </c>
      <c r="K247" s="147" t="s">
        <v>1</v>
      </c>
      <c r="L247" s="34"/>
      <c r="M247" s="152" t="s">
        <v>1</v>
      </c>
      <c r="N247" s="153" t="s">
        <v>38</v>
      </c>
      <c r="O247" s="59"/>
      <c r="P247" s="154">
        <f>O247*H247</f>
        <v>0</v>
      </c>
      <c r="Q247" s="154">
        <v>0</v>
      </c>
      <c r="R247" s="154">
        <f>Q247*H247</f>
        <v>0</v>
      </c>
      <c r="S247" s="154">
        <v>0</v>
      </c>
      <c r="T247" s="155">
        <f>S247*H247</f>
        <v>0</v>
      </c>
      <c r="U247" s="33"/>
      <c r="V247" s="33"/>
      <c r="W247" s="33"/>
      <c r="X247" s="33"/>
      <c r="Y247" s="33"/>
      <c r="Z247" s="33"/>
      <c r="AA247" s="33"/>
      <c r="AB247" s="33"/>
      <c r="AC247" s="33"/>
      <c r="AD247" s="33"/>
      <c r="AE247" s="33"/>
      <c r="AR247" s="156" t="s">
        <v>168</v>
      </c>
      <c r="AT247" s="156" t="s">
        <v>163</v>
      </c>
      <c r="AU247" s="156" t="s">
        <v>83</v>
      </c>
      <c r="AY247" s="18" t="s">
        <v>160</v>
      </c>
      <c r="BE247" s="157">
        <f>IF(N247="základní",J247,0)</f>
        <v>0</v>
      </c>
      <c r="BF247" s="157">
        <f>IF(N247="snížená",J247,0)</f>
        <v>0</v>
      </c>
      <c r="BG247" s="157">
        <f>IF(N247="zákl. přenesená",J247,0)</f>
        <v>0</v>
      </c>
      <c r="BH247" s="157">
        <f>IF(N247="sníž. přenesená",J247,0)</f>
        <v>0</v>
      </c>
      <c r="BI247" s="157">
        <f>IF(N247="nulová",J247,0)</f>
        <v>0</v>
      </c>
      <c r="BJ247" s="18" t="s">
        <v>81</v>
      </c>
      <c r="BK247" s="157">
        <f>ROUND(I247*H247,2)</f>
        <v>0</v>
      </c>
      <c r="BL247" s="18" t="s">
        <v>168</v>
      </c>
      <c r="BM247" s="156" t="s">
        <v>1042</v>
      </c>
    </row>
    <row r="248" spans="1:47" s="2" customFormat="1" ht="11.25">
      <c r="A248" s="33"/>
      <c r="B248" s="34"/>
      <c r="C248" s="33"/>
      <c r="D248" s="158" t="s">
        <v>170</v>
      </c>
      <c r="E248" s="33"/>
      <c r="F248" s="159" t="s">
        <v>3215</v>
      </c>
      <c r="G248" s="33"/>
      <c r="H248" s="33"/>
      <c r="I248" s="160"/>
      <c r="J248" s="33"/>
      <c r="K248" s="33"/>
      <c r="L248" s="34"/>
      <c r="M248" s="161"/>
      <c r="N248" s="162"/>
      <c r="O248" s="59"/>
      <c r="P248" s="59"/>
      <c r="Q248" s="59"/>
      <c r="R248" s="59"/>
      <c r="S248" s="59"/>
      <c r="T248" s="60"/>
      <c r="U248" s="33"/>
      <c r="V248" s="33"/>
      <c r="W248" s="33"/>
      <c r="X248" s="33"/>
      <c r="Y248" s="33"/>
      <c r="Z248" s="33"/>
      <c r="AA248" s="33"/>
      <c r="AB248" s="33"/>
      <c r="AC248" s="33"/>
      <c r="AD248" s="33"/>
      <c r="AE248" s="33"/>
      <c r="AT248" s="18" t="s">
        <v>170</v>
      </c>
      <c r="AU248" s="18" t="s">
        <v>83</v>
      </c>
    </row>
    <row r="249" spans="1:65" s="2" customFormat="1" ht="16.5" customHeight="1">
      <c r="A249" s="33"/>
      <c r="B249" s="144"/>
      <c r="C249" s="145" t="s">
        <v>658</v>
      </c>
      <c r="D249" s="145" t="s">
        <v>163</v>
      </c>
      <c r="E249" s="146" t="s">
        <v>3216</v>
      </c>
      <c r="F249" s="147" t="s">
        <v>3217</v>
      </c>
      <c r="G249" s="148" t="s">
        <v>693</v>
      </c>
      <c r="H249" s="149">
        <v>2</v>
      </c>
      <c r="I249" s="150"/>
      <c r="J249" s="151">
        <f>ROUND(I249*H249,2)</f>
        <v>0</v>
      </c>
      <c r="K249" s="147" t="s">
        <v>1</v>
      </c>
      <c r="L249" s="34"/>
      <c r="M249" s="152" t="s">
        <v>1</v>
      </c>
      <c r="N249" s="153" t="s">
        <v>38</v>
      </c>
      <c r="O249" s="59"/>
      <c r="P249" s="154">
        <f>O249*H249</f>
        <v>0</v>
      </c>
      <c r="Q249" s="154">
        <v>0</v>
      </c>
      <c r="R249" s="154">
        <f>Q249*H249</f>
        <v>0</v>
      </c>
      <c r="S249" s="154">
        <v>0</v>
      </c>
      <c r="T249" s="155">
        <f>S249*H249</f>
        <v>0</v>
      </c>
      <c r="U249" s="33"/>
      <c r="V249" s="33"/>
      <c r="W249" s="33"/>
      <c r="X249" s="33"/>
      <c r="Y249" s="33"/>
      <c r="Z249" s="33"/>
      <c r="AA249" s="33"/>
      <c r="AB249" s="33"/>
      <c r="AC249" s="33"/>
      <c r="AD249" s="33"/>
      <c r="AE249" s="33"/>
      <c r="AR249" s="156" t="s">
        <v>168</v>
      </c>
      <c r="AT249" s="156" t="s">
        <v>163</v>
      </c>
      <c r="AU249" s="156" t="s">
        <v>83</v>
      </c>
      <c r="AY249" s="18" t="s">
        <v>160</v>
      </c>
      <c r="BE249" s="157">
        <f>IF(N249="základní",J249,0)</f>
        <v>0</v>
      </c>
      <c r="BF249" s="157">
        <f>IF(N249="snížená",J249,0)</f>
        <v>0</v>
      </c>
      <c r="BG249" s="157">
        <f>IF(N249="zákl. přenesená",J249,0)</f>
        <v>0</v>
      </c>
      <c r="BH249" s="157">
        <f>IF(N249="sníž. přenesená",J249,0)</f>
        <v>0</v>
      </c>
      <c r="BI249" s="157">
        <f>IF(N249="nulová",J249,0)</f>
        <v>0</v>
      </c>
      <c r="BJ249" s="18" t="s">
        <v>81</v>
      </c>
      <c r="BK249" s="157">
        <f>ROUND(I249*H249,2)</f>
        <v>0</v>
      </c>
      <c r="BL249" s="18" t="s">
        <v>168</v>
      </c>
      <c r="BM249" s="156" t="s">
        <v>1077</v>
      </c>
    </row>
    <row r="250" spans="1:47" s="2" customFormat="1" ht="11.25">
      <c r="A250" s="33"/>
      <c r="B250" s="34"/>
      <c r="C250" s="33"/>
      <c r="D250" s="158" t="s">
        <v>170</v>
      </c>
      <c r="E250" s="33"/>
      <c r="F250" s="159" t="s">
        <v>3217</v>
      </c>
      <c r="G250" s="33"/>
      <c r="H250" s="33"/>
      <c r="I250" s="160"/>
      <c r="J250" s="33"/>
      <c r="K250" s="33"/>
      <c r="L250" s="34"/>
      <c r="M250" s="161"/>
      <c r="N250" s="162"/>
      <c r="O250" s="59"/>
      <c r="P250" s="59"/>
      <c r="Q250" s="59"/>
      <c r="R250" s="59"/>
      <c r="S250" s="59"/>
      <c r="T250" s="60"/>
      <c r="U250" s="33"/>
      <c r="V250" s="33"/>
      <c r="W250" s="33"/>
      <c r="X250" s="33"/>
      <c r="Y250" s="33"/>
      <c r="Z250" s="33"/>
      <c r="AA250" s="33"/>
      <c r="AB250" s="33"/>
      <c r="AC250" s="33"/>
      <c r="AD250" s="33"/>
      <c r="AE250" s="33"/>
      <c r="AT250" s="18" t="s">
        <v>170</v>
      </c>
      <c r="AU250" s="18" t="s">
        <v>83</v>
      </c>
    </row>
    <row r="251" spans="1:65" s="2" customFormat="1" ht="16.5" customHeight="1">
      <c r="A251" s="33"/>
      <c r="B251" s="144"/>
      <c r="C251" s="145" t="s">
        <v>666</v>
      </c>
      <c r="D251" s="145" t="s">
        <v>163</v>
      </c>
      <c r="E251" s="146" t="s">
        <v>3218</v>
      </c>
      <c r="F251" s="147" t="s">
        <v>3219</v>
      </c>
      <c r="G251" s="148" t="s">
        <v>693</v>
      </c>
      <c r="H251" s="149">
        <v>2</v>
      </c>
      <c r="I251" s="150"/>
      <c r="J251" s="151">
        <f>ROUND(I251*H251,2)</f>
        <v>0</v>
      </c>
      <c r="K251" s="147" t="s">
        <v>1</v>
      </c>
      <c r="L251" s="34"/>
      <c r="M251" s="152" t="s">
        <v>1</v>
      </c>
      <c r="N251" s="153" t="s">
        <v>38</v>
      </c>
      <c r="O251" s="59"/>
      <c r="P251" s="154">
        <f>O251*H251</f>
        <v>0</v>
      </c>
      <c r="Q251" s="154">
        <v>0</v>
      </c>
      <c r="R251" s="154">
        <f>Q251*H251</f>
        <v>0</v>
      </c>
      <c r="S251" s="154">
        <v>0</v>
      </c>
      <c r="T251" s="155">
        <f>S251*H251</f>
        <v>0</v>
      </c>
      <c r="U251" s="33"/>
      <c r="V251" s="33"/>
      <c r="W251" s="33"/>
      <c r="X251" s="33"/>
      <c r="Y251" s="33"/>
      <c r="Z251" s="33"/>
      <c r="AA251" s="33"/>
      <c r="AB251" s="33"/>
      <c r="AC251" s="33"/>
      <c r="AD251" s="33"/>
      <c r="AE251" s="33"/>
      <c r="AR251" s="156" t="s">
        <v>168</v>
      </c>
      <c r="AT251" s="156" t="s">
        <v>163</v>
      </c>
      <c r="AU251" s="156" t="s">
        <v>83</v>
      </c>
      <c r="AY251" s="18" t="s">
        <v>160</v>
      </c>
      <c r="BE251" s="157">
        <f>IF(N251="základní",J251,0)</f>
        <v>0</v>
      </c>
      <c r="BF251" s="157">
        <f>IF(N251="snížená",J251,0)</f>
        <v>0</v>
      </c>
      <c r="BG251" s="157">
        <f>IF(N251="zákl. přenesená",J251,0)</f>
        <v>0</v>
      </c>
      <c r="BH251" s="157">
        <f>IF(N251="sníž. přenesená",J251,0)</f>
        <v>0</v>
      </c>
      <c r="BI251" s="157">
        <f>IF(N251="nulová",J251,0)</f>
        <v>0</v>
      </c>
      <c r="BJ251" s="18" t="s">
        <v>81</v>
      </c>
      <c r="BK251" s="157">
        <f>ROUND(I251*H251,2)</f>
        <v>0</v>
      </c>
      <c r="BL251" s="18" t="s">
        <v>168</v>
      </c>
      <c r="BM251" s="156" t="s">
        <v>1088</v>
      </c>
    </row>
    <row r="252" spans="1:47" s="2" customFormat="1" ht="11.25">
      <c r="A252" s="33"/>
      <c r="B252" s="34"/>
      <c r="C252" s="33"/>
      <c r="D252" s="158" t="s">
        <v>170</v>
      </c>
      <c r="E252" s="33"/>
      <c r="F252" s="159" t="s">
        <v>3219</v>
      </c>
      <c r="G252" s="33"/>
      <c r="H252" s="33"/>
      <c r="I252" s="160"/>
      <c r="J252" s="33"/>
      <c r="K252" s="33"/>
      <c r="L252" s="34"/>
      <c r="M252" s="161"/>
      <c r="N252" s="162"/>
      <c r="O252" s="59"/>
      <c r="P252" s="59"/>
      <c r="Q252" s="59"/>
      <c r="R252" s="59"/>
      <c r="S252" s="59"/>
      <c r="T252" s="60"/>
      <c r="U252" s="33"/>
      <c r="V252" s="33"/>
      <c r="W252" s="33"/>
      <c r="X252" s="33"/>
      <c r="Y252" s="33"/>
      <c r="Z252" s="33"/>
      <c r="AA252" s="33"/>
      <c r="AB252" s="33"/>
      <c r="AC252" s="33"/>
      <c r="AD252" s="33"/>
      <c r="AE252" s="33"/>
      <c r="AT252" s="18" t="s">
        <v>170</v>
      </c>
      <c r="AU252" s="18" t="s">
        <v>83</v>
      </c>
    </row>
    <row r="253" spans="1:65" s="2" customFormat="1" ht="16.5" customHeight="1">
      <c r="A253" s="33"/>
      <c r="B253" s="144"/>
      <c r="C253" s="145" t="s">
        <v>674</v>
      </c>
      <c r="D253" s="145" t="s">
        <v>163</v>
      </c>
      <c r="E253" s="146" t="s">
        <v>3220</v>
      </c>
      <c r="F253" s="147" t="s">
        <v>3221</v>
      </c>
      <c r="G253" s="148" t="s">
        <v>693</v>
      </c>
      <c r="H253" s="149">
        <v>2</v>
      </c>
      <c r="I253" s="150"/>
      <c r="J253" s="151">
        <f>ROUND(I253*H253,2)</f>
        <v>0</v>
      </c>
      <c r="K253" s="147" t="s">
        <v>1</v>
      </c>
      <c r="L253" s="34"/>
      <c r="M253" s="152" t="s">
        <v>1</v>
      </c>
      <c r="N253" s="153" t="s">
        <v>38</v>
      </c>
      <c r="O253" s="59"/>
      <c r="P253" s="154">
        <f>O253*H253</f>
        <v>0</v>
      </c>
      <c r="Q253" s="154">
        <v>0</v>
      </c>
      <c r="R253" s="154">
        <f>Q253*H253</f>
        <v>0</v>
      </c>
      <c r="S253" s="154">
        <v>0</v>
      </c>
      <c r="T253" s="155">
        <f>S253*H253</f>
        <v>0</v>
      </c>
      <c r="U253" s="33"/>
      <c r="V253" s="33"/>
      <c r="W253" s="33"/>
      <c r="X253" s="33"/>
      <c r="Y253" s="33"/>
      <c r="Z253" s="33"/>
      <c r="AA253" s="33"/>
      <c r="AB253" s="33"/>
      <c r="AC253" s="33"/>
      <c r="AD253" s="33"/>
      <c r="AE253" s="33"/>
      <c r="AR253" s="156" t="s">
        <v>168</v>
      </c>
      <c r="AT253" s="156" t="s">
        <v>163</v>
      </c>
      <c r="AU253" s="156" t="s">
        <v>83</v>
      </c>
      <c r="AY253" s="18" t="s">
        <v>160</v>
      </c>
      <c r="BE253" s="157">
        <f>IF(N253="základní",J253,0)</f>
        <v>0</v>
      </c>
      <c r="BF253" s="157">
        <f>IF(N253="snížená",J253,0)</f>
        <v>0</v>
      </c>
      <c r="BG253" s="157">
        <f>IF(N253="zákl. přenesená",J253,0)</f>
        <v>0</v>
      </c>
      <c r="BH253" s="157">
        <f>IF(N253="sníž. přenesená",J253,0)</f>
        <v>0</v>
      </c>
      <c r="BI253" s="157">
        <f>IF(N253="nulová",J253,0)</f>
        <v>0</v>
      </c>
      <c r="BJ253" s="18" t="s">
        <v>81</v>
      </c>
      <c r="BK253" s="157">
        <f>ROUND(I253*H253,2)</f>
        <v>0</v>
      </c>
      <c r="BL253" s="18" t="s">
        <v>168</v>
      </c>
      <c r="BM253" s="156" t="s">
        <v>1100</v>
      </c>
    </row>
    <row r="254" spans="1:47" s="2" customFormat="1" ht="11.25">
      <c r="A254" s="33"/>
      <c r="B254" s="34"/>
      <c r="C254" s="33"/>
      <c r="D254" s="158" t="s">
        <v>170</v>
      </c>
      <c r="E254" s="33"/>
      <c r="F254" s="159" t="s">
        <v>3221</v>
      </c>
      <c r="G254" s="33"/>
      <c r="H254" s="33"/>
      <c r="I254" s="160"/>
      <c r="J254" s="33"/>
      <c r="K254" s="33"/>
      <c r="L254" s="34"/>
      <c r="M254" s="161"/>
      <c r="N254" s="162"/>
      <c r="O254" s="59"/>
      <c r="P254" s="59"/>
      <c r="Q254" s="59"/>
      <c r="R254" s="59"/>
      <c r="S254" s="59"/>
      <c r="T254" s="60"/>
      <c r="U254" s="33"/>
      <c r="V254" s="33"/>
      <c r="W254" s="33"/>
      <c r="X254" s="33"/>
      <c r="Y254" s="33"/>
      <c r="Z254" s="33"/>
      <c r="AA254" s="33"/>
      <c r="AB254" s="33"/>
      <c r="AC254" s="33"/>
      <c r="AD254" s="33"/>
      <c r="AE254" s="33"/>
      <c r="AT254" s="18" t="s">
        <v>170</v>
      </c>
      <c r="AU254" s="18" t="s">
        <v>83</v>
      </c>
    </row>
    <row r="255" spans="1:65" s="2" customFormat="1" ht="16.5" customHeight="1">
      <c r="A255" s="33"/>
      <c r="B255" s="144"/>
      <c r="C255" s="145" t="s">
        <v>681</v>
      </c>
      <c r="D255" s="145" t="s">
        <v>163</v>
      </c>
      <c r="E255" s="146" t="s">
        <v>3222</v>
      </c>
      <c r="F255" s="147" t="s">
        <v>3223</v>
      </c>
      <c r="G255" s="148" t="s">
        <v>693</v>
      </c>
      <c r="H255" s="149">
        <v>20</v>
      </c>
      <c r="I255" s="150"/>
      <c r="J255" s="151">
        <f>ROUND(I255*H255,2)</f>
        <v>0</v>
      </c>
      <c r="K255" s="147" t="s">
        <v>1</v>
      </c>
      <c r="L255" s="34"/>
      <c r="M255" s="152" t="s">
        <v>1</v>
      </c>
      <c r="N255" s="153" t="s">
        <v>38</v>
      </c>
      <c r="O255" s="59"/>
      <c r="P255" s="154">
        <f>O255*H255</f>
        <v>0</v>
      </c>
      <c r="Q255" s="154">
        <v>0</v>
      </c>
      <c r="R255" s="154">
        <f>Q255*H255</f>
        <v>0</v>
      </c>
      <c r="S255" s="154">
        <v>0</v>
      </c>
      <c r="T255" s="155">
        <f>S255*H255</f>
        <v>0</v>
      </c>
      <c r="U255" s="33"/>
      <c r="V255" s="33"/>
      <c r="W255" s="33"/>
      <c r="X255" s="33"/>
      <c r="Y255" s="33"/>
      <c r="Z255" s="33"/>
      <c r="AA255" s="33"/>
      <c r="AB255" s="33"/>
      <c r="AC255" s="33"/>
      <c r="AD255" s="33"/>
      <c r="AE255" s="33"/>
      <c r="AR255" s="156" t="s">
        <v>168</v>
      </c>
      <c r="AT255" s="156" t="s">
        <v>163</v>
      </c>
      <c r="AU255" s="156" t="s">
        <v>83</v>
      </c>
      <c r="AY255" s="18" t="s">
        <v>160</v>
      </c>
      <c r="BE255" s="157">
        <f>IF(N255="základní",J255,0)</f>
        <v>0</v>
      </c>
      <c r="BF255" s="157">
        <f>IF(N255="snížená",J255,0)</f>
        <v>0</v>
      </c>
      <c r="BG255" s="157">
        <f>IF(N255="zákl. přenesená",J255,0)</f>
        <v>0</v>
      </c>
      <c r="BH255" s="157">
        <f>IF(N255="sníž. přenesená",J255,0)</f>
        <v>0</v>
      </c>
      <c r="BI255" s="157">
        <f>IF(N255="nulová",J255,0)</f>
        <v>0</v>
      </c>
      <c r="BJ255" s="18" t="s">
        <v>81</v>
      </c>
      <c r="BK255" s="157">
        <f>ROUND(I255*H255,2)</f>
        <v>0</v>
      </c>
      <c r="BL255" s="18" t="s">
        <v>168</v>
      </c>
      <c r="BM255" s="156" t="s">
        <v>1111</v>
      </c>
    </row>
    <row r="256" spans="1:47" s="2" customFormat="1" ht="11.25">
      <c r="A256" s="33"/>
      <c r="B256" s="34"/>
      <c r="C256" s="33"/>
      <c r="D256" s="158" t="s">
        <v>170</v>
      </c>
      <c r="E256" s="33"/>
      <c r="F256" s="159" t="s">
        <v>3223</v>
      </c>
      <c r="G256" s="33"/>
      <c r="H256" s="33"/>
      <c r="I256" s="160"/>
      <c r="J256" s="33"/>
      <c r="K256" s="33"/>
      <c r="L256" s="34"/>
      <c r="M256" s="161"/>
      <c r="N256" s="162"/>
      <c r="O256" s="59"/>
      <c r="P256" s="59"/>
      <c r="Q256" s="59"/>
      <c r="R256" s="59"/>
      <c r="S256" s="59"/>
      <c r="T256" s="60"/>
      <c r="U256" s="33"/>
      <c r="V256" s="33"/>
      <c r="W256" s="33"/>
      <c r="X256" s="33"/>
      <c r="Y256" s="33"/>
      <c r="Z256" s="33"/>
      <c r="AA256" s="33"/>
      <c r="AB256" s="33"/>
      <c r="AC256" s="33"/>
      <c r="AD256" s="33"/>
      <c r="AE256" s="33"/>
      <c r="AT256" s="18" t="s">
        <v>170</v>
      </c>
      <c r="AU256" s="18" t="s">
        <v>83</v>
      </c>
    </row>
    <row r="257" spans="2:63" s="12" customFormat="1" ht="20.85" customHeight="1">
      <c r="B257" s="131"/>
      <c r="D257" s="132" t="s">
        <v>72</v>
      </c>
      <c r="E257" s="142" t="s">
        <v>3224</v>
      </c>
      <c r="F257" s="142" t="s">
        <v>3158</v>
      </c>
      <c r="I257" s="134"/>
      <c r="J257" s="143">
        <f>BK257</f>
        <v>0</v>
      </c>
      <c r="L257" s="131"/>
      <c r="M257" s="136"/>
      <c r="N257" s="137"/>
      <c r="O257" s="137"/>
      <c r="P257" s="138">
        <f>SUM(P258:P271)</f>
        <v>0</v>
      </c>
      <c r="Q257" s="137"/>
      <c r="R257" s="138">
        <f>SUM(R258:R271)</f>
        <v>0</v>
      </c>
      <c r="S257" s="137"/>
      <c r="T257" s="139">
        <f>SUM(T258:T271)</f>
        <v>0</v>
      </c>
      <c r="AR257" s="132" t="s">
        <v>81</v>
      </c>
      <c r="AT257" s="140" t="s">
        <v>72</v>
      </c>
      <c r="AU257" s="140" t="s">
        <v>83</v>
      </c>
      <c r="AY257" s="132" t="s">
        <v>160</v>
      </c>
      <c r="BK257" s="141">
        <f>SUM(BK258:BK271)</f>
        <v>0</v>
      </c>
    </row>
    <row r="258" spans="1:65" s="2" customFormat="1" ht="16.5" customHeight="1">
      <c r="A258" s="33"/>
      <c r="B258" s="144"/>
      <c r="C258" s="145" t="s">
        <v>690</v>
      </c>
      <c r="D258" s="145" t="s">
        <v>163</v>
      </c>
      <c r="E258" s="146" t="s">
        <v>3225</v>
      </c>
      <c r="F258" s="147" t="s">
        <v>3226</v>
      </c>
      <c r="G258" s="148" t="s">
        <v>236</v>
      </c>
      <c r="H258" s="149">
        <v>110</v>
      </c>
      <c r="I258" s="150"/>
      <c r="J258" s="151">
        <f>ROUND(I258*H258,2)</f>
        <v>0</v>
      </c>
      <c r="K258" s="147" t="s">
        <v>1</v>
      </c>
      <c r="L258" s="34"/>
      <c r="M258" s="152" t="s">
        <v>1</v>
      </c>
      <c r="N258" s="153" t="s">
        <v>38</v>
      </c>
      <c r="O258" s="59"/>
      <c r="P258" s="154">
        <f>O258*H258</f>
        <v>0</v>
      </c>
      <c r="Q258" s="154">
        <v>0</v>
      </c>
      <c r="R258" s="154">
        <f>Q258*H258</f>
        <v>0</v>
      </c>
      <c r="S258" s="154">
        <v>0</v>
      </c>
      <c r="T258" s="155">
        <f>S258*H258</f>
        <v>0</v>
      </c>
      <c r="U258" s="33"/>
      <c r="V258" s="33"/>
      <c r="W258" s="33"/>
      <c r="X258" s="33"/>
      <c r="Y258" s="33"/>
      <c r="Z258" s="33"/>
      <c r="AA258" s="33"/>
      <c r="AB258" s="33"/>
      <c r="AC258" s="33"/>
      <c r="AD258" s="33"/>
      <c r="AE258" s="33"/>
      <c r="AR258" s="156" t="s">
        <v>168</v>
      </c>
      <c r="AT258" s="156" t="s">
        <v>163</v>
      </c>
      <c r="AU258" s="156" t="s">
        <v>161</v>
      </c>
      <c r="AY258" s="18" t="s">
        <v>160</v>
      </c>
      <c r="BE258" s="157">
        <f>IF(N258="základní",J258,0)</f>
        <v>0</v>
      </c>
      <c r="BF258" s="157">
        <f>IF(N258="snížená",J258,0)</f>
        <v>0</v>
      </c>
      <c r="BG258" s="157">
        <f>IF(N258="zákl. přenesená",J258,0)</f>
        <v>0</v>
      </c>
      <c r="BH258" s="157">
        <f>IF(N258="sníž. přenesená",J258,0)</f>
        <v>0</v>
      </c>
      <c r="BI258" s="157">
        <f>IF(N258="nulová",J258,0)</f>
        <v>0</v>
      </c>
      <c r="BJ258" s="18" t="s">
        <v>81</v>
      </c>
      <c r="BK258" s="157">
        <f>ROUND(I258*H258,2)</f>
        <v>0</v>
      </c>
      <c r="BL258" s="18" t="s">
        <v>168</v>
      </c>
      <c r="BM258" s="156" t="s">
        <v>1123</v>
      </c>
    </row>
    <row r="259" spans="1:47" s="2" customFormat="1" ht="11.25">
      <c r="A259" s="33"/>
      <c r="B259" s="34"/>
      <c r="C259" s="33"/>
      <c r="D259" s="158" t="s">
        <v>170</v>
      </c>
      <c r="E259" s="33"/>
      <c r="F259" s="159" t="s">
        <v>3226</v>
      </c>
      <c r="G259" s="33"/>
      <c r="H259" s="33"/>
      <c r="I259" s="160"/>
      <c r="J259" s="33"/>
      <c r="K259" s="33"/>
      <c r="L259" s="34"/>
      <c r="M259" s="161"/>
      <c r="N259" s="162"/>
      <c r="O259" s="59"/>
      <c r="P259" s="59"/>
      <c r="Q259" s="59"/>
      <c r="R259" s="59"/>
      <c r="S259" s="59"/>
      <c r="T259" s="60"/>
      <c r="U259" s="33"/>
      <c r="V259" s="33"/>
      <c r="W259" s="33"/>
      <c r="X259" s="33"/>
      <c r="Y259" s="33"/>
      <c r="Z259" s="33"/>
      <c r="AA259" s="33"/>
      <c r="AB259" s="33"/>
      <c r="AC259" s="33"/>
      <c r="AD259" s="33"/>
      <c r="AE259" s="33"/>
      <c r="AT259" s="18" t="s">
        <v>170</v>
      </c>
      <c r="AU259" s="18" t="s">
        <v>161</v>
      </c>
    </row>
    <row r="260" spans="1:65" s="2" customFormat="1" ht="16.5" customHeight="1">
      <c r="A260" s="33"/>
      <c r="B260" s="144"/>
      <c r="C260" s="145" t="s">
        <v>695</v>
      </c>
      <c r="D260" s="145" t="s">
        <v>163</v>
      </c>
      <c r="E260" s="146" t="s">
        <v>3227</v>
      </c>
      <c r="F260" s="147" t="s">
        <v>3228</v>
      </c>
      <c r="G260" s="148" t="s">
        <v>236</v>
      </c>
      <c r="H260" s="149">
        <v>60</v>
      </c>
      <c r="I260" s="150"/>
      <c r="J260" s="151">
        <f>ROUND(I260*H260,2)</f>
        <v>0</v>
      </c>
      <c r="K260" s="147" t="s">
        <v>1</v>
      </c>
      <c r="L260" s="34"/>
      <c r="M260" s="152" t="s">
        <v>1</v>
      </c>
      <c r="N260" s="153" t="s">
        <v>38</v>
      </c>
      <c r="O260" s="59"/>
      <c r="P260" s="154">
        <f>O260*H260</f>
        <v>0</v>
      </c>
      <c r="Q260" s="154">
        <v>0</v>
      </c>
      <c r="R260" s="154">
        <f>Q260*H260</f>
        <v>0</v>
      </c>
      <c r="S260" s="154">
        <v>0</v>
      </c>
      <c r="T260" s="155">
        <f>S260*H260</f>
        <v>0</v>
      </c>
      <c r="U260" s="33"/>
      <c r="V260" s="33"/>
      <c r="W260" s="33"/>
      <c r="X260" s="33"/>
      <c r="Y260" s="33"/>
      <c r="Z260" s="33"/>
      <c r="AA260" s="33"/>
      <c r="AB260" s="33"/>
      <c r="AC260" s="33"/>
      <c r="AD260" s="33"/>
      <c r="AE260" s="33"/>
      <c r="AR260" s="156" t="s">
        <v>168</v>
      </c>
      <c r="AT260" s="156" t="s">
        <v>163</v>
      </c>
      <c r="AU260" s="156" t="s">
        <v>161</v>
      </c>
      <c r="AY260" s="18" t="s">
        <v>160</v>
      </c>
      <c r="BE260" s="157">
        <f>IF(N260="základní",J260,0)</f>
        <v>0</v>
      </c>
      <c r="BF260" s="157">
        <f>IF(N260="snížená",J260,0)</f>
        <v>0</v>
      </c>
      <c r="BG260" s="157">
        <f>IF(N260="zákl. přenesená",J260,0)</f>
        <v>0</v>
      </c>
      <c r="BH260" s="157">
        <f>IF(N260="sníž. přenesená",J260,0)</f>
        <v>0</v>
      </c>
      <c r="BI260" s="157">
        <f>IF(N260="nulová",J260,0)</f>
        <v>0</v>
      </c>
      <c r="BJ260" s="18" t="s">
        <v>81</v>
      </c>
      <c r="BK260" s="157">
        <f>ROUND(I260*H260,2)</f>
        <v>0</v>
      </c>
      <c r="BL260" s="18" t="s">
        <v>168</v>
      </c>
      <c r="BM260" s="156" t="s">
        <v>1139</v>
      </c>
    </row>
    <row r="261" spans="1:47" s="2" customFormat="1" ht="11.25">
      <c r="A261" s="33"/>
      <c r="B261" s="34"/>
      <c r="C261" s="33"/>
      <c r="D261" s="158" t="s">
        <v>170</v>
      </c>
      <c r="E261" s="33"/>
      <c r="F261" s="159" t="s">
        <v>3228</v>
      </c>
      <c r="G261" s="33"/>
      <c r="H261" s="33"/>
      <c r="I261" s="160"/>
      <c r="J261" s="33"/>
      <c r="K261" s="33"/>
      <c r="L261" s="34"/>
      <c r="M261" s="161"/>
      <c r="N261" s="162"/>
      <c r="O261" s="59"/>
      <c r="P261" s="59"/>
      <c r="Q261" s="59"/>
      <c r="R261" s="59"/>
      <c r="S261" s="59"/>
      <c r="T261" s="60"/>
      <c r="U261" s="33"/>
      <c r="V261" s="33"/>
      <c r="W261" s="33"/>
      <c r="X261" s="33"/>
      <c r="Y261" s="33"/>
      <c r="Z261" s="33"/>
      <c r="AA261" s="33"/>
      <c r="AB261" s="33"/>
      <c r="AC261" s="33"/>
      <c r="AD261" s="33"/>
      <c r="AE261" s="33"/>
      <c r="AT261" s="18" t="s">
        <v>170</v>
      </c>
      <c r="AU261" s="18" t="s">
        <v>161</v>
      </c>
    </row>
    <row r="262" spans="1:65" s="2" customFormat="1" ht="24.2" customHeight="1">
      <c r="A262" s="33"/>
      <c r="B262" s="144"/>
      <c r="C262" s="145" t="s">
        <v>701</v>
      </c>
      <c r="D262" s="145" t="s">
        <v>163</v>
      </c>
      <c r="E262" s="146" t="s">
        <v>3229</v>
      </c>
      <c r="F262" s="147" t="s">
        <v>3166</v>
      </c>
      <c r="G262" s="148" t="s">
        <v>236</v>
      </c>
      <c r="H262" s="149">
        <v>85</v>
      </c>
      <c r="I262" s="150"/>
      <c r="J262" s="151">
        <f>ROUND(I262*H262,2)</f>
        <v>0</v>
      </c>
      <c r="K262" s="147" t="s">
        <v>1</v>
      </c>
      <c r="L262" s="34"/>
      <c r="M262" s="152" t="s">
        <v>1</v>
      </c>
      <c r="N262" s="153" t="s">
        <v>38</v>
      </c>
      <c r="O262" s="59"/>
      <c r="P262" s="154">
        <f>O262*H262</f>
        <v>0</v>
      </c>
      <c r="Q262" s="154">
        <v>0</v>
      </c>
      <c r="R262" s="154">
        <f>Q262*H262</f>
        <v>0</v>
      </c>
      <c r="S262" s="154">
        <v>0</v>
      </c>
      <c r="T262" s="155">
        <f>S262*H262</f>
        <v>0</v>
      </c>
      <c r="U262" s="33"/>
      <c r="V262" s="33"/>
      <c r="W262" s="33"/>
      <c r="X262" s="33"/>
      <c r="Y262" s="33"/>
      <c r="Z262" s="33"/>
      <c r="AA262" s="33"/>
      <c r="AB262" s="33"/>
      <c r="AC262" s="33"/>
      <c r="AD262" s="33"/>
      <c r="AE262" s="33"/>
      <c r="AR262" s="156" t="s">
        <v>168</v>
      </c>
      <c r="AT262" s="156" t="s">
        <v>163</v>
      </c>
      <c r="AU262" s="156" t="s">
        <v>161</v>
      </c>
      <c r="AY262" s="18" t="s">
        <v>160</v>
      </c>
      <c r="BE262" s="157">
        <f>IF(N262="základní",J262,0)</f>
        <v>0</v>
      </c>
      <c r="BF262" s="157">
        <f>IF(N262="snížená",J262,0)</f>
        <v>0</v>
      </c>
      <c r="BG262" s="157">
        <f>IF(N262="zákl. přenesená",J262,0)</f>
        <v>0</v>
      </c>
      <c r="BH262" s="157">
        <f>IF(N262="sníž. přenesená",J262,0)</f>
        <v>0</v>
      </c>
      <c r="BI262" s="157">
        <f>IF(N262="nulová",J262,0)</f>
        <v>0</v>
      </c>
      <c r="BJ262" s="18" t="s">
        <v>81</v>
      </c>
      <c r="BK262" s="157">
        <f>ROUND(I262*H262,2)</f>
        <v>0</v>
      </c>
      <c r="BL262" s="18" t="s">
        <v>168</v>
      </c>
      <c r="BM262" s="156" t="s">
        <v>1152</v>
      </c>
    </row>
    <row r="263" spans="1:47" s="2" customFormat="1" ht="11.25">
      <c r="A263" s="33"/>
      <c r="B263" s="34"/>
      <c r="C263" s="33"/>
      <c r="D263" s="158" t="s">
        <v>170</v>
      </c>
      <c r="E263" s="33"/>
      <c r="F263" s="159" t="s">
        <v>3166</v>
      </c>
      <c r="G263" s="33"/>
      <c r="H263" s="33"/>
      <c r="I263" s="160"/>
      <c r="J263" s="33"/>
      <c r="K263" s="33"/>
      <c r="L263" s="34"/>
      <c r="M263" s="161"/>
      <c r="N263" s="162"/>
      <c r="O263" s="59"/>
      <c r="P263" s="59"/>
      <c r="Q263" s="59"/>
      <c r="R263" s="59"/>
      <c r="S263" s="59"/>
      <c r="T263" s="60"/>
      <c r="U263" s="33"/>
      <c r="V263" s="33"/>
      <c r="W263" s="33"/>
      <c r="X263" s="33"/>
      <c r="Y263" s="33"/>
      <c r="Z263" s="33"/>
      <c r="AA263" s="33"/>
      <c r="AB263" s="33"/>
      <c r="AC263" s="33"/>
      <c r="AD263" s="33"/>
      <c r="AE263" s="33"/>
      <c r="AT263" s="18" t="s">
        <v>170</v>
      </c>
      <c r="AU263" s="18" t="s">
        <v>161</v>
      </c>
    </row>
    <row r="264" spans="1:65" s="2" customFormat="1" ht="16.5" customHeight="1">
      <c r="A264" s="33"/>
      <c r="B264" s="144"/>
      <c r="C264" s="145" t="s">
        <v>706</v>
      </c>
      <c r="D264" s="145" t="s">
        <v>163</v>
      </c>
      <c r="E264" s="146" t="s">
        <v>3230</v>
      </c>
      <c r="F264" s="147" t="s">
        <v>3174</v>
      </c>
      <c r="G264" s="148" t="s">
        <v>693</v>
      </c>
      <c r="H264" s="149">
        <v>20</v>
      </c>
      <c r="I264" s="150"/>
      <c r="J264" s="151">
        <f>ROUND(I264*H264,2)</f>
        <v>0</v>
      </c>
      <c r="K264" s="147" t="s">
        <v>1</v>
      </c>
      <c r="L264" s="34"/>
      <c r="M264" s="152" t="s">
        <v>1</v>
      </c>
      <c r="N264" s="153" t="s">
        <v>38</v>
      </c>
      <c r="O264" s="59"/>
      <c r="P264" s="154">
        <f>O264*H264</f>
        <v>0</v>
      </c>
      <c r="Q264" s="154">
        <v>0</v>
      </c>
      <c r="R264" s="154">
        <f>Q264*H264</f>
        <v>0</v>
      </c>
      <c r="S264" s="154">
        <v>0</v>
      </c>
      <c r="T264" s="155">
        <f>S264*H264</f>
        <v>0</v>
      </c>
      <c r="U264" s="33"/>
      <c r="V264" s="33"/>
      <c r="W264" s="33"/>
      <c r="X264" s="33"/>
      <c r="Y264" s="33"/>
      <c r="Z264" s="33"/>
      <c r="AA264" s="33"/>
      <c r="AB264" s="33"/>
      <c r="AC264" s="33"/>
      <c r="AD264" s="33"/>
      <c r="AE264" s="33"/>
      <c r="AR264" s="156" t="s">
        <v>168</v>
      </c>
      <c r="AT264" s="156" t="s">
        <v>163</v>
      </c>
      <c r="AU264" s="156" t="s">
        <v>161</v>
      </c>
      <c r="AY264" s="18" t="s">
        <v>160</v>
      </c>
      <c r="BE264" s="157">
        <f>IF(N264="základní",J264,0)</f>
        <v>0</v>
      </c>
      <c r="BF264" s="157">
        <f>IF(N264="snížená",J264,0)</f>
        <v>0</v>
      </c>
      <c r="BG264" s="157">
        <f>IF(N264="zákl. přenesená",J264,0)</f>
        <v>0</v>
      </c>
      <c r="BH264" s="157">
        <f>IF(N264="sníž. přenesená",J264,0)</f>
        <v>0</v>
      </c>
      <c r="BI264" s="157">
        <f>IF(N264="nulová",J264,0)</f>
        <v>0</v>
      </c>
      <c r="BJ264" s="18" t="s">
        <v>81</v>
      </c>
      <c r="BK264" s="157">
        <f>ROUND(I264*H264,2)</f>
        <v>0</v>
      </c>
      <c r="BL264" s="18" t="s">
        <v>168</v>
      </c>
      <c r="BM264" s="156" t="s">
        <v>1164</v>
      </c>
    </row>
    <row r="265" spans="1:47" s="2" customFormat="1" ht="11.25">
      <c r="A265" s="33"/>
      <c r="B265" s="34"/>
      <c r="C265" s="33"/>
      <c r="D265" s="158" t="s">
        <v>170</v>
      </c>
      <c r="E265" s="33"/>
      <c r="F265" s="159" t="s">
        <v>3174</v>
      </c>
      <c r="G265" s="33"/>
      <c r="H265" s="33"/>
      <c r="I265" s="160"/>
      <c r="J265" s="33"/>
      <c r="K265" s="33"/>
      <c r="L265" s="34"/>
      <c r="M265" s="161"/>
      <c r="N265" s="162"/>
      <c r="O265" s="59"/>
      <c r="P265" s="59"/>
      <c r="Q265" s="59"/>
      <c r="R265" s="59"/>
      <c r="S265" s="59"/>
      <c r="T265" s="60"/>
      <c r="U265" s="33"/>
      <c r="V265" s="33"/>
      <c r="W265" s="33"/>
      <c r="X265" s="33"/>
      <c r="Y265" s="33"/>
      <c r="Z265" s="33"/>
      <c r="AA265" s="33"/>
      <c r="AB265" s="33"/>
      <c r="AC265" s="33"/>
      <c r="AD265" s="33"/>
      <c r="AE265" s="33"/>
      <c r="AT265" s="18" t="s">
        <v>170</v>
      </c>
      <c r="AU265" s="18" t="s">
        <v>161</v>
      </c>
    </row>
    <row r="266" spans="1:65" s="2" customFormat="1" ht="16.5" customHeight="1">
      <c r="A266" s="33"/>
      <c r="B266" s="144"/>
      <c r="C266" s="145" t="s">
        <v>711</v>
      </c>
      <c r="D266" s="145" t="s">
        <v>163</v>
      </c>
      <c r="E266" s="146" t="s">
        <v>3231</v>
      </c>
      <c r="F266" s="147" t="s">
        <v>3194</v>
      </c>
      <c r="G266" s="148" t="s">
        <v>236</v>
      </c>
      <c r="H266" s="149">
        <v>18</v>
      </c>
      <c r="I266" s="150"/>
      <c r="J266" s="151">
        <f>ROUND(I266*H266,2)</f>
        <v>0</v>
      </c>
      <c r="K266" s="147" t="s">
        <v>1</v>
      </c>
      <c r="L266" s="34"/>
      <c r="M266" s="152" t="s">
        <v>1</v>
      </c>
      <c r="N266" s="153" t="s">
        <v>38</v>
      </c>
      <c r="O266" s="59"/>
      <c r="P266" s="154">
        <f>O266*H266</f>
        <v>0</v>
      </c>
      <c r="Q266" s="154">
        <v>0</v>
      </c>
      <c r="R266" s="154">
        <f>Q266*H266</f>
        <v>0</v>
      </c>
      <c r="S266" s="154">
        <v>0</v>
      </c>
      <c r="T266" s="155">
        <f>S266*H266</f>
        <v>0</v>
      </c>
      <c r="U266" s="33"/>
      <c r="V266" s="33"/>
      <c r="W266" s="33"/>
      <c r="X266" s="33"/>
      <c r="Y266" s="33"/>
      <c r="Z266" s="33"/>
      <c r="AA266" s="33"/>
      <c r="AB266" s="33"/>
      <c r="AC266" s="33"/>
      <c r="AD266" s="33"/>
      <c r="AE266" s="33"/>
      <c r="AR266" s="156" t="s">
        <v>168</v>
      </c>
      <c r="AT266" s="156" t="s">
        <v>163</v>
      </c>
      <c r="AU266" s="156" t="s">
        <v>161</v>
      </c>
      <c r="AY266" s="18" t="s">
        <v>160</v>
      </c>
      <c r="BE266" s="157">
        <f>IF(N266="základní",J266,0)</f>
        <v>0</v>
      </c>
      <c r="BF266" s="157">
        <f>IF(N266="snížená",J266,0)</f>
        <v>0</v>
      </c>
      <c r="BG266" s="157">
        <f>IF(N266="zákl. přenesená",J266,0)</f>
        <v>0</v>
      </c>
      <c r="BH266" s="157">
        <f>IF(N266="sníž. přenesená",J266,0)</f>
        <v>0</v>
      </c>
      <c r="BI266" s="157">
        <f>IF(N266="nulová",J266,0)</f>
        <v>0</v>
      </c>
      <c r="BJ266" s="18" t="s">
        <v>81</v>
      </c>
      <c r="BK266" s="157">
        <f>ROUND(I266*H266,2)</f>
        <v>0</v>
      </c>
      <c r="BL266" s="18" t="s">
        <v>168</v>
      </c>
      <c r="BM266" s="156" t="s">
        <v>1173</v>
      </c>
    </row>
    <row r="267" spans="1:47" s="2" customFormat="1" ht="11.25">
      <c r="A267" s="33"/>
      <c r="B267" s="34"/>
      <c r="C267" s="33"/>
      <c r="D267" s="158" t="s">
        <v>170</v>
      </c>
      <c r="E267" s="33"/>
      <c r="F267" s="159" t="s">
        <v>3194</v>
      </c>
      <c r="G267" s="33"/>
      <c r="H267" s="33"/>
      <c r="I267" s="160"/>
      <c r="J267" s="33"/>
      <c r="K267" s="33"/>
      <c r="L267" s="34"/>
      <c r="M267" s="161"/>
      <c r="N267" s="162"/>
      <c r="O267" s="59"/>
      <c r="P267" s="59"/>
      <c r="Q267" s="59"/>
      <c r="R267" s="59"/>
      <c r="S267" s="59"/>
      <c r="T267" s="60"/>
      <c r="U267" s="33"/>
      <c r="V267" s="33"/>
      <c r="W267" s="33"/>
      <c r="X267" s="33"/>
      <c r="Y267" s="33"/>
      <c r="Z267" s="33"/>
      <c r="AA267" s="33"/>
      <c r="AB267" s="33"/>
      <c r="AC267" s="33"/>
      <c r="AD267" s="33"/>
      <c r="AE267" s="33"/>
      <c r="AT267" s="18" t="s">
        <v>170</v>
      </c>
      <c r="AU267" s="18" t="s">
        <v>161</v>
      </c>
    </row>
    <row r="268" spans="1:65" s="2" customFormat="1" ht="16.5" customHeight="1">
      <c r="A268" s="33"/>
      <c r="B268" s="144"/>
      <c r="C268" s="145" t="s">
        <v>715</v>
      </c>
      <c r="D268" s="145" t="s">
        <v>163</v>
      </c>
      <c r="E268" s="146" t="s">
        <v>3232</v>
      </c>
      <c r="F268" s="147" t="s">
        <v>3233</v>
      </c>
      <c r="G268" s="148" t="s">
        <v>693</v>
      </c>
      <c r="H268" s="149">
        <v>20</v>
      </c>
      <c r="I268" s="150"/>
      <c r="J268" s="151">
        <f>ROUND(I268*H268,2)</f>
        <v>0</v>
      </c>
      <c r="K268" s="147" t="s">
        <v>1</v>
      </c>
      <c r="L268" s="34"/>
      <c r="M268" s="152" t="s">
        <v>1</v>
      </c>
      <c r="N268" s="153" t="s">
        <v>38</v>
      </c>
      <c r="O268" s="59"/>
      <c r="P268" s="154">
        <f>O268*H268</f>
        <v>0</v>
      </c>
      <c r="Q268" s="154">
        <v>0</v>
      </c>
      <c r="R268" s="154">
        <f>Q268*H268</f>
        <v>0</v>
      </c>
      <c r="S268" s="154">
        <v>0</v>
      </c>
      <c r="T268" s="155">
        <f>S268*H268</f>
        <v>0</v>
      </c>
      <c r="U268" s="33"/>
      <c r="V268" s="33"/>
      <c r="W268" s="33"/>
      <c r="X268" s="33"/>
      <c r="Y268" s="33"/>
      <c r="Z268" s="33"/>
      <c r="AA268" s="33"/>
      <c r="AB268" s="33"/>
      <c r="AC268" s="33"/>
      <c r="AD268" s="33"/>
      <c r="AE268" s="33"/>
      <c r="AR268" s="156" t="s">
        <v>168</v>
      </c>
      <c r="AT268" s="156" t="s">
        <v>163</v>
      </c>
      <c r="AU268" s="156" t="s">
        <v>161</v>
      </c>
      <c r="AY268" s="18" t="s">
        <v>160</v>
      </c>
      <c r="BE268" s="157">
        <f>IF(N268="základní",J268,0)</f>
        <v>0</v>
      </c>
      <c r="BF268" s="157">
        <f>IF(N268="snížená",J268,0)</f>
        <v>0</v>
      </c>
      <c r="BG268" s="157">
        <f>IF(N268="zákl. přenesená",J268,0)</f>
        <v>0</v>
      </c>
      <c r="BH268" s="157">
        <f>IF(N268="sníž. přenesená",J268,0)</f>
        <v>0</v>
      </c>
      <c r="BI268" s="157">
        <f>IF(N268="nulová",J268,0)</f>
        <v>0</v>
      </c>
      <c r="BJ268" s="18" t="s">
        <v>81</v>
      </c>
      <c r="BK268" s="157">
        <f>ROUND(I268*H268,2)</f>
        <v>0</v>
      </c>
      <c r="BL268" s="18" t="s">
        <v>168</v>
      </c>
      <c r="BM268" s="156" t="s">
        <v>1184</v>
      </c>
    </row>
    <row r="269" spans="1:47" s="2" customFormat="1" ht="11.25">
      <c r="A269" s="33"/>
      <c r="B269" s="34"/>
      <c r="C269" s="33"/>
      <c r="D269" s="158" t="s">
        <v>170</v>
      </c>
      <c r="E269" s="33"/>
      <c r="F269" s="159" t="s">
        <v>3233</v>
      </c>
      <c r="G269" s="33"/>
      <c r="H269" s="33"/>
      <c r="I269" s="160"/>
      <c r="J269" s="33"/>
      <c r="K269" s="33"/>
      <c r="L269" s="34"/>
      <c r="M269" s="161"/>
      <c r="N269" s="162"/>
      <c r="O269" s="59"/>
      <c r="P269" s="59"/>
      <c r="Q269" s="59"/>
      <c r="R269" s="59"/>
      <c r="S269" s="59"/>
      <c r="T269" s="60"/>
      <c r="U269" s="33"/>
      <c r="V269" s="33"/>
      <c r="W269" s="33"/>
      <c r="X269" s="33"/>
      <c r="Y269" s="33"/>
      <c r="Z269" s="33"/>
      <c r="AA269" s="33"/>
      <c r="AB269" s="33"/>
      <c r="AC269" s="33"/>
      <c r="AD269" s="33"/>
      <c r="AE269" s="33"/>
      <c r="AT269" s="18" t="s">
        <v>170</v>
      </c>
      <c r="AU269" s="18" t="s">
        <v>161</v>
      </c>
    </row>
    <row r="270" spans="1:65" s="2" customFormat="1" ht="24.2" customHeight="1">
      <c r="A270" s="33"/>
      <c r="B270" s="144"/>
      <c r="C270" s="145" t="s">
        <v>728</v>
      </c>
      <c r="D270" s="145" t="s">
        <v>163</v>
      </c>
      <c r="E270" s="146" t="s">
        <v>3234</v>
      </c>
      <c r="F270" s="147" t="s">
        <v>3200</v>
      </c>
      <c r="G270" s="148" t="s">
        <v>693</v>
      </c>
      <c r="H270" s="149">
        <v>3</v>
      </c>
      <c r="I270" s="150"/>
      <c r="J270" s="151">
        <f>ROUND(I270*H270,2)</f>
        <v>0</v>
      </c>
      <c r="K270" s="147" t="s">
        <v>1</v>
      </c>
      <c r="L270" s="34"/>
      <c r="M270" s="152" t="s">
        <v>1</v>
      </c>
      <c r="N270" s="153" t="s">
        <v>38</v>
      </c>
      <c r="O270" s="59"/>
      <c r="P270" s="154">
        <f>O270*H270</f>
        <v>0</v>
      </c>
      <c r="Q270" s="154">
        <v>0</v>
      </c>
      <c r="R270" s="154">
        <f>Q270*H270</f>
        <v>0</v>
      </c>
      <c r="S270" s="154">
        <v>0</v>
      </c>
      <c r="T270" s="155">
        <f>S270*H270</f>
        <v>0</v>
      </c>
      <c r="U270" s="33"/>
      <c r="V270" s="33"/>
      <c r="W270" s="33"/>
      <c r="X270" s="33"/>
      <c r="Y270" s="33"/>
      <c r="Z270" s="33"/>
      <c r="AA270" s="33"/>
      <c r="AB270" s="33"/>
      <c r="AC270" s="33"/>
      <c r="AD270" s="33"/>
      <c r="AE270" s="33"/>
      <c r="AR270" s="156" t="s">
        <v>168</v>
      </c>
      <c r="AT270" s="156" t="s">
        <v>163</v>
      </c>
      <c r="AU270" s="156" t="s">
        <v>161</v>
      </c>
      <c r="AY270" s="18" t="s">
        <v>160</v>
      </c>
      <c r="BE270" s="157">
        <f>IF(N270="základní",J270,0)</f>
        <v>0</v>
      </c>
      <c r="BF270" s="157">
        <f>IF(N270="snížená",J270,0)</f>
        <v>0</v>
      </c>
      <c r="BG270" s="157">
        <f>IF(N270="zákl. přenesená",J270,0)</f>
        <v>0</v>
      </c>
      <c r="BH270" s="157">
        <f>IF(N270="sníž. přenesená",J270,0)</f>
        <v>0</v>
      </c>
      <c r="BI270" s="157">
        <f>IF(N270="nulová",J270,0)</f>
        <v>0</v>
      </c>
      <c r="BJ270" s="18" t="s">
        <v>81</v>
      </c>
      <c r="BK270" s="157">
        <f>ROUND(I270*H270,2)</f>
        <v>0</v>
      </c>
      <c r="BL270" s="18" t="s">
        <v>168</v>
      </c>
      <c r="BM270" s="156" t="s">
        <v>1199</v>
      </c>
    </row>
    <row r="271" spans="1:47" s="2" customFormat="1" ht="11.25">
      <c r="A271" s="33"/>
      <c r="B271" s="34"/>
      <c r="C271" s="33"/>
      <c r="D271" s="158" t="s">
        <v>170</v>
      </c>
      <c r="E271" s="33"/>
      <c r="F271" s="159" t="s">
        <v>3200</v>
      </c>
      <c r="G271" s="33"/>
      <c r="H271" s="33"/>
      <c r="I271" s="160"/>
      <c r="J271" s="33"/>
      <c r="K271" s="33"/>
      <c r="L271" s="34"/>
      <c r="M271" s="161"/>
      <c r="N271" s="162"/>
      <c r="O271" s="59"/>
      <c r="P271" s="59"/>
      <c r="Q271" s="59"/>
      <c r="R271" s="59"/>
      <c r="S271" s="59"/>
      <c r="T271" s="60"/>
      <c r="U271" s="33"/>
      <c r="V271" s="33"/>
      <c r="W271" s="33"/>
      <c r="X271" s="33"/>
      <c r="Y271" s="33"/>
      <c r="Z271" s="33"/>
      <c r="AA271" s="33"/>
      <c r="AB271" s="33"/>
      <c r="AC271" s="33"/>
      <c r="AD271" s="33"/>
      <c r="AE271" s="33"/>
      <c r="AT271" s="18" t="s">
        <v>170</v>
      </c>
      <c r="AU271" s="18" t="s">
        <v>161</v>
      </c>
    </row>
    <row r="272" spans="2:63" s="12" customFormat="1" ht="22.9" customHeight="1">
      <c r="B272" s="131"/>
      <c r="D272" s="132" t="s">
        <v>72</v>
      </c>
      <c r="E272" s="142" t="s">
        <v>3235</v>
      </c>
      <c r="F272" s="142" t="s">
        <v>3236</v>
      </c>
      <c r="I272" s="134"/>
      <c r="J272" s="143">
        <f>BK272</f>
        <v>0</v>
      </c>
      <c r="L272" s="131"/>
      <c r="M272" s="136"/>
      <c r="N272" s="137"/>
      <c r="O272" s="137"/>
      <c r="P272" s="138">
        <f>SUM(P273:P286)</f>
        <v>0</v>
      </c>
      <c r="Q272" s="137"/>
      <c r="R272" s="138">
        <f>SUM(R273:R286)</f>
        <v>0</v>
      </c>
      <c r="S272" s="137"/>
      <c r="T272" s="139">
        <f>SUM(T273:T286)</f>
        <v>0</v>
      </c>
      <c r="AR272" s="132" t="s">
        <v>81</v>
      </c>
      <c r="AT272" s="140" t="s">
        <v>72</v>
      </c>
      <c r="AU272" s="140" t="s">
        <v>81</v>
      </c>
      <c r="AY272" s="132" t="s">
        <v>160</v>
      </c>
      <c r="BK272" s="141">
        <f>SUM(BK273:BK286)</f>
        <v>0</v>
      </c>
    </row>
    <row r="273" spans="1:65" s="2" customFormat="1" ht="16.5" customHeight="1">
      <c r="A273" s="33"/>
      <c r="B273" s="144"/>
      <c r="C273" s="145" t="s">
        <v>735</v>
      </c>
      <c r="D273" s="145" t="s">
        <v>163</v>
      </c>
      <c r="E273" s="146" t="s">
        <v>3237</v>
      </c>
      <c r="F273" s="147" t="s">
        <v>3238</v>
      </c>
      <c r="G273" s="148" t="s">
        <v>693</v>
      </c>
      <c r="H273" s="149">
        <v>2</v>
      </c>
      <c r="I273" s="150"/>
      <c r="J273" s="151">
        <f>ROUND(I273*H273,2)</f>
        <v>0</v>
      </c>
      <c r="K273" s="147" t="s">
        <v>1</v>
      </c>
      <c r="L273" s="34"/>
      <c r="M273" s="152" t="s">
        <v>1</v>
      </c>
      <c r="N273" s="153" t="s">
        <v>38</v>
      </c>
      <c r="O273" s="59"/>
      <c r="P273" s="154">
        <f>O273*H273</f>
        <v>0</v>
      </c>
      <c r="Q273" s="154">
        <v>0</v>
      </c>
      <c r="R273" s="154">
        <f>Q273*H273</f>
        <v>0</v>
      </c>
      <c r="S273" s="154">
        <v>0</v>
      </c>
      <c r="T273" s="155">
        <f>S273*H273</f>
        <v>0</v>
      </c>
      <c r="U273" s="33"/>
      <c r="V273" s="33"/>
      <c r="W273" s="33"/>
      <c r="X273" s="33"/>
      <c r="Y273" s="33"/>
      <c r="Z273" s="33"/>
      <c r="AA273" s="33"/>
      <c r="AB273" s="33"/>
      <c r="AC273" s="33"/>
      <c r="AD273" s="33"/>
      <c r="AE273" s="33"/>
      <c r="AR273" s="156" t="s">
        <v>168</v>
      </c>
      <c r="AT273" s="156" t="s">
        <v>163</v>
      </c>
      <c r="AU273" s="156" t="s">
        <v>83</v>
      </c>
      <c r="AY273" s="18" t="s">
        <v>160</v>
      </c>
      <c r="BE273" s="157">
        <f>IF(N273="základní",J273,0)</f>
        <v>0</v>
      </c>
      <c r="BF273" s="157">
        <f>IF(N273="snížená",J273,0)</f>
        <v>0</v>
      </c>
      <c r="BG273" s="157">
        <f>IF(N273="zákl. přenesená",J273,0)</f>
        <v>0</v>
      </c>
      <c r="BH273" s="157">
        <f>IF(N273="sníž. přenesená",J273,0)</f>
        <v>0</v>
      </c>
      <c r="BI273" s="157">
        <f>IF(N273="nulová",J273,0)</f>
        <v>0</v>
      </c>
      <c r="BJ273" s="18" t="s">
        <v>81</v>
      </c>
      <c r="BK273" s="157">
        <f>ROUND(I273*H273,2)</f>
        <v>0</v>
      </c>
      <c r="BL273" s="18" t="s">
        <v>168</v>
      </c>
      <c r="BM273" s="156" t="s">
        <v>1208</v>
      </c>
    </row>
    <row r="274" spans="1:47" s="2" customFormat="1" ht="11.25">
      <c r="A274" s="33"/>
      <c r="B274" s="34"/>
      <c r="C274" s="33"/>
      <c r="D274" s="158" t="s">
        <v>170</v>
      </c>
      <c r="E274" s="33"/>
      <c r="F274" s="159" t="s">
        <v>3238</v>
      </c>
      <c r="G274" s="33"/>
      <c r="H274" s="33"/>
      <c r="I274" s="160"/>
      <c r="J274" s="33"/>
      <c r="K274" s="33"/>
      <c r="L274" s="34"/>
      <c r="M274" s="161"/>
      <c r="N274" s="162"/>
      <c r="O274" s="59"/>
      <c r="P274" s="59"/>
      <c r="Q274" s="59"/>
      <c r="R274" s="59"/>
      <c r="S274" s="59"/>
      <c r="T274" s="60"/>
      <c r="U274" s="33"/>
      <c r="V274" s="33"/>
      <c r="W274" s="33"/>
      <c r="X274" s="33"/>
      <c r="Y274" s="33"/>
      <c r="Z274" s="33"/>
      <c r="AA274" s="33"/>
      <c r="AB274" s="33"/>
      <c r="AC274" s="33"/>
      <c r="AD274" s="33"/>
      <c r="AE274" s="33"/>
      <c r="AT274" s="18" t="s">
        <v>170</v>
      </c>
      <c r="AU274" s="18" t="s">
        <v>83</v>
      </c>
    </row>
    <row r="275" spans="1:65" s="2" customFormat="1" ht="16.5" customHeight="1">
      <c r="A275" s="33"/>
      <c r="B275" s="144"/>
      <c r="C275" s="145" t="s">
        <v>742</v>
      </c>
      <c r="D275" s="145" t="s">
        <v>163</v>
      </c>
      <c r="E275" s="146" t="s">
        <v>3239</v>
      </c>
      <c r="F275" s="147" t="s">
        <v>3240</v>
      </c>
      <c r="G275" s="148" t="s">
        <v>236</v>
      </c>
      <c r="H275" s="149">
        <v>10</v>
      </c>
      <c r="I275" s="150"/>
      <c r="J275" s="151">
        <f>ROUND(I275*H275,2)</f>
        <v>0</v>
      </c>
      <c r="K275" s="147" t="s">
        <v>1</v>
      </c>
      <c r="L275" s="34"/>
      <c r="M275" s="152" t="s">
        <v>1</v>
      </c>
      <c r="N275" s="153" t="s">
        <v>38</v>
      </c>
      <c r="O275" s="59"/>
      <c r="P275" s="154">
        <f>O275*H275</f>
        <v>0</v>
      </c>
      <c r="Q275" s="154">
        <v>0</v>
      </c>
      <c r="R275" s="154">
        <f>Q275*H275</f>
        <v>0</v>
      </c>
      <c r="S275" s="154">
        <v>0</v>
      </c>
      <c r="T275" s="155">
        <f>S275*H275</f>
        <v>0</v>
      </c>
      <c r="U275" s="33"/>
      <c r="V275" s="33"/>
      <c r="W275" s="33"/>
      <c r="X275" s="33"/>
      <c r="Y275" s="33"/>
      <c r="Z275" s="33"/>
      <c r="AA275" s="33"/>
      <c r="AB275" s="33"/>
      <c r="AC275" s="33"/>
      <c r="AD275" s="33"/>
      <c r="AE275" s="33"/>
      <c r="AR275" s="156" t="s">
        <v>168</v>
      </c>
      <c r="AT275" s="156" t="s">
        <v>163</v>
      </c>
      <c r="AU275" s="156" t="s">
        <v>83</v>
      </c>
      <c r="AY275" s="18" t="s">
        <v>160</v>
      </c>
      <c r="BE275" s="157">
        <f>IF(N275="základní",J275,0)</f>
        <v>0</v>
      </c>
      <c r="BF275" s="157">
        <f>IF(N275="snížená",J275,0)</f>
        <v>0</v>
      </c>
      <c r="BG275" s="157">
        <f>IF(N275="zákl. přenesená",J275,0)</f>
        <v>0</v>
      </c>
      <c r="BH275" s="157">
        <f>IF(N275="sníž. přenesená",J275,0)</f>
        <v>0</v>
      </c>
      <c r="BI275" s="157">
        <f>IF(N275="nulová",J275,0)</f>
        <v>0</v>
      </c>
      <c r="BJ275" s="18" t="s">
        <v>81</v>
      </c>
      <c r="BK275" s="157">
        <f>ROUND(I275*H275,2)</f>
        <v>0</v>
      </c>
      <c r="BL275" s="18" t="s">
        <v>168</v>
      </c>
      <c r="BM275" s="156" t="s">
        <v>1233</v>
      </c>
    </row>
    <row r="276" spans="1:47" s="2" customFormat="1" ht="11.25">
      <c r="A276" s="33"/>
      <c r="B276" s="34"/>
      <c r="C276" s="33"/>
      <c r="D276" s="158" t="s">
        <v>170</v>
      </c>
      <c r="E276" s="33"/>
      <c r="F276" s="159" t="s">
        <v>3240</v>
      </c>
      <c r="G276" s="33"/>
      <c r="H276" s="33"/>
      <c r="I276" s="160"/>
      <c r="J276" s="33"/>
      <c r="K276" s="33"/>
      <c r="L276" s="34"/>
      <c r="M276" s="161"/>
      <c r="N276" s="162"/>
      <c r="O276" s="59"/>
      <c r="P276" s="59"/>
      <c r="Q276" s="59"/>
      <c r="R276" s="59"/>
      <c r="S276" s="59"/>
      <c r="T276" s="60"/>
      <c r="U276" s="33"/>
      <c r="V276" s="33"/>
      <c r="W276" s="33"/>
      <c r="X276" s="33"/>
      <c r="Y276" s="33"/>
      <c r="Z276" s="33"/>
      <c r="AA276" s="33"/>
      <c r="AB276" s="33"/>
      <c r="AC276" s="33"/>
      <c r="AD276" s="33"/>
      <c r="AE276" s="33"/>
      <c r="AT276" s="18" t="s">
        <v>170</v>
      </c>
      <c r="AU276" s="18" t="s">
        <v>83</v>
      </c>
    </row>
    <row r="277" spans="1:65" s="2" customFormat="1" ht="16.5" customHeight="1">
      <c r="A277" s="33"/>
      <c r="B277" s="144"/>
      <c r="C277" s="145" t="s">
        <v>744</v>
      </c>
      <c r="D277" s="145" t="s">
        <v>163</v>
      </c>
      <c r="E277" s="146" t="s">
        <v>3241</v>
      </c>
      <c r="F277" s="147" t="s">
        <v>3242</v>
      </c>
      <c r="G277" s="148" t="s">
        <v>693</v>
      </c>
      <c r="H277" s="149">
        <v>1</v>
      </c>
      <c r="I277" s="150"/>
      <c r="J277" s="151">
        <f>ROUND(I277*H277,2)</f>
        <v>0</v>
      </c>
      <c r="K277" s="147" t="s">
        <v>1</v>
      </c>
      <c r="L277" s="34"/>
      <c r="M277" s="152" t="s">
        <v>1</v>
      </c>
      <c r="N277" s="153" t="s">
        <v>38</v>
      </c>
      <c r="O277" s="59"/>
      <c r="P277" s="154">
        <f>O277*H277</f>
        <v>0</v>
      </c>
      <c r="Q277" s="154">
        <v>0</v>
      </c>
      <c r="R277" s="154">
        <f>Q277*H277</f>
        <v>0</v>
      </c>
      <c r="S277" s="154">
        <v>0</v>
      </c>
      <c r="T277" s="155">
        <f>S277*H277</f>
        <v>0</v>
      </c>
      <c r="U277" s="33"/>
      <c r="V277" s="33"/>
      <c r="W277" s="33"/>
      <c r="X277" s="33"/>
      <c r="Y277" s="33"/>
      <c r="Z277" s="33"/>
      <c r="AA277" s="33"/>
      <c r="AB277" s="33"/>
      <c r="AC277" s="33"/>
      <c r="AD277" s="33"/>
      <c r="AE277" s="33"/>
      <c r="AR277" s="156" t="s">
        <v>168</v>
      </c>
      <c r="AT277" s="156" t="s">
        <v>163</v>
      </c>
      <c r="AU277" s="156" t="s">
        <v>83</v>
      </c>
      <c r="AY277" s="18" t="s">
        <v>160</v>
      </c>
      <c r="BE277" s="157">
        <f>IF(N277="základní",J277,0)</f>
        <v>0</v>
      </c>
      <c r="BF277" s="157">
        <f>IF(N277="snížená",J277,0)</f>
        <v>0</v>
      </c>
      <c r="BG277" s="157">
        <f>IF(N277="zákl. přenesená",J277,0)</f>
        <v>0</v>
      </c>
      <c r="BH277" s="157">
        <f>IF(N277="sníž. přenesená",J277,0)</f>
        <v>0</v>
      </c>
      <c r="BI277" s="157">
        <f>IF(N277="nulová",J277,0)</f>
        <v>0</v>
      </c>
      <c r="BJ277" s="18" t="s">
        <v>81</v>
      </c>
      <c r="BK277" s="157">
        <f>ROUND(I277*H277,2)</f>
        <v>0</v>
      </c>
      <c r="BL277" s="18" t="s">
        <v>168</v>
      </c>
      <c r="BM277" s="156" t="s">
        <v>1243</v>
      </c>
    </row>
    <row r="278" spans="1:47" s="2" customFormat="1" ht="11.25">
      <c r="A278" s="33"/>
      <c r="B278" s="34"/>
      <c r="C278" s="33"/>
      <c r="D278" s="158" t="s">
        <v>170</v>
      </c>
      <c r="E278" s="33"/>
      <c r="F278" s="159" t="s">
        <v>3242</v>
      </c>
      <c r="G278" s="33"/>
      <c r="H278" s="33"/>
      <c r="I278" s="160"/>
      <c r="J278" s="33"/>
      <c r="K278" s="33"/>
      <c r="L278" s="34"/>
      <c r="M278" s="161"/>
      <c r="N278" s="162"/>
      <c r="O278" s="59"/>
      <c r="P278" s="59"/>
      <c r="Q278" s="59"/>
      <c r="R278" s="59"/>
      <c r="S278" s="59"/>
      <c r="T278" s="60"/>
      <c r="U278" s="33"/>
      <c r="V278" s="33"/>
      <c r="W278" s="33"/>
      <c r="X278" s="33"/>
      <c r="Y278" s="33"/>
      <c r="Z278" s="33"/>
      <c r="AA278" s="33"/>
      <c r="AB278" s="33"/>
      <c r="AC278" s="33"/>
      <c r="AD278" s="33"/>
      <c r="AE278" s="33"/>
      <c r="AT278" s="18" t="s">
        <v>170</v>
      </c>
      <c r="AU278" s="18" t="s">
        <v>83</v>
      </c>
    </row>
    <row r="279" spans="1:65" s="2" customFormat="1" ht="24.2" customHeight="1">
      <c r="A279" s="33"/>
      <c r="B279" s="144"/>
      <c r="C279" s="145" t="s">
        <v>750</v>
      </c>
      <c r="D279" s="145" t="s">
        <v>163</v>
      </c>
      <c r="E279" s="146" t="s">
        <v>3243</v>
      </c>
      <c r="F279" s="147" t="s">
        <v>3244</v>
      </c>
      <c r="G279" s="148" t="s">
        <v>236</v>
      </c>
      <c r="H279" s="149">
        <v>130</v>
      </c>
      <c r="I279" s="150"/>
      <c r="J279" s="151">
        <f>ROUND(I279*H279,2)</f>
        <v>0</v>
      </c>
      <c r="K279" s="147" t="s">
        <v>1</v>
      </c>
      <c r="L279" s="34"/>
      <c r="M279" s="152" t="s">
        <v>1</v>
      </c>
      <c r="N279" s="153" t="s">
        <v>38</v>
      </c>
      <c r="O279" s="59"/>
      <c r="P279" s="154">
        <f>O279*H279</f>
        <v>0</v>
      </c>
      <c r="Q279" s="154">
        <v>0</v>
      </c>
      <c r="R279" s="154">
        <f>Q279*H279</f>
        <v>0</v>
      </c>
      <c r="S279" s="154">
        <v>0</v>
      </c>
      <c r="T279" s="155">
        <f>S279*H279</f>
        <v>0</v>
      </c>
      <c r="U279" s="33"/>
      <c r="V279" s="33"/>
      <c r="W279" s="33"/>
      <c r="X279" s="33"/>
      <c r="Y279" s="33"/>
      <c r="Z279" s="33"/>
      <c r="AA279" s="33"/>
      <c r="AB279" s="33"/>
      <c r="AC279" s="33"/>
      <c r="AD279" s="33"/>
      <c r="AE279" s="33"/>
      <c r="AR279" s="156" t="s">
        <v>168</v>
      </c>
      <c r="AT279" s="156" t="s">
        <v>163</v>
      </c>
      <c r="AU279" s="156" t="s">
        <v>83</v>
      </c>
      <c r="AY279" s="18" t="s">
        <v>160</v>
      </c>
      <c r="BE279" s="157">
        <f>IF(N279="základní",J279,0)</f>
        <v>0</v>
      </c>
      <c r="BF279" s="157">
        <f>IF(N279="snížená",J279,0)</f>
        <v>0</v>
      </c>
      <c r="BG279" s="157">
        <f>IF(N279="zákl. přenesená",J279,0)</f>
        <v>0</v>
      </c>
      <c r="BH279" s="157">
        <f>IF(N279="sníž. přenesená",J279,0)</f>
        <v>0</v>
      </c>
      <c r="BI279" s="157">
        <f>IF(N279="nulová",J279,0)</f>
        <v>0</v>
      </c>
      <c r="BJ279" s="18" t="s">
        <v>81</v>
      </c>
      <c r="BK279" s="157">
        <f>ROUND(I279*H279,2)</f>
        <v>0</v>
      </c>
      <c r="BL279" s="18" t="s">
        <v>168</v>
      </c>
      <c r="BM279" s="156" t="s">
        <v>1257</v>
      </c>
    </row>
    <row r="280" spans="1:47" s="2" customFormat="1" ht="19.5">
      <c r="A280" s="33"/>
      <c r="B280" s="34"/>
      <c r="C280" s="33"/>
      <c r="D280" s="158" t="s">
        <v>170</v>
      </c>
      <c r="E280" s="33"/>
      <c r="F280" s="159" t="s">
        <v>3244</v>
      </c>
      <c r="G280" s="33"/>
      <c r="H280" s="33"/>
      <c r="I280" s="160"/>
      <c r="J280" s="33"/>
      <c r="K280" s="33"/>
      <c r="L280" s="34"/>
      <c r="M280" s="161"/>
      <c r="N280" s="162"/>
      <c r="O280" s="59"/>
      <c r="P280" s="59"/>
      <c r="Q280" s="59"/>
      <c r="R280" s="59"/>
      <c r="S280" s="59"/>
      <c r="T280" s="60"/>
      <c r="U280" s="33"/>
      <c r="V280" s="33"/>
      <c r="W280" s="33"/>
      <c r="X280" s="33"/>
      <c r="Y280" s="33"/>
      <c r="Z280" s="33"/>
      <c r="AA280" s="33"/>
      <c r="AB280" s="33"/>
      <c r="AC280" s="33"/>
      <c r="AD280" s="33"/>
      <c r="AE280" s="33"/>
      <c r="AT280" s="18" t="s">
        <v>170</v>
      </c>
      <c r="AU280" s="18" t="s">
        <v>83</v>
      </c>
    </row>
    <row r="281" spans="1:65" s="2" customFormat="1" ht="24.2" customHeight="1">
      <c r="A281" s="33"/>
      <c r="B281" s="144"/>
      <c r="C281" s="145" t="s">
        <v>778</v>
      </c>
      <c r="D281" s="145" t="s">
        <v>163</v>
      </c>
      <c r="E281" s="146" t="s">
        <v>3245</v>
      </c>
      <c r="F281" s="147" t="s">
        <v>3246</v>
      </c>
      <c r="G281" s="148" t="s">
        <v>693</v>
      </c>
      <c r="H281" s="149">
        <v>65</v>
      </c>
      <c r="I281" s="150"/>
      <c r="J281" s="151">
        <f>ROUND(I281*H281,2)</f>
        <v>0</v>
      </c>
      <c r="K281" s="147" t="s">
        <v>1</v>
      </c>
      <c r="L281" s="34"/>
      <c r="M281" s="152" t="s">
        <v>1</v>
      </c>
      <c r="N281" s="153" t="s">
        <v>38</v>
      </c>
      <c r="O281" s="59"/>
      <c r="P281" s="154">
        <f>O281*H281</f>
        <v>0</v>
      </c>
      <c r="Q281" s="154">
        <v>0</v>
      </c>
      <c r="R281" s="154">
        <f>Q281*H281</f>
        <v>0</v>
      </c>
      <c r="S281" s="154">
        <v>0</v>
      </c>
      <c r="T281" s="155">
        <f>S281*H281</f>
        <v>0</v>
      </c>
      <c r="U281" s="33"/>
      <c r="V281" s="33"/>
      <c r="W281" s="33"/>
      <c r="X281" s="33"/>
      <c r="Y281" s="33"/>
      <c r="Z281" s="33"/>
      <c r="AA281" s="33"/>
      <c r="AB281" s="33"/>
      <c r="AC281" s="33"/>
      <c r="AD281" s="33"/>
      <c r="AE281" s="33"/>
      <c r="AR281" s="156" t="s">
        <v>168</v>
      </c>
      <c r="AT281" s="156" t="s">
        <v>163</v>
      </c>
      <c r="AU281" s="156" t="s">
        <v>83</v>
      </c>
      <c r="AY281" s="18" t="s">
        <v>160</v>
      </c>
      <c r="BE281" s="157">
        <f>IF(N281="základní",J281,0)</f>
        <v>0</v>
      </c>
      <c r="BF281" s="157">
        <f>IF(N281="snížená",J281,0)</f>
        <v>0</v>
      </c>
      <c r="BG281" s="157">
        <f>IF(N281="zákl. přenesená",J281,0)</f>
        <v>0</v>
      </c>
      <c r="BH281" s="157">
        <f>IF(N281="sníž. přenesená",J281,0)</f>
        <v>0</v>
      </c>
      <c r="BI281" s="157">
        <f>IF(N281="nulová",J281,0)</f>
        <v>0</v>
      </c>
      <c r="BJ281" s="18" t="s">
        <v>81</v>
      </c>
      <c r="BK281" s="157">
        <f>ROUND(I281*H281,2)</f>
        <v>0</v>
      </c>
      <c r="BL281" s="18" t="s">
        <v>168</v>
      </c>
      <c r="BM281" s="156" t="s">
        <v>1301</v>
      </c>
    </row>
    <row r="282" spans="1:47" s="2" customFormat="1" ht="19.5">
      <c r="A282" s="33"/>
      <c r="B282" s="34"/>
      <c r="C282" s="33"/>
      <c r="D282" s="158" t="s">
        <v>170</v>
      </c>
      <c r="E282" s="33"/>
      <c r="F282" s="159" t="s">
        <v>3246</v>
      </c>
      <c r="G282" s="33"/>
      <c r="H282" s="33"/>
      <c r="I282" s="160"/>
      <c r="J282" s="33"/>
      <c r="K282" s="33"/>
      <c r="L282" s="34"/>
      <c r="M282" s="161"/>
      <c r="N282" s="162"/>
      <c r="O282" s="59"/>
      <c r="P282" s="59"/>
      <c r="Q282" s="59"/>
      <c r="R282" s="59"/>
      <c r="S282" s="59"/>
      <c r="T282" s="60"/>
      <c r="U282" s="33"/>
      <c r="V282" s="33"/>
      <c r="W282" s="33"/>
      <c r="X282" s="33"/>
      <c r="Y282" s="33"/>
      <c r="Z282" s="33"/>
      <c r="AA282" s="33"/>
      <c r="AB282" s="33"/>
      <c r="AC282" s="33"/>
      <c r="AD282" s="33"/>
      <c r="AE282" s="33"/>
      <c r="AT282" s="18" t="s">
        <v>170</v>
      </c>
      <c r="AU282" s="18" t="s">
        <v>83</v>
      </c>
    </row>
    <row r="283" spans="1:65" s="2" customFormat="1" ht="16.5" customHeight="1">
      <c r="A283" s="33"/>
      <c r="B283" s="144"/>
      <c r="C283" s="145" t="s">
        <v>784</v>
      </c>
      <c r="D283" s="145" t="s">
        <v>163</v>
      </c>
      <c r="E283" s="146" t="s">
        <v>3247</v>
      </c>
      <c r="F283" s="147" t="s">
        <v>3248</v>
      </c>
      <c r="G283" s="148" t="s">
        <v>693</v>
      </c>
      <c r="H283" s="149">
        <v>80</v>
      </c>
      <c r="I283" s="150"/>
      <c r="J283" s="151">
        <f>ROUND(I283*H283,2)</f>
        <v>0</v>
      </c>
      <c r="K283" s="147" t="s">
        <v>1</v>
      </c>
      <c r="L283" s="34"/>
      <c r="M283" s="152" t="s">
        <v>1</v>
      </c>
      <c r="N283" s="153" t="s">
        <v>38</v>
      </c>
      <c r="O283" s="59"/>
      <c r="P283" s="154">
        <f>O283*H283</f>
        <v>0</v>
      </c>
      <c r="Q283" s="154">
        <v>0</v>
      </c>
      <c r="R283" s="154">
        <f>Q283*H283</f>
        <v>0</v>
      </c>
      <c r="S283" s="154">
        <v>0</v>
      </c>
      <c r="T283" s="155">
        <f>S283*H283</f>
        <v>0</v>
      </c>
      <c r="U283" s="33"/>
      <c r="V283" s="33"/>
      <c r="W283" s="33"/>
      <c r="X283" s="33"/>
      <c r="Y283" s="33"/>
      <c r="Z283" s="33"/>
      <c r="AA283" s="33"/>
      <c r="AB283" s="33"/>
      <c r="AC283" s="33"/>
      <c r="AD283" s="33"/>
      <c r="AE283" s="33"/>
      <c r="AR283" s="156" t="s">
        <v>168</v>
      </c>
      <c r="AT283" s="156" t="s">
        <v>163</v>
      </c>
      <c r="AU283" s="156" t="s">
        <v>83</v>
      </c>
      <c r="AY283" s="18" t="s">
        <v>160</v>
      </c>
      <c r="BE283" s="157">
        <f>IF(N283="základní",J283,0)</f>
        <v>0</v>
      </c>
      <c r="BF283" s="157">
        <f>IF(N283="snížená",J283,0)</f>
        <v>0</v>
      </c>
      <c r="BG283" s="157">
        <f>IF(N283="zákl. přenesená",J283,0)</f>
        <v>0</v>
      </c>
      <c r="BH283" s="157">
        <f>IF(N283="sníž. přenesená",J283,0)</f>
        <v>0</v>
      </c>
      <c r="BI283" s="157">
        <f>IF(N283="nulová",J283,0)</f>
        <v>0</v>
      </c>
      <c r="BJ283" s="18" t="s">
        <v>81</v>
      </c>
      <c r="BK283" s="157">
        <f>ROUND(I283*H283,2)</f>
        <v>0</v>
      </c>
      <c r="BL283" s="18" t="s">
        <v>168</v>
      </c>
      <c r="BM283" s="156" t="s">
        <v>1313</v>
      </c>
    </row>
    <row r="284" spans="1:47" s="2" customFormat="1" ht="11.25">
      <c r="A284" s="33"/>
      <c r="B284" s="34"/>
      <c r="C284" s="33"/>
      <c r="D284" s="158" t="s">
        <v>170</v>
      </c>
      <c r="E284" s="33"/>
      <c r="F284" s="159" t="s">
        <v>3248</v>
      </c>
      <c r="G284" s="33"/>
      <c r="H284" s="33"/>
      <c r="I284" s="160"/>
      <c r="J284" s="33"/>
      <c r="K284" s="33"/>
      <c r="L284" s="34"/>
      <c r="M284" s="161"/>
      <c r="N284" s="162"/>
      <c r="O284" s="59"/>
      <c r="P284" s="59"/>
      <c r="Q284" s="59"/>
      <c r="R284" s="59"/>
      <c r="S284" s="59"/>
      <c r="T284" s="60"/>
      <c r="U284" s="33"/>
      <c r="V284" s="33"/>
      <c r="W284" s="33"/>
      <c r="X284" s="33"/>
      <c r="Y284" s="33"/>
      <c r="Z284" s="33"/>
      <c r="AA284" s="33"/>
      <c r="AB284" s="33"/>
      <c r="AC284" s="33"/>
      <c r="AD284" s="33"/>
      <c r="AE284" s="33"/>
      <c r="AT284" s="18" t="s">
        <v>170</v>
      </c>
      <c r="AU284" s="18" t="s">
        <v>83</v>
      </c>
    </row>
    <row r="285" spans="1:65" s="2" customFormat="1" ht="16.5" customHeight="1">
      <c r="A285" s="33"/>
      <c r="B285" s="144"/>
      <c r="C285" s="145" t="s">
        <v>792</v>
      </c>
      <c r="D285" s="145" t="s">
        <v>163</v>
      </c>
      <c r="E285" s="146" t="s">
        <v>3249</v>
      </c>
      <c r="F285" s="147" t="s">
        <v>3250</v>
      </c>
      <c r="G285" s="148" t="s">
        <v>693</v>
      </c>
      <c r="H285" s="149">
        <v>15</v>
      </c>
      <c r="I285" s="150"/>
      <c r="J285" s="151">
        <f>ROUND(I285*H285,2)</f>
        <v>0</v>
      </c>
      <c r="K285" s="147" t="s">
        <v>1</v>
      </c>
      <c r="L285" s="34"/>
      <c r="M285" s="152" t="s">
        <v>1</v>
      </c>
      <c r="N285" s="153" t="s">
        <v>38</v>
      </c>
      <c r="O285" s="59"/>
      <c r="P285" s="154">
        <f>O285*H285</f>
        <v>0</v>
      </c>
      <c r="Q285" s="154">
        <v>0</v>
      </c>
      <c r="R285" s="154">
        <f>Q285*H285</f>
        <v>0</v>
      </c>
      <c r="S285" s="154">
        <v>0</v>
      </c>
      <c r="T285" s="155">
        <f>S285*H285</f>
        <v>0</v>
      </c>
      <c r="U285" s="33"/>
      <c r="V285" s="33"/>
      <c r="W285" s="33"/>
      <c r="X285" s="33"/>
      <c r="Y285" s="33"/>
      <c r="Z285" s="33"/>
      <c r="AA285" s="33"/>
      <c r="AB285" s="33"/>
      <c r="AC285" s="33"/>
      <c r="AD285" s="33"/>
      <c r="AE285" s="33"/>
      <c r="AR285" s="156" t="s">
        <v>168</v>
      </c>
      <c r="AT285" s="156" t="s">
        <v>163</v>
      </c>
      <c r="AU285" s="156" t="s">
        <v>83</v>
      </c>
      <c r="AY285" s="18" t="s">
        <v>160</v>
      </c>
      <c r="BE285" s="157">
        <f>IF(N285="základní",J285,0)</f>
        <v>0</v>
      </c>
      <c r="BF285" s="157">
        <f>IF(N285="snížená",J285,0)</f>
        <v>0</v>
      </c>
      <c r="BG285" s="157">
        <f>IF(N285="zákl. přenesená",J285,0)</f>
        <v>0</v>
      </c>
      <c r="BH285" s="157">
        <f>IF(N285="sníž. přenesená",J285,0)</f>
        <v>0</v>
      </c>
      <c r="BI285" s="157">
        <f>IF(N285="nulová",J285,0)</f>
        <v>0</v>
      </c>
      <c r="BJ285" s="18" t="s">
        <v>81</v>
      </c>
      <c r="BK285" s="157">
        <f>ROUND(I285*H285,2)</f>
        <v>0</v>
      </c>
      <c r="BL285" s="18" t="s">
        <v>168</v>
      </c>
      <c r="BM285" s="156" t="s">
        <v>1322</v>
      </c>
    </row>
    <row r="286" spans="1:47" s="2" customFormat="1" ht="11.25">
      <c r="A286" s="33"/>
      <c r="B286" s="34"/>
      <c r="C286" s="33"/>
      <c r="D286" s="158" t="s">
        <v>170</v>
      </c>
      <c r="E286" s="33"/>
      <c r="F286" s="159" t="s">
        <v>3250</v>
      </c>
      <c r="G286" s="33"/>
      <c r="H286" s="33"/>
      <c r="I286" s="160"/>
      <c r="J286" s="33"/>
      <c r="K286" s="33"/>
      <c r="L286" s="34"/>
      <c r="M286" s="161"/>
      <c r="N286" s="162"/>
      <c r="O286" s="59"/>
      <c r="P286" s="59"/>
      <c r="Q286" s="59"/>
      <c r="R286" s="59"/>
      <c r="S286" s="59"/>
      <c r="T286" s="60"/>
      <c r="U286" s="33"/>
      <c r="V286" s="33"/>
      <c r="W286" s="33"/>
      <c r="X286" s="33"/>
      <c r="Y286" s="33"/>
      <c r="Z286" s="33"/>
      <c r="AA286" s="33"/>
      <c r="AB286" s="33"/>
      <c r="AC286" s="33"/>
      <c r="AD286" s="33"/>
      <c r="AE286" s="33"/>
      <c r="AT286" s="18" t="s">
        <v>170</v>
      </c>
      <c r="AU286" s="18" t="s">
        <v>83</v>
      </c>
    </row>
    <row r="287" spans="2:63" s="12" customFormat="1" ht="22.9" customHeight="1">
      <c r="B287" s="131"/>
      <c r="D287" s="132" t="s">
        <v>72</v>
      </c>
      <c r="E287" s="142" t="s">
        <v>3251</v>
      </c>
      <c r="F287" s="142" t="s">
        <v>3252</v>
      </c>
      <c r="I287" s="134"/>
      <c r="J287" s="143">
        <f>BK287</f>
        <v>0</v>
      </c>
      <c r="L287" s="131"/>
      <c r="M287" s="136"/>
      <c r="N287" s="137"/>
      <c r="O287" s="137"/>
      <c r="P287" s="138">
        <f>SUM(P288:P293)</f>
        <v>0</v>
      </c>
      <c r="Q287" s="137"/>
      <c r="R287" s="138">
        <f>SUM(R288:R293)</f>
        <v>0</v>
      </c>
      <c r="S287" s="137"/>
      <c r="T287" s="139">
        <f>SUM(T288:T293)</f>
        <v>0</v>
      </c>
      <c r="AR287" s="132" t="s">
        <v>81</v>
      </c>
      <c r="AT287" s="140" t="s">
        <v>72</v>
      </c>
      <c r="AU287" s="140" t="s">
        <v>81</v>
      </c>
      <c r="AY287" s="132" t="s">
        <v>160</v>
      </c>
      <c r="BK287" s="141">
        <f>SUM(BK288:BK293)</f>
        <v>0</v>
      </c>
    </row>
    <row r="288" spans="1:65" s="2" customFormat="1" ht="44.25" customHeight="1">
      <c r="A288" s="33"/>
      <c r="B288" s="144"/>
      <c r="C288" s="145" t="s">
        <v>801</v>
      </c>
      <c r="D288" s="145" t="s">
        <v>163</v>
      </c>
      <c r="E288" s="146" t="s">
        <v>3253</v>
      </c>
      <c r="F288" s="147" t="s">
        <v>3254</v>
      </c>
      <c r="G288" s="148" t="s">
        <v>693</v>
      </c>
      <c r="H288" s="149">
        <v>5</v>
      </c>
      <c r="I288" s="150"/>
      <c r="J288" s="151">
        <f>ROUND(I288*H288,2)</f>
        <v>0</v>
      </c>
      <c r="K288" s="147" t="s">
        <v>1</v>
      </c>
      <c r="L288" s="34"/>
      <c r="M288" s="152" t="s">
        <v>1</v>
      </c>
      <c r="N288" s="153" t="s">
        <v>38</v>
      </c>
      <c r="O288" s="59"/>
      <c r="P288" s="154">
        <f>O288*H288</f>
        <v>0</v>
      </c>
      <c r="Q288" s="154">
        <v>0</v>
      </c>
      <c r="R288" s="154">
        <f>Q288*H288</f>
        <v>0</v>
      </c>
      <c r="S288" s="154">
        <v>0</v>
      </c>
      <c r="T288" s="155">
        <f>S288*H288</f>
        <v>0</v>
      </c>
      <c r="U288" s="33"/>
      <c r="V288" s="33"/>
      <c r="W288" s="33"/>
      <c r="X288" s="33"/>
      <c r="Y288" s="33"/>
      <c r="Z288" s="33"/>
      <c r="AA288" s="33"/>
      <c r="AB288" s="33"/>
      <c r="AC288" s="33"/>
      <c r="AD288" s="33"/>
      <c r="AE288" s="33"/>
      <c r="AR288" s="156" t="s">
        <v>168</v>
      </c>
      <c r="AT288" s="156" t="s">
        <v>163</v>
      </c>
      <c r="AU288" s="156" t="s">
        <v>83</v>
      </c>
      <c r="AY288" s="18" t="s">
        <v>160</v>
      </c>
      <c r="BE288" s="157">
        <f>IF(N288="základní",J288,0)</f>
        <v>0</v>
      </c>
      <c r="BF288" s="157">
        <f>IF(N288="snížená",J288,0)</f>
        <v>0</v>
      </c>
      <c r="BG288" s="157">
        <f>IF(N288="zákl. přenesená",J288,0)</f>
        <v>0</v>
      </c>
      <c r="BH288" s="157">
        <f>IF(N288="sníž. přenesená",J288,0)</f>
        <v>0</v>
      </c>
      <c r="BI288" s="157">
        <f>IF(N288="nulová",J288,0)</f>
        <v>0</v>
      </c>
      <c r="BJ288" s="18" t="s">
        <v>81</v>
      </c>
      <c r="BK288" s="157">
        <f>ROUND(I288*H288,2)</f>
        <v>0</v>
      </c>
      <c r="BL288" s="18" t="s">
        <v>168</v>
      </c>
      <c r="BM288" s="156" t="s">
        <v>1332</v>
      </c>
    </row>
    <row r="289" spans="1:47" s="2" customFormat="1" ht="29.25">
      <c r="A289" s="33"/>
      <c r="B289" s="34"/>
      <c r="C289" s="33"/>
      <c r="D289" s="158" t="s">
        <v>170</v>
      </c>
      <c r="E289" s="33"/>
      <c r="F289" s="159" t="s">
        <v>3254</v>
      </c>
      <c r="G289" s="33"/>
      <c r="H289" s="33"/>
      <c r="I289" s="160"/>
      <c r="J289" s="33"/>
      <c r="K289" s="33"/>
      <c r="L289" s="34"/>
      <c r="M289" s="161"/>
      <c r="N289" s="162"/>
      <c r="O289" s="59"/>
      <c r="P289" s="59"/>
      <c r="Q289" s="59"/>
      <c r="R289" s="59"/>
      <c r="S289" s="59"/>
      <c r="T289" s="60"/>
      <c r="U289" s="33"/>
      <c r="V289" s="33"/>
      <c r="W289" s="33"/>
      <c r="X289" s="33"/>
      <c r="Y289" s="33"/>
      <c r="Z289" s="33"/>
      <c r="AA289" s="33"/>
      <c r="AB289" s="33"/>
      <c r="AC289" s="33"/>
      <c r="AD289" s="33"/>
      <c r="AE289" s="33"/>
      <c r="AT289" s="18" t="s">
        <v>170</v>
      </c>
      <c r="AU289" s="18" t="s">
        <v>83</v>
      </c>
    </row>
    <row r="290" spans="1:65" s="2" customFormat="1" ht="24.2" customHeight="1">
      <c r="A290" s="33"/>
      <c r="B290" s="144"/>
      <c r="C290" s="145" t="s">
        <v>807</v>
      </c>
      <c r="D290" s="145" t="s">
        <v>163</v>
      </c>
      <c r="E290" s="146" t="s">
        <v>3255</v>
      </c>
      <c r="F290" s="147" t="s">
        <v>3256</v>
      </c>
      <c r="G290" s="148" t="s">
        <v>693</v>
      </c>
      <c r="H290" s="149">
        <v>2</v>
      </c>
      <c r="I290" s="150"/>
      <c r="J290" s="151">
        <f>ROUND(I290*H290,2)</f>
        <v>0</v>
      </c>
      <c r="K290" s="147" t="s">
        <v>1</v>
      </c>
      <c r="L290" s="34"/>
      <c r="M290" s="152" t="s">
        <v>1</v>
      </c>
      <c r="N290" s="153" t="s">
        <v>38</v>
      </c>
      <c r="O290" s="59"/>
      <c r="P290" s="154">
        <f>O290*H290</f>
        <v>0</v>
      </c>
      <c r="Q290" s="154">
        <v>0</v>
      </c>
      <c r="R290" s="154">
        <f>Q290*H290</f>
        <v>0</v>
      </c>
      <c r="S290" s="154">
        <v>0</v>
      </c>
      <c r="T290" s="155">
        <f>S290*H290</f>
        <v>0</v>
      </c>
      <c r="U290" s="33"/>
      <c r="V290" s="33"/>
      <c r="W290" s="33"/>
      <c r="X290" s="33"/>
      <c r="Y290" s="33"/>
      <c r="Z290" s="33"/>
      <c r="AA290" s="33"/>
      <c r="AB290" s="33"/>
      <c r="AC290" s="33"/>
      <c r="AD290" s="33"/>
      <c r="AE290" s="33"/>
      <c r="AR290" s="156" t="s">
        <v>168</v>
      </c>
      <c r="AT290" s="156" t="s">
        <v>163</v>
      </c>
      <c r="AU290" s="156" t="s">
        <v>83</v>
      </c>
      <c r="AY290" s="18" t="s">
        <v>160</v>
      </c>
      <c r="BE290" s="157">
        <f>IF(N290="základní",J290,0)</f>
        <v>0</v>
      </c>
      <c r="BF290" s="157">
        <f>IF(N290="snížená",J290,0)</f>
        <v>0</v>
      </c>
      <c r="BG290" s="157">
        <f>IF(N290="zákl. přenesená",J290,0)</f>
        <v>0</v>
      </c>
      <c r="BH290" s="157">
        <f>IF(N290="sníž. přenesená",J290,0)</f>
        <v>0</v>
      </c>
      <c r="BI290" s="157">
        <f>IF(N290="nulová",J290,0)</f>
        <v>0</v>
      </c>
      <c r="BJ290" s="18" t="s">
        <v>81</v>
      </c>
      <c r="BK290" s="157">
        <f>ROUND(I290*H290,2)</f>
        <v>0</v>
      </c>
      <c r="BL290" s="18" t="s">
        <v>168</v>
      </c>
      <c r="BM290" s="156" t="s">
        <v>1342</v>
      </c>
    </row>
    <row r="291" spans="1:47" s="2" customFormat="1" ht="11.25">
      <c r="A291" s="33"/>
      <c r="B291" s="34"/>
      <c r="C291" s="33"/>
      <c r="D291" s="158" t="s">
        <v>170</v>
      </c>
      <c r="E291" s="33"/>
      <c r="F291" s="159" t="s">
        <v>3256</v>
      </c>
      <c r="G291" s="33"/>
      <c r="H291" s="33"/>
      <c r="I291" s="160"/>
      <c r="J291" s="33"/>
      <c r="K291" s="33"/>
      <c r="L291" s="34"/>
      <c r="M291" s="161"/>
      <c r="N291" s="162"/>
      <c r="O291" s="59"/>
      <c r="P291" s="59"/>
      <c r="Q291" s="59"/>
      <c r="R291" s="59"/>
      <c r="S291" s="59"/>
      <c r="T291" s="60"/>
      <c r="U291" s="33"/>
      <c r="V291" s="33"/>
      <c r="W291" s="33"/>
      <c r="X291" s="33"/>
      <c r="Y291" s="33"/>
      <c r="Z291" s="33"/>
      <c r="AA291" s="33"/>
      <c r="AB291" s="33"/>
      <c r="AC291" s="33"/>
      <c r="AD291" s="33"/>
      <c r="AE291" s="33"/>
      <c r="AT291" s="18" t="s">
        <v>170</v>
      </c>
      <c r="AU291" s="18" t="s">
        <v>83</v>
      </c>
    </row>
    <row r="292" spans="1:65" s="2" customFormat="1" ht="16.5" customHeight="1">
      <c r="A292" s="33"/>
      <c r="B292" s="144"/>
      <c r="C292" s="145" t="s">
        <v>812</v>
      </c>
      <c r="D292" s="145" t="s">
        <v>163</v>
      </c>
      <c r="E292" s="146" t="s">
        <v>3257</v>
      </c>
      <c r="F292" s="147" t="s">
        <v>3258</v>
      </c>
      <c r="G292" s="148" t="s">
        <v>693</v>
      </c>
      <c r="H292" s="149">
        <v>2</v>
      </c>
      <c r="I292" s="150"/>
      <c r="J292" s="151">
        <f>ROUND(I292*H292,2)</f>
        <v>0</v>
      </c>
      <c r="K292" s="147" t="s">
        <v>1</v>
      </c>
      <c r="L292" s="34"/>
      <c r="M292" s="152" t="s">
        <v>1</v>
      </c>
      <c r="N292" s="153" t="s">
        <v>38</v>
      </c>
      <c r="O292" s="59"/>
      <c r="P292" s="154">
        <f>O292*H292</f>
        <v>0</v>
      </c>
      <c r="Q292" s="154">
        <v>0</v>
      </c>
      <c r="R292" s="154">
        <f>Q292*H292</f>
        <v>0</v>
      </c>
      <c r="S292" s="154">
        <v>0</v>
      </c>
      <c r="T292" s="155">
        <f>S292*H292</f>
        <v>0</v>
      </c>
      <c r="U292" s="33"/>
      <c r="V292" s="33"/>
      <c r="W292" s="33"/>
      <c r="X292" s="33"/>
      <c r="Y292" s="33"/>
      <c r="Z292" s="33"/>
      <c r="AA292" s="33"/>
      <c r="AB292" s="33"/>
      <c r="AC292" s="33"/>
      <c r="AD292" s="33"/>
      <c r="AE292" s="33"/>
      <c r="AR292" s="156" t="s">
        <v>168</v>
      </c>
      <c r="AT292" s="156" t="s">
        <v>163</v>
      </c>
      <c r="AU292" s="156" t="s">
        <v>83</v>
      </c>
      <c r="AY292" s="18" t="s">
        <v>160</v>
      </c>
      <c r="BE292" s="157">
        <f>IF(N292="základní",J292,0)</f>
        <v>0</v>
      </c>
      <c r="BF292" s="157">
        <f>IF(N292="snížená",J292,0)</f>
        <v>0</v>
      </c>
      <c r="BG292" s="157">
        <f>IF(N292="zákl. přenesená",J292,0)</f>
        <v>0</v>
      </c>
      <c r="BH292" s="157">
        <f>IF(N292="sníž. přenesená",J292,0)</f>
        <v>0</v>
      </c>
      <c r="BI292" s="157">
        <f>IF(N292="nulová",J292,0)</f>
        <v>0</v>
      </c>
      <c r="BJ292" s="18" t="s">
        <v>81</v>
      </c>
      <c r="BK292" s="157">
        <f>ROUND(I292*H292,2)</f>
        <v>0</v>
      </c>
      <c r="BL292" s="18" t="s">
        <v>168</v>
      </c>
      <c r="BM292" s="156" t="s">
        <v>1352</v>
      </c>
    </row>
    <row r="293" spans="1:47" s="2" customFormat="1" ht="11.25">
      <c r="A293" s="33"/>
      <c r="B293" s="34"/>
      <c r="C293" s="33"/>
      <c r="D293" s="158" t="s">
        <v>170</v>
      </c>
      <c r="E293" s="33"/>
      <c r="F293" s="159" t="s">
        <v>3258</v>
      </c>
      <c r="G293" s="33"/>
      <c r="H293" s="33"/>
      <c r="I293" s="160"/>
      <c r="J293" s="33"/>
      <c r="K293" s="33"/>
      <c r="L293" s="34"/>
      <c r="M293" s="161"/>
      <c r="N293" s="162"/>
      <c r="O293" s="59"/>
      <c r="P293" s="59"/>
      <c r="Q293" s="59"/>
      <c r="R293" s="59"/>
      <c r="S293" s="59"/>
      <c r="T293" s="60"/>
      <c r="U293" s="33"/>
      <c r="V293" s="33"/>
      <c r="W293" s="33"/>
      <c r="X293" s="33"/>
      <c r="Y293" s="33"/>
      <c r="Z293" s="33"/>
      <c r="AA293" s="33"/>
      <c r="AB293" s="33"/>
      <c r="AC293" s="33"/>
      <c r="AD293" s="33"/>
      <c r="AE293" s="33"/>
      <c r="AT293" s="18" t="s">
        <v>170</v>
      </c>
      <c r="AU293" s="18" t="s">
        <v>83</v>
      </c>
    </row>
    <row r="294" spans="2:63" s="12" customFormat="1" ht="22.9" customHeight="1">
      <c r="B294" s="131"/>
      <c r="D294" s="132" t="s">
        <v>72</v>
      </c>
      <c r="E294" s="142" t="s">
        <v>3259</v>
      </c>
      <c r="F294" s="142" t="s">
        <v>3260</v>
      </c>
      <c r="I294" s="134"/>
      <c r="J294" s="143">
        <f>BK294</f>
        <v>0</v>
      </c>
      <c r="L294" s="131"/>
      <c r="M294" s="136"/>
      <c r="N294" s="137"/>
      <c r="O294" s="137"/>
      <c r="P294" s="138">
        <f>SUM(P295:P296)</f>
        <v>0</v>
      </c>
      <c r="Q294" s="137"/>
      <c r="R294" s="138">
        <f>SUM(R295:R296)</f>
        <v>0</v>
      </c>
      <c r="S294" s="137"/>
      <c r="T294" s="139">
        <f>SUM(T295:T296)</f>
        <v>0</v>
      </c>
      <c r="AR294" s="132" t="s">
        <v>81</v>
      </c>
      <c r="AT294" s="140" t="s">
        <v>72</v>
      </c>
      <c r="AU294" s="140" t="s">
        <v>81</v>
      </c>
      <c r="AY294" s="132" t="s">
        <v>160</v>
      </c>
      <c r="BK294" s="141">
        <f>SUM(BK295:BK296)</f>
        <v>0</v>
      </c>
    </row>
    <row r="295" spans="1:65" s="2" customFormat="1" ht="24.2" customHeight="1">
      <c r="A295" s="33"/>
      <c r="B295" s="144"/>
      <c r="C295" s="145" t="s">
        <v>817</v>
      </c>
      <c r="D295" s="145" t="s">
        <v>163</v>
      </c>
      <c r="E295" s="146" t="s">
        <v>3261</v>
      </c>
      <c r="F295" s="147" t="s">
        <v>3262</v>
      </c>
      <c r="G295" s="148" t="s">
        <v>2960</v>
      </c>
      <c r="H295" s="149">
        <v>60</v>
      </c>
      <c r="I295" s="150"/>
      <c r="J295" s="151">
        <f>ROUND(I295*H295,2)</f>
        <v>0</v>
      </c>
      <c r="K295" s="147" t="s">
        <v>1</v>
      </c>
      <c r="L295" s="34"/>
      <c r="M295" s="152" t="s">
        <v>1</v>
      </c>
      <c r="N295" s="153" t="s">
        <v>38</v>
      </c>
      <c r="O295" s="59"/>
      <c r="P295" s="154">
        <f>O295*H295</f>
        <v>0</v>
      </c>
      <c r="Q295" s="154">
        <v>0</v>
      </c>
      <c r="R295" s="154">
        <f>Q295*H295</f>
        <v>0</v>
      </c>
      <c r="S295" s="154">
        <v>0</v>
      </c>
      <c r="T295" s="155">
        <f>S295*H295</f>
        <v>0</v>
      </c>
      <c r="U295" s="33"/>
      <c r="V295" s="33"/>
      <c r="W295" s="33"/>
      <c r="X295" s="33"/>
      <c r="Y295" s="33"/>
      <c r="Z295" s="33"/>
      <c r="AA295" s="33"/>
      <c r="AB295" s="33"/>
      <c r="AC295" s="33"/>
      <c r="AD295" s="33"/>
      <c r="AE295" s="33"/>
      <c r="AR295" s="156" t="s">
        <v>168</v>
      </c>
      <c r="AT295" s="156" t="s">
        <v>163</v>
      </c>
      <c r="AU295" s="156" t="s">
        <v>83</v>
      </c>
      <c r="AY295" s="18" t="s">
        <v>160</v>
      </c>
      <c r="BE295" s="157">
        <f>IF(N295="základní",J295,0)</f>
        <v>0</v>
      </c>
      <c r="BF295" s="157">
        <f>IF(N295="snížená",J295,0)</f>
        <v>0</v>
      </c>
      <c r="BG295" s="157">
        <f>IF(N295="zákl. přenesená",J295,0)</f>
        <v>0</v>
      </c>
      <c r="BH295" s="157">
        <f>IF(N295="sníž. přenesená",J295,0)</f>
        <v>0</v>
      </c>
      <c r="BI295" s="157">
        <f>IF(N295="nulová",J295,0)</f>
        <v>0</v>
      </c>
      <c r="BJ295" s="18" t="s">
        <v>81</v>
      </c>
      <c r="BK295" s="157">
        <f>ROUND(I295*H295,2)</f>
        <v>0</v>
      </c>
      <c r="BL295" s="18" t="s">
        <v>168</v>
      </c>
      <c r="BM295" s="156" t="s">
        <v>1361</v>
      </c>
    </row>
    <row r="296" spans="1:47" s="2" customFormat="1" ht="19.5">
      <c r="A296" s="33"/>
      <c r="B296" s="34"/>
      <c r="C296" s="33"/>
      <c r="D296" s="158" t="s">
        <v>170</v>
      </c>
      <c r="E296" s="33"/>
      <c r="F296" s="159" t="s">
        <v>3262</v>
      </c>
      <c r="G296" s="33"/>
      <c r="H296" s="33"/>
      <c r="I296" s="160"/>
      <c r="J296" s="33"/>
      <c r="K296" s="33"/>
      <c r="L296" s="34"/>
      <c r="M296" s="211"/>
      <c r="N296" s="212"/>
      <c r="O296" s="208"/>
      <c r="P296" s="208"/>
      <c r="Q296" s="208"/>
      <c r="R296" s="208"/>
      <c r="S296" s="208"/>
      <c r="T296" s="213"/>
      <c r="U296" s="33"/>
      <c r="V296" s="33"/>
      <c r="W296" s="33"/>
      <c r="X296" s="33"/>
      <c r="Y296" s="33"/>
      <c r="Z296" s="33"/>
      <c r="AA296" s="33"/>
      <c r="AB296" s="33"/>
      <c r="AC296" s="33"/>
      <c r="AD296" s="33"/>
      <c r="AE296" s="33"/>
      <c r="AT296" s="18" t="s">
        <v>170</v>
      </c>
      <c r="AU296" s="18" t="s">
        <v>83</v>
      </c>
    </row>
    <row r="297" spans="1:31" s="2" customFormat="1" ht="6.95" customHeight="1">
      <c r="A297" s="33"/>
      <c r="B297" s="48"/>
      <c r="C297" s="49"/>
      <c r="D297" s="49"/>
      <c r="E297" s="49"/>
      <c r="F297" s="49"/>
      <c r="G297" s="49"/>
      <c r="H297" s="49"/>
      <c r="I297" s="49"/>
      <c r="J297" s="49"/>
      <c r="K297" s="49"/>
      <c r="L297" s="34"/>
      <c r="M297" s="33"/>
      <c r="O297" s="33"/>
      <c r="P297" s="33"/>
      <c r="Q297" s="33"/>
      <c r="R297" s="33"/>
      <c r="S297" s="33"/>
      <c r="T297" s="33"/>
      <c r="U297" s="33"/>
      <c r="V297" s="33"/>
      <c r="W297" s="33"/>
      <c r="X297" s="33"/>
      <c r="Y297" s="33"/>
      <c r="Z297" s="33"/>
      <c r="AA297" s="33"/>
      <c r="AB297" s="33"/>
      <c r="AC297" s="33"/>
      <c r="AD297" s="33"/>
      <c r="AE297" s="33"/>
    </row>
  </sheetData>
  <autoFilter ref="C130:K296"/>
  <mergeCells count="9">
    <mergeCell ref="E87:H87"/>
    <mergeCell ref="E121:H121"/>
    <mergeCell ref="E123:H123"/>
    <mergeCell ref="L2:V2"/>
    <mergeCell ref="E7:H7"/>
    <mergeCell ref="E9:H9"/>
    <mergeCell ref="E18:H18"/>
    <mergeCell ref="E27:H27"/>
    <mergeCell ref="E85:H85"/>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Digitronic18</dc:creator>
  <cp:keywords/>
  <dc:description/>
  <cp:lastModifiedBy>Strnad Jiří Ing.</cp:lastModifiedBy>
  <dcterms:created xsi:type="dcterms:W3CDTF">2023-05-26T11:12:26Z</dcterms:created>
  <dcterms:modified xsi:type="dcterms:W3CDTF">2023-08-10T06:42:28Z</dcterms:modified>
  <cp:category/>
  <cp:version/>
  <cp:contentType/>
  <cp:contentStatus/>
</cp:coreProperties>
</file>